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90" yWindow="3675" windowWidth="15195" windowHeight="5145"/>
  </bookViews>
  <sheets>
    <sheet name="NHDES_Raw" sheetId="22" r:id="rId1"/>
    <sheet name="Locations" sheetId="19" r:id="rId2"/>
    <sheet name="DataEdited" sheetId="12" r:id="rId3"/>
    <sheet name="DataSource" sheetId="8" r:id="rId4"/>
    <sheet name="List_Frame_1" sheetId="1" r:id="rId5"/>
    <sheet name="Data" sheetId="5" r:id="rId6"/>
    <sheet name="BlankStandard" sheetId="6" r:id="rId7"/>
    <sheet name="FrozenSamples" sheetId="7" r:id="rId8"/>
  </sheets>
  <definedNames>
    <definedName name="_xlnm._FilterDatabase" localSheetId="5" hidden="1">Data!$A$3:$AP$147</definedName>
    <definedName name="_xlnm._FilterDatabase" localSheetId="2" hidden="1">DataEdited!$B$1:$W$145</definedName>
    <definedName name="_xlnm._FilterDatabase" localSheetId="4" hidden="1">List_Frame_1!$A$1:$Q$144</definedName>
    <definedName name="_xlnm._FilterDatabase" localSheetId="1" hidden="1">Locations!$G$1:$W$145</definedName>
    <definedName name="_xlnm.Print_Titles" localSheetId="7">FrozenSamples!$1:$2</definedName>
    <definedName name="_xlnm.Print_Titles" localSheetId="4">List_Frame_1!$B:$I,List_Frame_1!$1:$1</definedName>
    <definedName name="_xlnm.Print_Titles" localSheetId="1">Locations!$H:$O,Locations!$1:$1</definedName>
  </definedNames>
  <calcPr calcId="125725"/>
</workbook>
</file>

<file path=xl/calcChain.xml><?xml version="1.0" encoding="utf-8"?>
<calcChain xmlns="http://schemas.openxmlformats.org/spreadsheetml/2006/main">
  <c r="O59" i="22"/>
  <c r="B128" i="19"/>
  <c r="B127"/>
  <c r="B125"/>
  <c r="B120"/>
  <c r="B119"/>
  <c r="B101"/>
  <c r="B100"/>
  <c r="B95"/>
  <c r="B94"/>
  <c r="B93"/>
  <c r="B92"/>
  <c r="B91"/>
  <c r="B90"/>
  <c r="B89"/>
  <c r="B88"/>
  <c r="B87"/>
  <c r="B74"/>
  <c r="B70"/>
  <c r="B69"/>
  <c r="B58"/>
  <c r="B57"/>
  <c r="B37"/>
  <c r="B36"/>
  <c r="B31"/>
  <c r="B30"/>
  <c r="B29"/>
  <c r="B28"/>
  <c r="B24"/>
  <c r="B23"/>
  <c r="A86"/>
  <c r="B86"/>
  <c r="A85"/>
  <c r="B85"/>
  <c r="A87"/>
  <c r="A88"/>
  <c r="A89"/>
  <c r="A90"/>
  <c r="A91"/>
  <c r="A92"/>
  <c r="A93"/>
  <c r="A94"/>
  <c r="A95"/>
  <c r="A96"/>
  <c r="B96"/>
  <c r="A97"/>
  <c r="B97"/>
  <c r="A42"/>
  <c r="B42"/>
  <c r="A44"/>
  <c r="B44"/>
  <c r="A43"/>
  <c r="B43"/>
  <c r="A4"/>
  <c r="B4"/>
  <c r="A3"/>
  <c r="B3"/>
  <c r="A5"/>
  <c r="B5"/>
  <c r="A6"/>
  <c r="B6"/>
  <c r="B145"/>
  <c r="A145"/>
  <c r="B144"/>
  <c r="A144"/>
  <c r="B143"/>
  <c r="A143"/>
  <c r="B142"/>
  <c r="A142"/>
  <c r="B141"/>
  <c r="A141"/>
  <c r="B140"/>
  <c r="A140"/>
  <c r="B139"/>
  <c r="A139"/>
  <c r="B138"/>
  <c r="A138"/>
  <c r="B137"/>
  <c r="A137"/>
  <c r="B136"/>
  <c r="A136"/>
  <c r="B135"/>
  <c r="A135"/>
  <c r="B134"/>
  <c r="A134"/>
  <c r="B133"/>
  <c r="A133"/>
  <c r="B132"/>
  <c r="A132"/>
  <c r="B131"/>
  <c r="A131"/>
  <c r="B130"/>
  <c r="A130"/>
  <c r="B129"/>
  <c r="A129"/>
  <c r="A128"/>
  <c r="A127"/>
  <c r="B126"/>
  <c r="A126"/>
  <c r="A125"/>
  <c r="B124"/>
  <c r="A124"/>
  <c r="B123"/>
  <c r="A123"/>
  <c r="B122"/>
  <c r="A122"/>
  <c r="B121"/>
  <c r="A121"/>
  <c r="A120"/>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A101"/>
  <c r="A100"/>
  <c r="B99"/>
  <c r="A99"/>
  <c r="B98"/>
  <c r="A98"/>
  <c r="B84"/>
  <c r="A84"/>
  <c r="B83"/>
  <c r="A83"/>
  <c r="B82"/>
  <c r="A82"/>
  <c r="B81"/>
  <c r="A81"/>
  <c r="B80"/>
  <c r="A80"/>
  <c r="B79"/>
  <c r="A79"/>
  <c r="B78"/>
  <c r="A78"/>
  <c r="B77"/>
  <c r="A77"/>
  <c r="B76"/>
  <c r="A76"/>
  <c r="B75"/>
  <c r="A75"/>
  <c r="A74"/>
  <c r="B73"/>
  <c r="A73"/>
  <c r="B72"/>
  <c r="A72"/>
  <c r="B71"/>
  <c r="A71"/>
  <c r="A70"/>
  <c r="A69"/>
  <c r="B68"/>
  <c r="A68"/>
  <c r="B67"/>
  <c r="A67"/>
  <c r="B66"/>
  <c r="A66"/>
  <c r="B65"/>
  <c r="A65"/>
  <c r="B64"/>
  <c r="A64"/>
  <c r="B63"/>
  <c r="A63"/>
  <c r="B62"/>
  <c r="A62"/>
  <c r="B61"/>
  <c r="A61"/>
  <c r="B60"/>
  <c r="A60"/>
  <c r="N59"/>
  <c r="B59"/>
  <c r="A59"/>
  <c r="A58"/>
  <c r="A57"/>
  <c r="B56"/>
  <c r="A56"/>
  <c r="B55"/>
  <c r="A55"/>
  <c r="B54"/>
  <c r="A54"/>
  <c r="B53"/>
  <c r="A53"/>
  <c r="B52"/>
  <c r="A52"/>
  <c r="B51"/>
  <c r="A51"/>
  <c r="B50"/>
  <c r="A50"/>
  <c r="B49"/>
  <c r="A49"/>
  <c r="B48"/>
  <c r="A48"/>
  <c r="B47"/>
  <c r="A47"/>
  <c r="B46"/>
  <c r="A46"/>
  <c r="B45"/>
  <c r="A45"/>
  <c r="B41"/>
  <c r="A41"/>
  <c r="B40"/>
  <c r="A40"/>
  <c r="B39"/>
  <c r="A39"/>
  <c r="B38"/>
  <c r="A38"/>
  <c r="A37"/>
  <c r="A36"/>
  <c r="B35"/>
  <c r="A35"/>
  <c r="B34"/>
  <c r="A34"/>
  <c r="B33"/>
  <c r="A33"/>
  <c r="B32"/>
  <c r="A32"/>
  <c r="A31"/>
  <c r="A30"/>
  <c r="A29"/>
  <c r="A28"/>
  <c r="B27"/>
  <c r="A27"/>
  <c r="B26"/>
  <c r="A26"/>
  <c r="B25"/>
  <c r="A25"/>
  <c r="A24"/>
  <c r="A23"/>
  <c r="B22"/>
  <c r="A22"/>
  <c r="B21"/>
  <c r="A21"/>
  <c r="B20"/>
  <c r="A20"/>
  <c r="B19"/>
  <c r="A19"/>
  <c r="B18"/>
  <c r="A18"/>
  <c r="B17"/>
  <c r="A17"/>
  <c r="B16"/>
  <c r="A16"/>
  <c r="B15"/>
  <c r="A15"/>
  <c r="B14"/>
  <c r="A14"/>
  <c r="B13"/>
  <c r="A13"/>
  <c r="B12"/>
  <c r="A12"/>
  <c r="B11"/>
  <c r="A11"/>
  <c r="B10"/>
  <c r="A10"/>
  <c r="B9"/>
  <c r="A9"/>
  <c r="B8"/>
  <c r="A8"/>
  <c r="B7"/>
  <c r="A7"/>
  <c r="B2"/>
  <c r="A2"/>
  <c r="S115" i="5"/>
  <c r="S7"/>
  <c r="L19" i="6"/>
  <c r="V5" i="5" l="1"/>
  <c r="W5"/>
  <c r="X5"/>
  <c r="V6"/>
  <c r="W6"/>
  <c r="X6"/>
  <c r="V7"/>
  <c r="W7"/>
  <c r="X7"/>
  <c r="V12"/>
  <c r="W12"/>
  <c r="X12"/>
  <c r="V13"/>
  <c r="W13"/>
  <c r="X13"/>
  <c r="V14"/>
  <c r="W14"/>
  <c r="X14"/>
  <c r="V15"/>
  <c r="W15"/>
  <c r="X15"/>
  <c r="V17"/>
  <c r="W17"/>
  <c r="X17"/>
  <c r="V18"/>
  <c r="W18"/>
  <c r="X18"/>
  <c r="V19"/>
  <c r="W19"/>
  <c r="X19"/>
  <c r="V20"/>
  <c r="W20"/>
  <c r="X20"/>
  <c r="V23"/>
  <c r="W23"/>
  <c r="X23"/>
  <c r="V25"/>
  <c r="W25"/>
  <c r="X25"/>
  <c r="V26"/>
  <c r="W26"/>
  <c r="X26"/>
  <c r="V24"/>
  <c r="W24"/>
  <c r="X24"/>
  <c r="V22"/>
  <c r="W22"/>
  <c r="X22"/>
  <c r="V27"/>
  <c r="W27"/>
  <c r="X27"/>
  <c r="V34"/>
  <c r="W34"/>
  <c r="X34"/>
  <c r="V37"/>
  <c r="W37"/>
  <c r="X37"/>
  <c r="V38"/>
  <c r="W38"/>
  <c r="X38"/>
  <c r="V39"/>
  <c r="W39"/>
  <c r="X39"/>
  <c r="V44"/>
  <c r="W44"/>
  <c r="X44"/>
  <c r="V43"/>
  <c r="W43"/>
  <c r="X43"/>
  <c r="V42"/>
  <c r="W42"/>
  <c r="X42"/>
  <c r="V41"/>
  <c r="W41"/>
  <c r="X41"/>
  <c r="V51"/>
  <c r="W51"/>
  <c r="X51"/>
  <c r="V50"/>
  <c r="W50"/>
  <c r="X50"/>
  <c r="V53"/>
  <c r="W53"/>
  <c r="X53"/>
  <c r="V52"/>
  <c r="W52"/>
  <c r="X52"/>
  <c r="V54"/>
  <c r="W54"/>
  <c r="X54"/>
  <c r="V55"/>
  <c r="W55"/>
  <c r="X55"/>
  <c r="V56"/>
  <c r="W56"/>
  <c r="X56"/>
  <c r="V57"/>
  <c r="W57"/>
  <c r="X57"/>
  <c r="V28"/>
  <c r="W28"/>
  <c r="X28"/>
  <c r="V21"/>
  <c r="W21"/>
  <c r="X21"/>
  <c r="V35"/>
  <c r="W35"/>
  <c r="X35"/>
  <c r="V45"/>
  <c r="W45"/>
  <c r="X45"/>
  <c r="V59"/>
  <c r="W59"/>
  <c r="X59"/>
  <c r="V60"/>
  <c r="W60"/>
  <c r="X60"/>
  <c r="V63"/>
  <c r="W63"/>
  <c r="X63"/>
  <c r="V61"/>
  <c r="W61"/>
  <c r="X61"/>
  <c r="V62"/>
  <c r="W62"/>
  <c r="X62"/>
  <c r="V64"/>
  <c r="W64"/>
  <c r="X64"/>
  <c r="V66"/>
  <c r="W66"/>
  <c r="X66"/>
  <c r="V67"/>
  <c r="W67"/>
  <c r="X67"/>
  <c r="V65"/>
  <c r="W65"/>
  <c r="X65"/>
  <c r="V68"/>
  <c r="W68"/>
  <c r="X68"/>
  <c r="V71"/>
  <c r="W71"/>
  <c r="X71"/>
  <c r="V72"/>
  <c r="W72"/>
  <c r="X72"/>
  <c r="V70"/>
  <c r="W70"/>
  <c r="X70"/>
  <c r="V69"/>
  <c r="W69"/>
  <c r="X69"/>
  <c r="V73"/>
  <c r="W73"/>
  <c r="X73"/>
  <c r="V74"/>
  <c r="W74"/>
  <c r="X74"/>
  <c r="V75"/>
  <c r="W75"/>
  <c r="X75"/>
  <c r="V76"/>
  <c r="W76"/>
  <c r="X76"/>
  <c r="V77"/>
  <c r="W77"/>
  <c r="X77"/>
  <c r="V78"/>
  <c r="W78"/>
  <c r="X78"/>
  <c r="V79"/>
  <c r="W79"/>
  <c r="X79"/>
  <c r="V80"/>
  <c r="W80"/>
  <c r="X80"/>
  <c r="V81"/>
  <c r="W81"/>
  <c r="X81"/>
  <c r="V83"/>
  <c r="W83"/>
  <c r="X83"/>
  <c r="V84"/>
  <c r="W84"/>
  <c r="X84"/>
  <c r="V82"/>
  <c r="W82"/>
  <c r="X82"/>
  <c r="V85"/>
  <c r="W85"/>
  <c r="X85"/>
  <c r="V86"/>
  <c r="W86"/>
  <c r="X86"/>
  <c r="V87"/>
  <c r="W87"/>
  <c r="X87"/>
  <c r="V88"/>
  <c r="W88"/>
  <c r="X88"/>
  <c r="V89"/>
  <c r="W89"/>
  <c r="X89"/>
  <c r="V90"/>
  <c r="W90"/>
  <c r="X90"/>
  <c r="V91"/>
  <c r="W91"/>
  <c r="X91"/>
  <c r="V92"/>
  <c r="W92"/>
  <c r="X92"/>
  <c r="V93"/>
  <c r="W93"/>
  <c r="X93"/>
  <c r="V98"/>
  <c r="W98"/>
  <c r="X98"/>
  <c r="V95"/>
  <c r="W95"/>
  <c r="X95"/>
  <c r="V94"/>
  <c r="W94"/>
  <c r="X94"/>
  <c r="V97"/>
  <c r="W97"/>
  <c r="X97"/>
  <c r="V96"/>
  <c r="W96"/>
  <c r="X96"/>
  <c r="V8"/>
  <c r="W8"/>
  <c r="X8"/>
  <c r="V10"/>
  <c r="W10"/>
  <c r="X10"/>
  <c r="V9"/>
  <c r="W9"/>
  <c r="X9"/>
  <c r="V11"/>
  <c r="W11"/>
  <c r="X11"/>
  <c r="V102"/>
  <c r="W102"/>
  <c r="X102"/>
  <c r="V99"/>
  <c r="W99"/>
  <c r="X99"/>
  <c r="V103"/>
  <c r="W103"/>
  <c r="X103"/>
  <c r="V101"/>
  <c r="W101"/>
  <c r="X101"/>
  <c r="V100"/>
  <c r="W100"/>
  <c r="X100"/>
  <c r="V16"/>
  <c r="W16"/>
  <c r="X16"/>
  <c r="V104"/>
  <c r="W104"/>
  <c r="X104"/>
  <c r="V105"/>
  <c r="W105"/>
  <c r="X105"/>
  <c r="V107"/>
  <c r="W107"/>
  <c r="X107"/>
  <c r="V106"/>
  <c r="W106"/>
  <c r="X106"/>
  <c r="V113"/>
  <c r="W113"/>
  <c r="X113"/>
  <c r="V114"/>
  <c r="W114"/>
  <c r="X114"/>
  <c r="V115"/>
  <c r="W115"/>
  <c r="X115"/>
  <c r="V119"/>
  <c r="W119"/>
  <c r="X119"/>
  <c r="V118"/>
  <c r="W118"/>
  <c r="X118"/>
  <c r="V116"/>
  <c r="W116"/>
  <c r="X116"/>
  <c r="V117"/>
  <c r="W117"/>
  <c r="X117"/>
  <c r="V120"/>
  <c r="W120"/>
  <c r="X120"/>
  <c r="V121"/>
  <c r="W121"/>
  <c r="X121"/>
  <c r="V122"/>
  <c r="W122"/>
  <c r="X122"/>
  <c r="V124"/>
  <c r="W124"/>
  <c r="X124"/>
  <c r="V123"/>
  <c r="W123"/>
  <c r="X123"/>
  <c r="V127"/>
  <c r="W127"/>
  <c r="X127"/>
  <c r="V125"/>
  <c r="W125"/>
  <c r="X125"/>
  <c r="V126"/>
  <c r="W126"/>
  <c r="X126"/>
  <c r="V36"/>
  <c r="W36"/>
  <c r="X36"/>
  <c r="V128"/>
  <c r="W128"/>
  <c r="X128"/>
  <c r="V129"/>
  <c r="W129"/>
  <c r="X129"/>
  <c r="V130"/>
  <c r="W130"/>
  <c r="X130"/>
  <c r="V131"/>
  <c r="W131"/>
  <c r="X131"/>
  <c r="V132"/>
  <c r="W132"/>
  <c r="X132"/>
  <c r="V133"/>
  <c r="W133"/>
  <c r="X133"/>
  <c r="V134"/>
  <c r="W134"/>
  <c r="X134"/>
  <c r="V135"/>
  <c r="W135"/>
  <c r="X135"/>
  <c r="V136"/>
  <c r="W136"/>
  <c r="X136"/>
  <c r="V137"/>
  <c r="W137"/>
  <c r="X137"/>
  <c r="V29"/>
  <c r="W29"/>
  <c r="X29"/>
  <c r="V30"/>
  <c r="W30"/>
  <c r="X30"/>
  <c r="V31"/>
  <c r="W31"/>
  <c r="X31"/>
  <c r="V32"/>
  <c r="W32"/>
  <c r="X32"/>
  <c r="V33"/>
  <c r="W33"/>
  <c r="X33"/>
  <c r="V138"/>
  <c r="W138"/>
  <c r="X138"/>
  <c r="V139"/>
  <c r="W139"/>
  <c r="X139"/>
  <c r="V140"/>
  <c r="W140"/>
  <c r="X140"/>
  <c r="V108"/>
  <c r="W108"/>
  <c r="X108"/>
  <c r="V109"/>
  <c r="W109"/>
  <c r="X109"/>
  <c r="V111"/>
  <c r="W111"/>
  <c r="X111"/>
  <c r="V110"/>
  <c r="W110"/>
  <c r="X110"/>
  <c r="V112"/>
  <c r="W112"/>
  <c r="X112"/>
  <c r="V40"/>
  <c r="W40"/>
  <c r="X40"/>
  <c r="V49"/>
  <c r="W49"/>
  <c r="X49"/>
  <c r="V48"/>
  <c r="W48"/>
  <c r="X48"/>
  <c r="V47"/>
  <c r="W47"/>
  <c r="X47"/>
  <c r="V46"/>
  <c r="W46"/>
  <c r="X46"/>
  <c r="X4"/>
  <c r="U46"/>
  <c r="U47"/>
  <c r="U48"/>
  <c r="U49"/>
  <c r="U40"/>
  <c r="U112"/>
  <c r="U110"/>
  <c r="U111"/>
  <c r="U109"/>
  <c r="U108"/>
  <c r="U140"/>
  <c r="U139"/>
  <c r="U138"/>
  <c r="U33"/>
  <c r="U32"/>
  <c r="U31"/>
  <c r="U30"/>
  <c r="U29"/>
  <c r="U137"/>
  <c r="U136"/>
  <c r="U135"/>
  <c r="U134"/>
  <c r="U133"/>
  <c r="U132"/>
  <c r="U131"/>
  <c r="U130"/>
  <c r="U129"/>
  <c r="U128"/>
  <c r="U36"/>
  <c r="U126"/>
  <c r="U125"/>
  <c r="U127"/>
  <c r="U123"/>
  <c r="U124"/>
  <c r="U122"/>
  <c r="U121"/>
  <c r="U120"/>
  <c r="U117"/>
  <c r="U116"/>
  <c r="U118"/>
  <c r="U119"/>
  <c r="U115"/>
  <c r="U114"/>
  <c r="U113"/>
  <c r="U106"/>
  <c r="U107"/>
  <c r="U105"/>
  <c r="U104"/>
  <c r="U16"/>
  <c r="U100"/>
  <c r="U101"/>
  <c r="U103"/>
  <c r="U99"/>
  <c r="U102"/>
  <c r="U11"/>
  <c r="U9"/>
  <c r="U10"/>
  <c r="U8"/>
  <c r="U96"/>
  <c r="U97"/>
  <c r="U94"/>
  <c r="U95"/>
  <c r="U98"/>
  <c r="U93"/>
  <c r="U92"/>
  <c r="U91"/>
  <c r="U90"/>
  <c r="U89"/>
  <c r="U88"/>
  <c r="U87"/>
  <c r="U86"/>
  <c r="U85"/>
  <c r="U82"/>
  <c r="U84"/>
  <c r="U83"/>
  <c r="U81"/>
  <c r="U80"/>
  <c r="U79"/>
  <c r="U78"/>
  <c r="U77"/>
  <c r="U76"/>
  <c r="U75"/>
  <c r="U74"/>
  <c r="U73"/>
  <c r="U69"/>
  <c r="U70"/>
  <c r="U72"/>
  <c r="U71"/>
  <c r="U68"/>
  <c r="U65"/>
  <c r="U67"/>
  <c r="U66"/>
  <c r="U64"/>
  <c r="U62"/>
  <c r="U61"/>
  <c r="U63"/>
  <c r="U60"/>
  <c r="U59"/>
  <c r="U45"/>
  <c r="U35"/>
  <c r="U21"/>
  <c r="U28"/>
  <c r="U57"/>
  <c r="U56"/>
  <c r="U55"/>
  <c r="U54"/>
  <c r="U52"/>
  <c r="U53"/>
  <c r="U50"/>
  <c r="U51"/>
  <c r="U41"/>
  <c r="U42"/>
  <c r="U43"/>
  <c r="U44"/>
  <c r="U39"/>
  <c r="U38"/>
  <c r="U37"/>
  <c r="U34"/>
  <c r="U27"/>
  <c r="U22"/>
  <c r="U24"/>
  <c r="U26"/>
  <c r="U25"/>
  <c r="U23"/>
  <c r="U20"/>
  <c r="U19"/>
  <c r="U18"/>
  <c r="U17"/>
  <c r="U15"/>
  <c r="U14"/>
  <c r="U13"/>
  <c r="U12"/>
  <c r="U7"/>
  <c r="U6"/>
  <c r="U5"/>
  <c r="U4"/>
  <c r="W4"/>
  <c r="V4"/>
  <c r="T4"/>
  <c r="T5"/>
  <c r="T6"/>
  <c r="T7"/>
  <c r="T12"/>
  <c r="T13"/>
  <c r="T14"/>
  <c r="T15"/>
  <c r="T17"/>
  <c r="T18"/>
  <c r="T19"/>
  <c r="T20"/>
  <c r="T23"/>
  <c r="T25"/>
  <c r="T26"/>
  <c r="T24"/>
  <c r="T22"/>
  <c r="T27"/>
  <c r="T34"/>
  <c r="T37"/>
  <c r="T38"/>
  <c r="T39"/>
  <c r="T44"/>
  <c r="T43"/>
  <c r="T42"/>
  <c r="T41"/>
  <c r="T51"/>
  <c r="T50"/>
  <c r="T53"/>
  <c r="T52"/>
  <c r="T54"/>
  <c r="T55"/>
  <c r="T56"/>
  <c r="T57"/>
  <c r="T28"/>
  <c r="T21"/>
  <c r="T35"/>
  <c r="T45"/>
  <c r="T59"/>
  <c r="T60"/>
  <c r="T63"/>
  <c r="T61"/>
  <c r="T62"/>
  <c r="T64"/>
  <c r="T66"/>
  <c r="T67"/>
  <c r="T65"/>
  <c r="T68"/>
  <c r="T71"/>
  <c r="T72"/>
  <c r="T70"/>
  <c r="T69"/>
  <c r="T73"/>
  <c r="T74"/>
  <c r="T75"/>
  <c r="T76"/>
  <c r="T77"/>
  <c r="T78"/>
  <c r="T79"/>
  <c r="T80"/>
  <c r="T81"/>
  <c r="T83"/>
  <c r="T84"/>
  <c r="T82"/>
  <c r="T85"/>
  <c r="T86"/>
  <c r="T87"/>
  <c r="T88"/>
  <c r="T89"/>
  <c r="T90"/>
  <c r="T91"/>
  <c r="T92"/>
  <c r="T93"/>
  <c r="T98"/>
  <c r="T95"/>
  <c r="T94"/>
  <c r="T97"/>
  <c r="T96"/>
  <c r="T8"/>
  <c r="T10"/>
  <c r="T9"/>
  <c r="T11"/>
  <c r="T102"/>
  <c r="T99"/>
  <c r="T103"/>
  <c r="T101"/>
  <c r="T100"/>
  <c r="T16"/>
  <c r="T104"/>
  <c r="T105"/>
  <c r="T107"/>
  <c r="T106"/>
  <c r="T113"/>
  <c r="T114"/>
  <c r="T115"/>
  <c r="T119"/>
  <c r="T118"/>
  <c r="T116"/>
  <c r="T117"/>
  <c r="T120"/>
  <c r="T121"/>
  <c r="T122"/>
  <c r="T124"/>
  <c r="T123"/>
  <c r="T127"/>
  <c r="T125"/>
  <c r="T126"/>
  <c r="T36"/>
  <c r="T128"/>
  <c r="T129"/>
  <c r="T130"/>
  <c r="T131"/>
  <c r="T132"/>
  <c r="T133"/>
  <c r="T134"/>
  <c r="T135"/>
  <c r="T136"/>
  <c r="T137"/>
  <c r="T29"/>
  <c r="T30"/>
  <c r="T31"/>
  <c r="T32"/>
  <c r="T33"/>
  <c r="T138"/>
  <c r="T139"/>
  <c r="T140"/>
  <c r="T108"/>
  <c r="T109"/>
  <c r="T111"/>
  <c r="T110"/>
  <c r="T112"/>
  <c r="T40"/>
  <c r="T49"/>
  <c r="T48"/>
  <c r="T47"/>
  <c r="T46"/>
  <c r="S5"/>
  <c r="S6"/>
  <c r="S12"/>
  <c r="S13"/>
  <c r="S14"/>
  <c r="S15"/>
  <c r="S17"/>
  <c r="S18"/>
  <c r="S19"/>
  <c r="S20"/>
  <c r="S23"/>
  <c r="S25"/>
  <c r="S26"/>
  <c r="S24"/>
  <c r="S22"/>
  <c r="S27"/>
  <c r="S34"/>
  <c r="S37"/>
  <c r="S38"/>
  <c r="S39"/>
  <c r="S44"/>
  <c r="S43"/>
  <c r="S42"/>
  <c r="S41"/>
  <c r="S51"/>
  <c r="S50"/>
  <c r="S53"/>
  <c r="S52"/>
  <c r="S54"/>
  <c r="S55"/>
  <c r="S56"/>
  <c r="S57"/>
  <c r="S28"/>
  <c r="S21"/>
  <c r="S35"/>
  <c r="S45"/>
  <c r="S59"/>
  <c r="S60"/>
  <c r="S63"/>
  <c r="S61"/>
  <c r="S62"/>
  <c r="S64"/>
  <c r="S66"/>
  <c r="S67"/>
  <c r="S65"/>
  <c r="S68"/>
  <c r="S71"/>
  <c r="S72"/>
  <c r="S70"/>
  <c r="S69"/>
  <c r="S73"/>
  <c r="S74"/>
  <c r="S75"/>
  <c r="S76"/>
  <c r="S77"/>
  <c r="S78"/>
  <c r="S79"/>
  <c r="S80"/>
  <c r="S81"/>
  <c r="S83"/>
  <c r="S84"/>
  <c r="S82"/>
  <c r="S85"/>
  <c r="S86"/>
  <c r="S87"/>
  <c r="S88"/>
  <c r="S89"/>
  <c r="S90"/>
  <c r="S91"/>
  <c r="S92"/>
  <c r="S93"/>
  <c r="S98"/>
  <c r="S95"/>
  <c r="S94"/>
  <c r="S97"/>
  <c r="S96"/>
  <c r="S8"/>
  <c r="S10"/>
  <c r="S9"/>
  <c r="S11"/>
  <c r="S102"/>
  <c r="S99"/>
  <c r="S103"/>
  <c r="S101"/>
  <c r="S100"/>
  <c r="S16"/>
  <c r="S104"/>
  <c r="S105"/>
  <c r="S107"/>
  <c r="S106"/>
  <c r="S113"/>
  <c r="S114"/>
  <c r="S119"/>
  <c r="S118"/>
  <c r="S116"/>
  <c r="S117"/>
  <c r="S120"/>
  <c r="S121"/>
  <c r="S122"/>
  <c r="S124"/>
  <c r="S123"/>
  <c r="S127"/>
  <c r="S125"/>
  <c r="S126"/>
  <c r="S36"/>
  <c r="S128"/>
  <c r="S129"/>
  <c r="S130"/>
  <c r="S131"/>
  <c r="S132"/>
  <c r="S133"/>
  <c r="S134"/>
  <c r="S135"/>
  <c r="S136"/>
  <c r="S137"/>
  <c r="S29"/>
  <c r="S30"/>
  <c r="S31"/>
  <c r="S32"/>
  <c r="S33"/>
  <c r="S138"/>
  <c r="S139"/>
  <c r="S140"/>
  <c r="S108"/>
  <c r="S109"/>
  <c r="S111"/>
  <c r="S110"/>
  <c r="S112"/>
  <c r="S40"/>
  <c r="S49"/>
  <c r="S48"/>
  <c r="S47"/>
  <c r="S46"/>
  <c r="S4"/>
  <c r="O49" l="1"/>
  <c r="P49"/>
  <c r="Q49"/>
  <c r="R49"/>
  <c r="O48"/>
  <c r="P48"/>
  <c r="Q48"/>
  <c r="R48"/>
  <c r="O47"/>
  <c r="P47"/>
  <c r="Q47"/>
  <c r="R47"/>
  <c r="O46"/>
  <c r="P46"/>
  <c r="Q46"/>
  <c r="R46"/>
  <c r="R40"/>
  <c r="P40"/>
  <c r="Q40"/>
  <c r="O40"/>
  <c r="O109" l="1"/>
  <c r="P109"/>
  <c r="Q109"/>
  <c r="R109"/>
  <c r="O111"/>
  <c r="P111"/>
  <c r="Q111"/>
  <c r="R111"/>
  <c r="O110"/>
  <c r="P110"/>
  <c r="Q110"/>
  <c r="R110"/>
  <c r="O112"/>
  <c r="P112"/>
  <c r="Q112"/>
  <c r="R112"/>
  <c r="P108"/>
  <c r="R108"/>
  <c r="Q108"/>
  <c r="O108"/>
  <c r="R140"/>
  <c r="Q140"/>
  <c r="O140"/>
  <c r="P140"/>
  <c r="P139"/>
  <c r="O139"/>
  <c r="R138" l="1"/>
  <c r="P138"/>
  <c r="Q138"/>
  <c r="O138"/>
  <c r="R30" l="1"/>
  <c r="R31"/>
  <c r="R32"/>
  <c r="R29"/>
  <c r="P30"/>
  <c r="P31"/>
  <c r="P32"/>
  <c r="P29"/>
  <c r="P137"/>
  <c r="Q30"/>
  <c r="Q31"/>
  <c r="Q32"/>
  <c r="Q29"/>
  <c r="O30"/>
  <c r="O31"/>
  <c r="O32"/>
  <c r="O29"/>
  <c r="O137"/>
  <c r="Q137"/>
  <c r="R137"/>
  <c r="R136"/>
  <c r="P136"/>
  <c r="O136"/>
  <c r="Q136"/>
  <c r="L20" i="6"/>
  <c r="M20"/>
  <c r="L21"/>
  <c r="M21"/>
  <c r="L22"/>
  <c r="M22"/>
  <c r="L23"/>
  <c r="M23"/>
  <c r="L24"/>
  <c r="M24"/>
  <c r="L25"/>
  <c r="M25"/>
  <c r="L26"/>
  <c r="M26"/>
  <c r="L27"/>
  <c r="M27"/>
  <c r="L28"/>
  <c r="M28"/>
  <c r="L29"/>
  <c r="M29"/>
  <c r="L30"/>
  <c r="M30"/>
  <c r="L31"/>
  <c r="M31"/>
  <c r="L32"/>
  <c r="M32"/>
  <c r="L33"/>
  <c r="M33"/>
  <c r="L34"/>
  <c r="M34"/>
  <c r="L35"/>
  <c r="M35"/>
  <c r="L36"/>
  <c r="M36"/>
  <c r="L37"/>
  <c r="M37"/>
  <c r="L38"/>
  <c r="M38"/>
  <c r="L39"/>
  <c r="M39"/>
  <c r="L40"/>
  <c r="M40"/>
  <c r="L41"/>
  <c r="M41"/>
  <c r="L42"/>
  <c r="M42"/>
  <c r="L43"/>
  <c r="M43"/>
  <c r="L44"/>
  <c r="M44"/>
  <c r="L45"/>
  <c r="M45"/>
  <c r="L46"/>
  <c r="M46"/>
  <c r="L47"/>
  <c r="M47"/>
  <c r="L48"/>
  <c r="M48"/>
  <c r="L49"/>
  <c r="M49"/>
  <c r="L50"/>
  <c r="M50"/>
  <c r="L51"/>
  <c r="M51"/>
  <c r="L52"/>
  <c r="M52"/>
  <c r="L53"/>
  <c r="M53"/>
  <c r="L54"/>
  <c r="M54"/>
  <c r="L55"/>
  <c r="M55"/>
  <c r="L56"/>
  <c r="M56"/>
  <c r="L57"/>
  <c r="M57"/>
  <c r="L58"/>
  <c r="M58"/>
  <c r="L59"/>
  <c r="M59"/>
  <c r="L60"/>
  <c r="M60"/>
  <c r="L61"/>
  <c r="M61"/>
  <c r="L62"/>
  <c r="M62"/>
  <c r="M19"/>
  <c r="E3" i="5"/>
  <c r="D3"/>
  <c r="C3"/>
  <c r="B3"/>
  <c r="H58" i="1" l="1"/>
</calcChain>
</file>

<file path=xl/comments1.xml><?xml version="1.0" encoding="utf-8"?>
<comments xmlns="http://schemas.openxmlformats.org/spreadsheetml/2006/main">
  <authors>
    <author>Carlson, Sonya C.</author>
  </authors>
  <commentList>
    <comment ref="AM32" authorId="0">
      <text>
        <r>
          <rPr>
            <b/>
            <sz val="9"/>
            <color indexed="81"/>
            <rFont val="Tahoma"/>
            <charset val="1"/>
          </rPr>
          <t>Carlson, Sonya C.:</t>
        </r>
        <r>
          <rPr>
            <sz val="9"/>
            <color indexed="81"/>
            <rFont val="Tahoma"/>
            <charset val="1"/>
          </rPr>
          <t xml:space="preserve">
Diluted 1:9 because full strength was OVER for phyco</t>
        </r>
      </text>
    </comment>
    <comment ref="AN32" authorId="0">
      <text>
        <r>
          <rPr>
            <b/>
            <sz val="9"/>
            <color indexed="81"/>
            <rFont val="Tahoma"/>
            <charset val="1"/>
          </rPr>
          <t>Carlson, Sonya C.:</t>
        </r>
        <r>
          <rPr>
            <sz val="9"/>
            <color indexed="81"/>
            <rFont val="Tahoma"/>
            <charset val="1"/>
          </rPr>
          <t xml:space="preserve">
Carlson, Sonya C.:
Diluted 1:9 because full strength was OVER for phyco</t>
        </r>
      </text>
    </comment>
    <comment ref="AM34" authorId="0">
      <text>
        <r>
          <rPr>
            <b/>
            <sz val="9"/>
            <color indexed="81"/>
            <rFont val="Tahoma"/>
            <charset val="1"/>
          </rPr>
          <t>Carlson, Sonya C.:</t>
        </r>
        <r>
          <rPr>
            <sz val="9"/>
            <color indexed="81"/>
            <rFont val="Tahoma"/>
            <charset val="1"/>
          </rPr>
          <t xml:space="preserve">
Diluted 1:9 because full strength was OVER for phyco</t>
        </r>
      </text>
    </comment>
    <comment ref="AN34" authorId="0">
      <text>
        <r>
          <rPr>
            <b/>
            <sz val="9"/>
            <color indexed="81"/>
            <rFont val="Tahoma"/>
            <charset val="1"/>
          </rPr>
          <t>Carlson, Sonya C.:</t>
        </r>
        <r>
          <rPr>
            <sz val="9"/>
            <color indexed="81"/>
            <rFont val="Tahoma"/>
            <charset val="1"/>
          </rPr>
          <t xml:space="preserve">
Diluted 1:9 because full strength was OVER for phyco</t>
        </r>
      </text>
    </comment>
    <comment ref="AK50" authorId="0">
      <text>
        <r>
          <rPr>
            <b/>
            <sz val="9"/>
            <color indexed="81"/>
            <rFont val="Tahoma"/>
            <charset val="1"/>
          </rPr>
          <t>Carlson, Sonya C.:</t>
        </r>
        <r>
          <rPr>
            <sz val="9"/>
            <color indexed="81"/>
            <rFont val="Tahoma"/>
            <charset val="1"/>
          </rPr>
          <t xml:space="preserve">
Questionable--cuvette re-used and may have been interference </t>
        </r>
      </text>
    </comment>
    <comment ref="AK58" authorId="0">
      <text>
        <r>
          <rPr>
            <b/>
            <sz val="9"/>
            <color indexed="81"/>
            <rFont val="Tahoma"/>
            <charset val="1"/>
          </rPr>
          <t>Carlson, Sonya C.:</t>
        </r>
        <r>
          <rPr>
            <sz val="9"/>
            <color indexed="81"/>
            <rFont val="Tahoma"/>
            <charset val="1"/>
          </rPr>
          <t xml:space="preserve">
Questionable--cuvette re-used and may have been interference </t>
        </r>
      </text>
    </comment>
    <comment ref="AO58" authorId="0">
      <text>
        <r>
          <rPr>
            <b/>
            <sz val="9"/>
            <color indexed="81"/>
            <rFont val="Tahoma"/>
            <charset val="1"/>
          </rPr>
          <t>Carlson, Sonya C.:</t>
        </r>
        <r>
          <rPr>
            <sz val="9"/>
            <color indexed="81"/>
            <rFont val="Tahoma"/>
            <charset val="1"/>
          </rPr>
          <t xml:space="preserve">
Questionable--cuvette re-used and may have been interference </t>
        </r>
      </text>
    </comment>
    <comment ref="AK66" authorId="0">
      <text>
        <r>
          <rPr>
            <b/>
            <sz val="9"/>
            <color indexed="81"/>
            <rFont val="Tahoma"/>
            <family val="2"/>
          </rPr>
          <t>Carlson, Sonya C.:</t>
        </r>
        <r>
          <rPr>
            <sz val="9"/>
            <color indexed="81"/>
            <rFont val="Tahoma"/>
            <family val="2"/>
          </rPr>
          <t xml:space="preserve">
Questionable--cuvette re-used and may have been interference </t>
        </r>
      </text>
    </comment>
    <comment ref="AO66" authorId="0">
      <text>
        <r>
          <rPr>
            <b/>
            <sz val="9"/>
            <color indexed="81"/>
            <rFont val="Tahoma"/>
            <family val="2"/>
          </rPr>
          <t>Carlson, Sonya C.:</t>
        </r>
        <r>
          <rPr>
            <sz val="9"/>
            <color indexed="81"/>
            <rFont val="Tahoma"/>
            <family val="2"/>
          </rPr>
          <t xml:space="preserve">
Questionable--cuvette re-used and may have been interference </t>
        </r>
      </text>
    </comment>
    <comment ref="AK67" authorId="0">
      <text>
        <r>
          <rPr>
            <b/>
            <sz val="9"/>
            <color indexed="81"/>
            <rFont val="Tahoma"/>
            <family val="2"/>
          </rPr>
          <t>Carlson, Sonya C.:</t>
        </r>
        <r>
          <rPr>
            <sz val="9"/>
            <color indexed="81"/>
            <rFont val="Tahoma"/>
            <family val="2"/>
          </rPr>
          <t xml:space="preserve">
Questionable--cuvette re-used and may have been interference </t>
        </r>
      </text>
    </comment>
    <comment ref="AO67" authorId="0">
      <text>
        <r>
          <rPr>
            <b/>
            <sz val="9"/>
            <color indexed="81"/>
            <rFont val="Tahoma"/>
            <family val="2"/>
          </rPr>
          <t>Carlson, Sonya C.:</t>
        </r>
        <r>
          <rPr>
            <sz val="9"/>
            <color indexed="81"/>
            <rFont val="Tahoma"/>
            <family val="2"/>
          </rPr>
          <t xml:space="preserve">
Questionable--cuvette re-used and may have been interference </t>
        </r>
      </text>
    </comment>
    <comment ref="AK68" authorId="0">
      <text>
        <r>
          <rPr>
            <b/>
            <sz val="9"/>
            <color indexed="81"/>
            <rFont val="Tahoma"/>
            <family val="2"/>
          </rPr>
          <t>Carlson, Sonya C.:</t>
        </r>
        <r>
          <rPr>
            <sz val="9"/>
            <color indexed="81"/>
            <rFont val="Tahoma"/>
            <family val="2"/>
          </rPr>
          <t xml:space="preserve">
Questionable--cuvette re-used and may have been interference </t>
        </r>
      </text>
    </comment>
    <comment ref="AO69" authorId="0">
      <text>
        <r>
          <rPr>
            <b/>
            <sz val="9"/>
            <color indexed="81"/>
            <rFont val="Tahoma"/>
            <family val="2"/>
          </rPr>
          <t>Carlson, Sonya C.:</t>
        </r>
        <r>
          <rPr>
            <sz val="9"/>
            <color indexed="81"/>
            <rFont val="Tahoma"/>
            <family val="2"/>
          </rPr>
          <t xml:space="preserve">
Questionable--cuvette re-used and may have been interference </t>
        </r>
      </text>
    </comment>
    <comment ref="AK71" authorId="0">
      <text>
        <r>
          <rPr>
            <b/>
            <sz val="9"/>
            <color indexed="81"/>
            <rFont val="Tahoma"/>
            <charset val="1"/>
          </rPr>
          <t>Carlson, Sonya C.:</t>
        </r>
        <r>
          <rPr>
            <sz val="9"/>
            <color indexed="81"/>
            <rFont val="Tahoma"/>
            <charset val="1"/>
          </rPr>
          <t xml:space="preserve">
Questionable--cuvette re-used and may have been interference </t>
        </r>
      </text>
    </comment>
    <comment ref="AO71" authorId="0">
      <text>
        <r>
          <rPr>
            <b/>
            <sz val="9"/>
            <color indexed="81"/>
            <rFont val="Tahoma"/>
            <charset val="1"/>
          </rPr>
          <t>Carlson, Sonya C.:</t>
        </r>
        <r>
          <rPr>
            <sz val="9"/>
            <color indexed="81"/>
            <rFont val="Tahoma"/>
            <charset val="1"/>
          </rPr>
          <t xml:space="preserve">
Questionable--cuvette re-used and may have been interference </t>
        </r>
      </text>
    </comment>
    <comment ref="AK72" authorId="0">
      <text>
        <r>
          <rPr>
            <b/>
            <sz val="9"/>
            <color indexed="81"/>
            <rFont val="Tahoma"/>
            <charset val="1"/>
          </rPr>
          <t>Carlson, Sonya C.:</t>
        </r>
        <r>
          <rPr>
            <sz val="9"/>
            <color indexed="81"/>
            <rFont val="Tahoma"/>
            <charset val="1"/>
          </rPr>
          <t xml:space="preserve">
Questionable--cuvette re-used and may have been interference </t>
        </r>
      </text>
    </comment>
    <comment ref="AO72" authorId="0">
      <text>
        <r>
          <rPr>
            <b/>
            <sz val="9"/>
            <color indexed="81"/>
            <rFont val="Tahoma"/>
            <charset val="1"/>
          </rPr>
          <t>Carlson, Sonya C.:</t>
        </r>
        <r>
          <rPr>
            <sz val="9"/>
            <color indexed="81"/>
            <rFont val="Tahoma"/>
            <charset val="1"/>
          </rPr>
          <t xml:space="preserve">
Questionable--cuvette re-used and may have been interference </t>
        </r>
      </text>
    </comment>
    <comment ref="AK73" authorId="0">
      <text>
        <r>
          <rPr>
            <b/>
            <sz val="9"/>
            <color indexed="81"/>
            <rFont val="Tahoma"/>
            <charset val="1"/>
          </rPr>
          <t>Carlson, Sonya C.:</t>
        </r>
        <r>
          <rPr>
            <sz val="9"/>
            <color indexed="81"/>
            <rFont val="Tahoma"/>
            <charset val="1"/>
          </rPr>
          <t xml:space="preserve">
Questionable--cuvette re-used and may have been interference </t>
        </r>
      </text>
    </comment>
    <comment ref="AO73" authorId="0">
      <text>
        <r>
          <rPr>
            <b/>
            <sz val="9"/>
            <color indexed="81"/>
            <rFont val="Tahoma"/>
            <charset val="1"/>
          </rPr>
          <t>Carlson, Sonya C.:</t>
        </r>
        <r>
          <rPr>
            <sz val="9"/>
            <color indexed="81"/>
            <rFont val="Tahoma"/>
            <charset val="1"/>
          </rPr>
          <t xml:space="preserve">
Questionable--cuvette re-used and may have been interference </t>
        </r>
      </text>
    </comment>
    <comment ref="AK74" authorId="0">
      <text>
        <r>
          <rPr>
            <b/>
            <sz val="9"/>
            <color indexed="81"/>
            <rFont val="Tahoma"/>
            <charset val="1"/>
          </rPr>
          <t>Carlson, Sonya C.:</t>
        </r>
        <r>
          <rPr>
            <sz val="9"/>
            <color indexed="81"/>
            <rFont val="Tahoma"/>
            <charset val="1"/>
          </rPr>
          <t xml:space="preserve">
Questionable--cuvette re-used and may have been interference </t>
        </r>
      </text>
    </comment>
    <comment ref="AO74" authorId="0">
      <text>
        <r>
          <rPr>
            <b/>
            <sz val="9"/>
            <color indexed="81"/>
            <rFont val="Tahoma"/>
            <charset val="1"/>
          </rPr>
          <t>Carlson, Sonya C.:</t>
        </r>
        <r>
          <rPr>
            <sz val="9"/>
            <color indexed="81"/>
            <rFont val="Tahoma"/>
            <charset val="1"/>
          </rPr>
          <t xml:space="preserve">
Questionable--cuvette re-used and may have been interference </t>
        </r>
      </text>
    </comment>
    <comment ref="AK79" authorId="0">
      <text>
        <r>
          <rPr>
            <b/>
            <sz val="9"/>
            <color indexed="81"/>
            <rFont val="Tahoma"/>
            <family val="2"/>
          </rPr>
          <t>Carlson, Sonya C.:</t>
        </r>
        <r>
          <rPr>
            <sz val="9"/>
            <color indexed="81"/>
            <rFont val="Tahoma"/>
            <family val="2"/>
          </rPr>
          <t xml:space="preserve">
Questionable--cuvette re-used and may have been interference </t>
        </r>
      </text>
    </comment>
    <comment ref="AK80" authorId="0">
      <text>
        <r>
          <rPr>
            <b/>
            <sz val="9"/>
            <color indexed="81"/>
            <rFont val="Tahoma"/>
            <family val="2"/>
          </rPr>
          <t>Carlson, Sonya C.:</t>
        </r>
        <r>
          <rPr>
            <sz val="9"/>
            <color indexed="81"/>
            <rFont val="Tahoma"/>
            <family val="2"/>
          </rPr>
          <t xml:space="preserve">
Questionable--cuvette re-used and may have been interference </t>
        </r>
      </text>
    </comment>
    <comment ref="AK81" authorId="0">
      <text>
        <r>
          <rPr>
            <b/>
            <sz val="9"/>
            <color indexed="81"/>
            <rFont val="Tahoma"/>
            <charset val="1"/>
          </rPr>
          <t>Carlson, Sonya C.:</t>
        </r>
        <r>
          <rPr>
            <sz val="9"/>
            <color indexed="81"/>
            <rFont val="Tahoma"/>
            <charset val="1"/>
          </rPr>
          <t xml:space="preserve">
Questionable--cuvette re-used and may have been interference </t>
        </r>
      </text>
    </comment>
    <comment ref="AK82" authorId="0">
      <text>
        <r>
          <rPr>
            <b/>
            <sz val="9"/>
            <color indexed="81"/>
            <rFont val="Tahoma"/>
            <charset val="1"/>
          </rPr>
          <t>Carlson, Sonya C.:</t>
        </r>
        <r>
          <rPr>
            <sz val="9"/>
            <color indexed="81"/>
            <rFont val="Tahoma"/>
            <charset val="1"/>
          </rPr>
          <t xml:space="preserve">
Questionable--cuvette re-used and may have been interference </t>
        </r>
      </text>
    </comment>
    <comment ref="AO82" authorId="0">
      <text>
        <r>
          <rPr>
            <b/>
            <sz val="9"/>
            <color indexed="81"/>
            <rFont val="Tahoma"/>
            <charset val="1"/>
          </rPr>
          <t>Carlson, Sonya C.:</t>
        </r>
        <r>
          <rPr>
            <sz val="9"/>
            <color indexed="81"/>
            <rFont val="Tahoma"/>
            <charset val="1"/>
          </rPr>
          <t xml:space="preserve">
Questionable--cuvette re-used and may have been interference </t>
        </r>
      </text>
    </comment>
    <comment ref="AK83" authorId="0">
      <text>
        <r>
          <rPr>
            <b/>
            <sz val="9"/>
            <color indexed="81"/>
            <rFont val="Tahoma"/>
            <family val="2"/>
          </rPr>
          <t>Carlson, Sonya C.:</t>
        </r>
        <r>
          <rPr>
            <sz val="9"/>
            <color indexed="81"/>
            <rFont val="Tahoma"/>
            <family val="2"/>
          </rPr>
          <t xml:space="preserve">
Questionable--cuvette re-used and may have been interference </t>
        </r>
      </text>
    </comment>
    <comment ref="AO83" authorId="0">
      <text>
        <r>
          <rPr>
            <b/>
            <sz val="9"/>
            <color indexed="81"/>
            <rFont val="Tahoma"/>
            <charset val="1"/>
          </rPr>
          <t>Carlson, Sonya C.:</t>
        </r>
        <r>
          <rPr>
            <sz val="9"/>
            <color indexed="81"/>
            <rFont val="Tahoma"/>
            <charset val="1"/>
          </rPr>
          <t xml:space="preserve">
Questionable--cuvette re-used and may have been interference </t>
        </r>
      </text>
    </comment>
    <comment ref="AK84" authorId="0">
      <text>
        <r>
          <rPr>
            <b/>
            <sz val="9"/>
            <color indexed="81"/>
            <rFont val="Tahoma"/>
            <family val="2"/>
          </rPr>
          <t>Carlson, Sonya C.:</t>
        </r>
        <r>
          <rPr>
            <sz val="9"/>
            <color indexed="81"/>
            <rFont val="Tahoma"/>
            <family val="2"/>
          </rPr>
          <t xml:space="preserve">
Questionable--cuvette re-used and may have been interference </t>
        </r>
      </text>
    </comment>
    <comment ref="AO84" authorId="0">
      <text>
        <r>
          <rPr>
            <b/>
            <sz val="9"/>
            <color indexed="81"/>
            <rFont val="Tahoma"/>
            <charset val="1"/>
          </rPr>
          <t>Carlson, Sonya C.:</t>
        </r>
        <r>
          <rPr>
            <sz val="9"/>
            <color indexed="81"/>
            <rFont val="Tahoma"/>
            <charset val="1"/>
          </rPr>
          <t xml:space="preserve">
Questionable--cuvette re-used and may have been interference </t>
        </r>
      </text>
    </comment>
    <comment ref="AK85" authorId="0">
      <text>
        <r>
          <rPr>
            <b/>
            <sz val="9"/>
            <color indexed="81"/>
            <rFont val="Tahoma"/>
            <family val="2"/>
          </rPr>
          <t>Carlson, Sonya C.:</t>
        </r>
        <r>
          <rPr>
            <sz val="9"/>
            <color indexed="81"/>
            <rFont val="Tahoma"/>
            <family val="2"/>
          </rPr>
          <t xml:space="preserve">
Questionable--cuvette re-used and may have been interference </t>
        </r>
      </text>
    </comment>
    <comment ref="AK88" authorId="0">
      <text>
        <r>
          <rPr>
            <b/>
            <sz val="9"/>
            <color indexed="81"/>
            <rFont val="Tahoma"/>
            <charset val="1"/>
          </rPr>
          <t>Carlson, Sonya C.:</t>
        </r>
        <r>
          <rPr>
            <sz val="9"/>
            <color indexed="81"/>
            <rFont val="Tahoma"/>
            <charset val="1"/>
          </rPr>
          <t xml:space="preserve">
Questionable--cuvette re-used and may have been interference </t>
        </r>
      </text>
    </comment>
    <comment ref="AO88" authorId="0">
      <text>
        <r>
          <rPr>
            <b/>
            <sz val="9"/>
            <color indexed="81"/>
            <rFont val="Tahoma"/>
            <charset val="1"/>
          </rPr>
          <t>Carlson, Sonya C.:</t>
        </r>
        <r>
          <rPr>
            <sz val="9"/>
            <color indexed="81"/>
            <rFont val="Tahoma"/>
            <charset val="1"/>
          </rPr>
          <t xml:space="preserve">
Questionable--cuvette re-used and may have been interference </t>
        </r>
      </text>
    </comment>
    <comment ref="AK89" authorId="0">
      <text>
        <r>
          <rPr>
            <b/>
            <sz val="9"/>
            <color indexed="81"/>
            <rFont val="Tahoma"/>
            <charset val="1"/>
          </rPr>
          <t>Carlson, Sonya C.:</t>
        </r>
        <r>
          <rPr>
            <sz val="9"/>
            <color indexed="81"/>
            <rFont val="Tahoma"/>
            <charset val="1"/>
          </rPr>
          <t xml:space="preserve">
Questionable--cuvette re-used and may have been interference </t>
        </r>
      </text>
    </comment>
    <comment ref="AK90" authorId="0">
      <text>
        <r>
          <rPr>
            <b/>
            <sz val="9"/>
            <color indexed="81"/>
            <rFont val="Tahoma"/>
            <family val="2"/>
          </rPr>
          <t>Carlson, Sonya C.:</t>
        </r>
        <r>
          <rPr>
            <sz val="9"/>
            <color indexed="81"/>
            <rFont val="Tahoma"/>
            <family val="2"/>
          </rPr>
          <t xml:space="preserve">
Questionable--cuvette re-used and may have been interference </t>
        </r>
      </text>
    </comment>
    <comment ref="AO90" authorId="0">
      <text>
        <r>
          <rPr>
            <b/>
            <sz val="9"/>
            <color indexed="81"/>
            <rFont val="Tahoma"/>
            <charset val="1"/>
          </rPr>
          <t>Carlson, Sonya C.:</t>
        </r>
        <r>
          <rPr>
            <sz val="9"/>
            <color indexed="81"/>
            <rFont val="Tahoma"/>
            <charset val="1"/>
          </rPr>
          <t xml:space="preserve">
Questionable--cuvette re-used and may have been interference </t>
        </r>
      </text>
    </comment>
    <comment ref="AO91" authorId="0">
      <text>
        <r>
          <rPr>
            <b/>
            <sz val="9"/>
            <color indexed="81"/>
            <rFont val="Tahoma"/>
            <charset val="1"/>
          </rPr>
          <t>Carlson, Sonya C.:</t>
        </r>
        <r>
          <rPr>
            <sz val="9"/>
            <color indexed="81"/>
            <rFont val="Tahoma"/>
            <charset val="1"/>
          </rPr>
          <t xml:space="preserve">
Questionable--cuvette re-used and may have been interference </t>
        </r>
      </text>
    </comment>
    <comment ref="AK128" authorId="0">
      <text>
        <r>
          <rPr>
            <b/>
            <sz val="9"/>
            <color indexed="81"/>
            <rFont val="Tahoma"/>
            <charset val="1"/>
          </rPr>
          <t>Carlson, Sonya C.:</t>
        </r>
        <r>
          <rPr>
            <sz val="9"/>
            <color indexed="81"/>
            <rFont val="Tahoma"/>
            <charset val="1"/>
          </rPr>
          <t xml:space="preserve">
Questionable--cuvette re-used and may have been interference </t>
        </r>
      </text>
    </comment>
    <comment ref="AO128" authorId="0">
      <text>
        <r>
          <rPr>
            <b/>
            <sz val="9"/>
            <color indexed="81"/>
            <rFont val="Tahoma"/>
            <charset val="1"/>
          </rPr>
          <t>Carlson, Sonya C.:</t>
        </r>
        <r>
          <rPr>
            <sz val="9"/>
            <color indexed="81"/>
            <rFont val="Tahoma"/>
            <charset val="1"/>
          </rPr>
          <t xml:space="preserve">
Questionable--cuvette re-used and may have been interference </t>
        </r>
      </text>
    </comment>
  </commentList>
</comments>
</file>

<file path=xl/comments2.xml><?xml version="1.0" encoding="utf-8"?>
<comments xmlns="http://schemas.openxmlformats.org/spreadsheetml/2006/main">
  <authors>
    <author>Carlson, Sonya C.</author>
  </authors>
  <commentList>
    <comment ref="R32" authorId="0">
      <text>
        <r>
          <rPr>
            <b/>
            <sz val="9"/>
            <color indexed="81"/>
            <rFont val="Tahoma"/>
            <charset val="1"/>
          </rPr>
          <t>Carlson, Sonya C.:</t>
        </r>
        <r>
          <rPr>
            <sz val="9"/>
            <color indexed="81"/>
            <rFont val="Tahoma"/>
            <charset val="1"/>
          </rPr>
          <t xml:space="preserve">
Diluted 1:9 because full strength was OVER for phyco</t>
        </r>
      </text>
    </comment>
    <comment ref="S32" authorId="0">
      <text>
        <r>
          <rPr>
            <b/>
            <sz val="9"/>
            <color indexed="81"/>
            <rFont val="Tahoma"/>
            <charset val="1"/>
          </rPr>
          <t>Carlson, Sonya C.:</t>
        </r>
        <r>
          <rPr>
            <sz val="9"/>
            <color indexed="81"/>
            <rFont val="Tahoma"/>
            <charset val="1"/>
          </rPr>
          <t xml:space="preserve">
Carlson, Sonya C.:
Diluted 1:9 because full strength was OVER for phyco</t>
        </r>
      </text>
    </comment>
    <comment ref="R34" authorId="0">
      <text>
        <r>
          <rPr>
            <b/>
            <sz val="9"/>
            <color indexed="81"/>
            <rFont val="Tahoma"/>
            <charset val="1"/>
          </rPr>
          <t>Carlson, Sonya C.:</t>
        </r>
        <r>
          <rPr>
            <sz val="9"/>
            <color indexed="81"/>
            <rFont val="Tahoma"/>
            <charset val="1"/>
          </rPr>
          <t xml:space="preserve">
Diluted 1:9 because full strength was OVER for phyco</t>
        </r>
      </text>
    </comment>
    <comment ref="S34" authorId="0">
      <text>
        <r>
          <rPr>
            <b/>
            <sz val="9"/>
            <color indexed="81"/>
            <rFont val="Tahoma"/>
            <charset val="1"/>
          </rPr>
          <t>Carlson, Sonya C.:</t>
        </r>
        <r>
          <rPr>
            <sz val="9"/>
            <color indexed="81"/>
            <rFont val="Tahoma"/>
            <charset val="1"/>
          </rPr>
          <t xml:space="preserve">
Diluted 1:9 because full strength was OVER for phyco</t>
        </r>
      </text>
    </comment>
    <comment ref="P50" authorId="0">
      <text>
        <r>
          <rPr>
            <b/>
            <sz val="9"/>
            <color indexed="81"/>
            <rFont val="Tahoma"/>
            <charset val="1"/>
          </rPr>
          <t>Carlson, Sonya C.:</t>
        </r>
        <r>
          <rPr>
            <sz val="9"/>
            <color indexed="81"/>
            <rFont val="Tahoma"/>
            <charset val="1"/>
          </rPr>
          <t xml:space="preserve">
Questionable--cuvette re-used and may have been interference </t>
        </r>
      </text>
    </comment>
    <comment ref="P58" authorId="0">
      <text>
        <r>
          <rPr>
            <b/>
            <sz val="9"/>
            <color indexed="81"/>
            <rFont val="Tahoma"/>
            <charset val="1"/>
          </rPr>
          <t>Carlson, Sonya C.:</t>
        </r>
        <r>
          <rPr>
            <sz val="9"/>
            <color indexed="81"/>
            <rFont val="Tahoma"/>
            <charset val="1"/>
          </rPr>
          <t xml:space="preserve">
Questionable--cuvette re-used and may have been interference </t>
        </r>
      </text>
    </comment>
    <comment ref="T58" authorId="0">
      <text>
        <r>
          <rPr>
            <b/>
            <sz val="9"/>
            <color indexed="81"/>
            <rFont val="Tahoma"/>
            <charset val="1"/>
          </rPr>
          <t>Carlson, Sonya C.:</t>
        </r>
        <r>
          <rPr>
            <sz val="9"/>
            <color indexed="81"/>
            <rFont val="Tahoma"/>
            <charset val="1"/>
          </rPr>
          <t xml:space="preserve">
Questionable--cuvette re-used and may have been interference </t>
        </r>
      </text>
    </comment>
    <comment ref="P66" authorId="0">
      <text>
        <r>
          <rPr>
            <b/>
            <sz val="9"/>
            <color indexed="81"/>
            <rFont val="Tahoma"/>
            <family val="2"/>
          </rPr>
          <t>Carlson, Sonya C.:</t>
        </r>
        <r>
          <rPr>
            <sz val="9"/>
            <color indexed="81"/>
            <rFont val="Tahoma"/>
            <family val="2"/>
          </rPr>
          <t xml:space="preserve">
Questionable--cuvette re-used and may have been interference </t>
        </r>
      </text>
    </comment>
    <comment ref="T66" authorId="0">
      <text>
        <r>
          <rPr>
            <b/>
            <sz val="9"/>
            <color indexed="81"/>
            <rFont val="Tahoma"/>
            <family val="2"/>
          </rPr>
          <t>Carlson, Sonya C.:</t>
        </r>
        <r>
          <rPr>
            <sz val="9"/>
            <color indexed="81"/>
            <rFont val="Tahoma"/>
            <family val="2"/>
          </rPr>
          <t xml:space="preserve">
Questionable--cuvette re-used and may have been interference </t>
        </r>
      </text>
    </comment>
    <comment ref="P67" authorId="0">
      <text>
        <r>
          <rPr>
            <b/>
            <sz val="9"/>
            <color indexed="81"/>
            <rFont val="Tahoma"/>
            <family val="2"/>
          </rPr>
          <t>Carlson, Sonya C.:</t>
        </r>
        <r>
          <rPr>
            <sz val="9"/>
            <color indexed="81"/>
            <rFont val="Tahoma"/>
            <family val="2"/>
          </rPr>
          <t xml:space="preserve">
Questionable--cuvette re-used and may have been interference </t>
        </r>
      </text>
    </comment>
    <comment ref="T67" authorId="0">
      <text>
        <r>
          <rPr>
            <b/>
            <sz val="9"/>
            <color indexed="81"/>
            <rFont val="Tahoma"/>
            <family val="2"/>
          </rPr>
          <t>Carlson, Sonya C.:</t>
        </r>
        <r>
          <rPr>
            <sz val="9"/>
            <color indexed="81"/>
            <rFont val="Tahoma"/>
            <family val="2"/>
          </rPr>
          <t xml:space="preserve">
Questionable--cuvette re-used and may have been interference </t>
        </r>
      </text>
    </comment>
    <comment ref="P68" authorId="0">
      <text>
        <r>
          <rPr>
            <b/>
            <sz val="9"/>
            <color indexed="81"/>
            <rFont val="Tahoma"/>
            <family val="2"/>
          </rPr>
          <t>Carlson, Sonya C.:</t>
        </r>
        <r>
          <rPr>
            <sz val="9"/>
            <color indexed="81"/>
            <rFont val="Tahoma"/>
            <family val="2"/>
          </rPr>
          <t xml:space="preserve">
Questionable--cuvette re-used and may have been interference </t>
        </r>
      </text>
    </comment>
    <comment ref="T69" authorId="0">
      <text>
        <r>
          <rPr>
            <b/>
            <sz val="9"/>
            <color indexed="81"/>
            <rFont val="Tahoma"/>
            <family val="2"/>
          </rPr>
          <t>Carlson, Sonya C.:</t>
        </r>
        <r>
          <rPr>
            <sz val="9"/>
            <color indexed="81"/>
            <rFont val="Tahoma"/>
            <family val="2"/>
          </rPr>
          <t xml:space="preserve">
Questionable--cuvette re-used and may have been interference </t>
        </r>
      </text>
    </comment>
    <comment ref="P71" authorId="0">
      <text>
        <r>
          <rPr>
            <b/>
            <sz val="9"/>
            <color indexed="81"/>
            <rFont val="Tahoma"/>
            <charset val="1"/>
          </rPr>
          <t>Carlson, Sonya C.:</t>
        </r>
        <r>
          <rPr>
            <sz val="9"/>
            <color indexed="81"/>
            <rFont val="Tahoma"/>
            <charset val="1"/>
          </rPr>
          <t xml:space="preserve">
Questionable--cuvette re-used and may have been interference </t>
        </r>
      </text>
    </comment>
    <comment ref="T71" authorId="0">
      <text>
        <r>
          <rPr>
            <b/>
            <sz val="9"/>
            <color indexed="81"/>
            <rFont val="Tahoma"/>
            <charset val="1"/>
          </rPr>
          <t>Carlson, Sonya C.:</t>
        </r>
        <r>
          <rPr>
            <sz val="9"/>
            <color indexed="81"/>
            <rFont val="Tahoma"/>
            <charset val="1"/>
          </rPr>
          <t xml:space="preserve">
Questionable--cuvette re-used and may have been interference </t>
        </r>
      </text>
    </comment>
    <comment ref="P72" authorId="0">
      <text>
        <r>
          <rPr>
            <b/>
            <sz val="9"/>
            <color indexed="81"/>
            <rFont val="Tahoma"/>
            <charset val="1"/>
          </rPr>
          <t>Carlson, Sonya C.:</t>
        </r>
        <r>
          <rPr>
            <sz val="9"/>
            <color indexed="81"/>
            <rFont val="Tahoma"/>
            <charset val="1"/>
          </rPr>
          <t xml:space="preserve">
Questionable--cuvette re-used and may have been interference </t>
        </r>
      </text>
    </comment>
    <comment ref="T72" authorId="0">
      <text>
        <r>
          <rPr>
            <b/>
            <sz val="9"/>
            <color indexed="81"/>
            <rFont val="Tahoma"/>
            <charset val="1"/>
          </rPr>
          <t>Carlson, Sonya C.:</t>
        </r>
        <r>
          <rPr>
            <sz val="9"/>
            <color indexed="81"/>
            <rFont val="Tahoma"/>
            <charset val="1"/>
          </rPr>
          <t xml:space="preserve">
Questionable--cuvette re-used and may have been interference </t>
        </r>
      </text>
    </comment>
    <comment ref="P73" authorId="0">
      <text>
        <r>
          <rPr>
            <b/>
            <sz val="9"/>
            <color indexed="81"/>
            <rFont val="Tahoma"/>
            <charset val="1"/>
          </rPr>
          <t>Carlson, Sonya C.:</t>
        </r>
        <r>
          <rPr>
            <sz val="9"/>
            <color indexed="81"/>
            <rFont val="Tahoma"/>
            <charset val="1"/>
          </rPr>
          <t xml:space="preserve">
Questionable--cuvette re-used and may have been interference </t>
        </r>
      </text>
    </comment>
    <comment ref="T73" authorId="0">
      <text>
        <r>
          <rPr>
            <b/>
            <sz val="9"/>
            <color indexed="81"/>
            <rFont val="Tahoma"/>
            <charset val="1"/>
          </rPr>
          <t>Carlson, Sonya C.:</t>
        </r>
        <r>
          <rPr>
            <sz val="9"/>
            <color indexed="81"/>
            <rFont val="Tahoma"/>
            <charset val="1"/>
          </rPr>
          <t xml:space="preserve">
Questionable--cuvette re-used and may have been interference </t>
        </r>
      </text>
    </comment>
    <comment ref="P74" authorId="0">
      <text>
        <r>
          <rPr>
            <b/>
            <sz val="9"/>
            <color indexed="81"/>
            <rFont val="Tahoma"/>
            <charset val="1"/>
          </rPr>
          <t>Carlson, Sonya C.:</t>
        </r>
        <r>
          <rPr>
            <sz val="9"/>
            <color indexed="81"/>
            <rFont val="Tahoma"/>
            <charset val="1"/>
          </rPr>
          <t xml:space="preserve">
Questionable--cuvette re-used and may have been interference </t>
        </r>
      </text>
    </comment>
    <comment ref="T74" authorId="0">
      <text>
        <r>
          <rPr>
            <b/>
            <sz val="9"/>
            <color indexed="81"/>
            <rFont val="Tahoma"/>
            <charset val="1"/>
          </rPr>
          <t>Carlson, Sonya C.:</t>
        </r>
        <r>
          <rPr>
            <sz val="9"/>
            <color indexed="81"/>
            <rFont val="Tahoma"/>
            <charset val="1"/>
          </rPr>
          <t xml:space="preserve">
Questionable--cuvette re-used and may have been interference </t>
        </r>
      </text>
    </comment>
    <comment ref="P79" authorId="0">
      <text>
        <r>
          <rPr>
            <b/>
            <sz val="9"/>
            <color indexed="81"/>
            <rFont val="Tahoma"/>
            <family val="2"/>
          </rPr>
          <t>Carlson, Sonya C.:</t>
        </r>
        <r>
          <rPr>
            <sz val="9"/>
            <color indexed="81"/>
            <rFont val="Tahoma"/>
            <family val="2"/>
          </rPr>
          <t xml:space="preserve">
Questionable--cuvette re-used and may have been interference </t>
        </r>
      </text>
    </comment>
    <comment ref="P80" authorId="0">
      <text>
        <r>
          <rPr>
            <b/>
            <sz val="9"/>
            <color indexed="81"/>
            <rFont val="Tahoma"/>
            <family val="2"/>
          </rPr>
          <t>Carlson, Sonya C.:</t>
        </r>
        <r>
          <rPr>
            <sz val="9"/>
            <color indexed="81"/>
            <rFont val="Tahoma"/>
            <family val="2"/>
          </rPr>
          <t xml:space="preserve">
Questionable--cuvette re-used and may have been interference </t>
        </r>
      </text>
    </comment>
    <comment ref="P81" authorId="0">
      <text>
        <r>
          <rPr>
            <b/>
            <sz val="9"/>
            <color indexed="81"/>
            <rFont val="Tahoma"/>
            <charset val="1"/>
          </rPr>
          <t>Carlson, Sonya C.:</t>
        </r>
        <r>
          <rPr>
            <sz val="9"/>
            <color indexed="81"/>
            <rFont val="Tahoma"/>
            <charset val="1"/>
          </rPr>
          <t xml:space="preserve">
Questionable--cuvette re-used and may have been interference </t>
        </r>
      </text>
    </comment>
    <comment ref="P82" authorId="0">
      <text>
        <r>
          <rPr>
            <b/>
            <sz val="9"/>
            <color indexed="81"/>
            <rFont val="Tahoma"/>
            <charset val="1"/>
          </rPr>
          <t>Carlson, Sonya C.:</t>
        </r>
        <r>
          <rPr>
            <sz val="9"/>
            <color indexed="81"/>
            <rFont val="Tahoma"/>
            <charset val="1"/>
          </rPr>
          <t xml:space="preserve">
Questionable--cuvette re-used and may have been interference </t>
        </r>
      </text>
    </comment>
    <comment ref="T82" authorId="0">
      <text>
        <r>
          <rPr>
            <b/>
            <sz val="9"/>
            <color indexed="81"/>
            <rFont val="Tahoma"/>
            <charset val="1"/>
          </rPr>
          <t>Carlson, Sonya C.:</t>
        </r>
        <r>
          <rPr>
            <sz val="9"/>
            <color indexed="81"/>
            <rFont val="Tahoma"/>
            <charset val="1"/>
          </rPr>
          <t xml:space="preserve">
Questionable--cuvette re-used and may have been interference </t>
        </r>
      </text>
    </comment>
    <comment ref="P83" authorId="0">
      <text>
        <r>
          <rPr>
            <b/>
            <sz val="9"/>
            <color indexed="81"/>
            <rFont val="Tahoma"/>
            <family val="2"/>
          </rPr>
          <t>Carlson, Sonya C.:</t>
        </r>
        <r>
          <rPr>
            <sz val="9"/>
            <color indexed="81"/>
            <rFont val="Tahoma"/>
            <family val="2"/>
          </rPr>
          <t xml:space="preserve">
Questionable--cuvette re-used and may have been interference </t>
        </r>
      </text>
    </comment>
    <comment ref="T83" authorId="0">
      <text>
        <r>
          <rPr>
            <b/>
            <sz val="9"/>
            <color indexed="81"/>
            <rFont val="Tahoma"/>
            <charset val="1"/>
          </rPr>
          <t>Carlson, Sonya C.:</t>
        </r>
        <r>
          <rPr>
            <sz val="9"/>
            <color indexed="81"/>
            <rFont val="Tahoma"/>
            <charset val="1"/>
          </rPr>
          <t xml:space="preserve">
Questionable--cuvette re-used and may have been interference </t>
        </r>
      </text>
    </comment>
    <comment ref="P84" authorId="0">
      <text>
        <r>
          <rPr>
            <b/>
            <sz val="9"/>
            <color indexed="81"/>
            <rFont val="Tahoma"/>
            <family val="2"/>
          </rPr>
          <t>Carlson, Sonya C.:</t>
        </r>
        <r>
          <rPr>
            <sz val="9"/>
            <color indexed="81"/>
            <rFont val="Tahoma"/>
            <family val="2"/>
          </rPr>
          <t xml:space="preserve">
Questionable--cuvette re-used and may have been interference </t>
        </r>
      </text>
    </comment>
    <comment ref="T84" authorId="0">
      <text>
        <r>
          <rPr>
            <b/>
            <sz val="9"/>
            <color indexed="81"/>
            <rFont val="Tahoma"/>
            <charset val="1"/>
          </rPr>
          <t>Carlson, Sonya C.:</t>
        </r>
        <r>
          <rPr>
            <sz val="9"/>
            <color indexed="81"/>
            <rFont val="Tahoma"/>
            <charset val="1"/>
          </rPr>
          <t xml:space="preserve">
Questionable--cuvette re-used and may have been interference </t>
        </r>
      </text>
    </comment>
    <comment ref="P85" authorId="0">
      <text>
        <r>
          <rPr>
            <b/>
            <sz val="9"/>
            <color indexed="81"/>
            <rFont val="Tahoma"/>
            <family val="2"/>
          </rPr>
          <t>Carlson, Sonya C.:</t>
        </r>
        <r>
          <rPr>
            <sz val="9"/>
            <color indexed="81"/>
            <rFont val="Tahoma"/>
            <family val="2"/>
          </rPr>
          <t xml:space="preserve">
Questionable--cuvette re-used and may have been interference </t>
        </r>
      </text>
    </comment>
    <comment ref="P88" authorId="0">
      <text>
        <r>
          <rPr>
            <b/>
            <sz val="9"/>
            <color indexed="81"/>
            <rFont val="Tahoma"/>
            <charset val="1"/>
          </rPr>
          <t>Carlson, Sonya C.:</t>
        </r>
        <r>
          <rPr>
            <sz val="9"/>
            <color indexed="81"/>
            <rFont val="Tahoma"/>
            <charset val="1"/>
          </rPr>
          <t xml:space="preserve">
Questionable--cuvette re-used and may have been interference </t>
        </r>
      </text>
    </comment>
    <comment ref="T88" authorId="0">
      <text>
        <r>
          <rPr>
            <b/>
            <sz val="9"/>
            <color indexed="81"/>
            <rFont val="Tahoma"/>
            <charset val="1"/>
          </rPr>
          <t>Carlson, Sonya C.:</t>
        </r>
        <r>
          <rPr>
            <sz val="9"/>
            <color indexed="81"/>
            <rFont val="Tahoma"/>
            <charset val="1"/>
          </rPr>
          <t xml:space="preserve">
Questionable--cuvette re-used and may have been interference </t>
        </r>
      </text>
    </comment>
    <comment ref="P89" authorId="0">
      <text>
        <r>
          <rPr>
            <b/>
            <sz val="9"/>
            <color indexed="81"/>
            <rFont val="Tahoma"/>
            <charset val="1"/>
          </rPr>
          <t>Carlson, Sonya C.:</t>
        </r>
        <r>
          <rPr>
            <sz val="9"/>
            <color indexed="81"/>
            <rFont val="Tahoma"/>
            <charset val="1"/>
          </rPr>
          <t xml:space="preserve">
Questionable--cuvette re-used and may have been interference </t>
        </r>
      </text>
    </comment>
    <comment ref="P90" authorId="0">
      <text>
        <r>
          <rPr>
            <b/>
            <sz val="9"/>
            <color indexed="81"/>
            <rFont val="Tahoma"/>
            <family val="2"/>
          </rPr>
          <t>Carlson, Sonya C.:</t>
        </r>
        <r>
          <rPr>
            <sz val="9"/>
            <color indexed="81"/>
            <rFont val="Tahoma"/>
            <family val="2"/>
          </rPr>
          <t xml:space="preserve">
Questionable--cuvette re-used and may have been interference </t>
        </r>
      </text>
    </comment>
    <comment ref="T90" authorId="0">
      <text>
        <r>
          <rPr>
            <b/>
            <sz val="9"/>
            <color indexed="81"/>
            <rFont val="Tahoma"/>
            <charset val="1"/>
          </rPr>
          <t>Carlson, Sonya C.:</t>
        </r>
        <r>
          <rPr>
            <sz val="9"/>
            <color indexed="81"/>
            <rFont val="Tahoma"/>
            <charset val="1"/>
          </rPr>
          <t xml:space="preserve">
Questionable--cuvette re-used and may have been interference </t>
        </r>
      </text>
    </comment>
    <comment ref="T91" authorId="0">
      <text>
        <r>
          <rPr>
            <b/>
            <sz val="9"/>
            <color indexed="81"/>
            <rFont val="Tahoma"/>
            <charset val="1"/>
          </rPr>
          <t>Carlson, Sonya C.:</t>
        </r>
        <r>
          <rPr>
            <sz val="9"/>
            <color indexed="81"/>
            <rFont val="Tahoma"/>
            <charset val="1"/>
          </rPr>
          <t xml:space="preserve">
Questionable--cuvette re-used and may have been interference </t>
        </r>
      </text>
    </comment>
    <comment ref="P128" authorId="0">
      <text>
        <r>
          <rPr>
            <b/>
            <sz val="9"/>
            <color indexed="81"/>
            <rFont val="Tahoma"/>
            <charset val="1"/>
          </rPr>
          <t>Carlson, Sonya C.:</t>
        </r>
        <r>
          <rPr>
            <sz val="9"/>
            <color indexed="81"/>
            <rFont val="Tahoma"/>
            <charset val="1"/>
          </rPr>
          <t xml:space="preserve">
Questionable--cuvette re-used and may have been interference </t>
        </r>
      </text>
    </comment>
    <comment ref="T128" authorId="0">
      <text>
        <r>
          <rPr>
            <b/>
            <sz val="9"/>
            <color indexed="81"/>
            <rFont val="Tahoma"/>
            <charset val="1"/>
          </rPr>
          <t>Carlson, Sonya C.:</t>
        </r>
        <r>
          <rPr>
            <sz val="9"/>
            <color indexed="81"/>
            <rFont val="Tahoma"/>
            <charset val="1"/>
          </rPr>
          <t xml:space="preserve">
Questionable--cuvette re-used and may have been interference </t>
        </r>
      </text>
    </comment>
  </commentList>
</comments>
</file>

<file path=xl/comments3.xml><?xml version="1.0" encoding="utf-8"?>
<comments xmlns="http://schemas.openxmlformats.org/spreadsheetml/2006/main">
  <authors>
    <author>Carlson, Sonya C.</author>
  </authors>
  <commentList>
    <comment ref="AA34" authorId="0">
      <text>
        <r>
          <rPr>
            <b/>
            <sz val="9"/>
            <color indexed="81"/>
            <rFont val="Tahoma"/>
            <charset val="1"/>
          </rPr>
          <t>Carlson, Sonya C.:</t>
        </r>
        <r>
          <rPr>
            <sz val="9"/>
            <color indexed="81"/>
            <rFont val="Tahoma"/>
            <charset val="1"/>
          </rPr>
          <t xml:space="preserve">
Diluted 1:9 because full strength was OVER for phyco</t>
        </r>
      </text>
    </comment>
    <comment ref="AB34" authorId="0">
      <text>
        <r>
          <rPr>
            <b/>
            <sz val="9"/>
            <color indexed="81"/>
            <rFont val="Tahoma"/>
            <charset val="1"/>
          </rPr>
          <t>Carlson, Sonya C.:</t>
        </r>
        <r>
          <rPr>
            <sz val="9"/>
            <color indexed="81"/>
            <rFont val="Tahoma"/>
            <charset val="1"/>
          </rPr>
          <t xml:space="preserve">
Carlson, Sonya C.:
Diluted 1:9 because full strength was OVER for phyco</t>
        </r>
      </text>
    </comment>
    <comment ref="AA36" authorId="0">
      <text>
        <r>
          <rPr>
            <b/>
            <sz val="9"/>
            <color indexed="81"/>
            <rFont val="Tahoma"/>
            <charset val="1"/>
          </rPr>
          <t>Carlson, Sonya C.:</t>
        </r>
        <r>
          <rPr>
            <sz val="9"/>
            <color indexed="81"/>
            <rFont val="Tahoma"/>
            <charset val="1"/>
          </rPr>
          <t xml:space="preserve">
Diluted 1:9 because full strength was OVER for phyco</t>
        </r>
      </text>
    </comment>
    <comment ref="AB36" authorId="0">
      <text>
        <r>
          <rPr>
            <b/>
            <sz val="9"/>
            <color indexed="81"/>
            <rFont val="Tahoma"/>
            <charset val="1"/>
          </rPr>
          <t>Carlson, Sonya C.:</t>
        </r>
        <r>
          <rPr>
            <sz val="9"/>
            <color indexed="81"/>
            <rFont val="Tahoma"/>
            <charset val="1"/>
          </rPr>
          <t xml:space="preserve">
Diluted 1:9 because full strength was OVER for phyco</t>
        </r>
      </text>
    </comment>
    <comment ref="Y52" authorId="0">
      <text>
        <r>
          <rPr>
            <b/>
            <sz val="9"/>
            <color indexed="81"/>
            <rFont val="Tahoma"/>
            <charset val="1"/>
          </rPr>
          <t>Carlson, Sonya C.:</t>
        </r>
        <r>
          <rPr>
            <sz val="9"/>
            <color indexed="81"/>
            <rFont val="Tahoma"/>
            <charset val="1"/>
          </rPr>
          <t xml:space="preserve">
Questionable--cuvette re-used and may have been interference </t>
        </r>
      </text>
    </comment>
    <comment ref="Y60" authorId="0">
      <text>
        <r>
          <rPr>
            <b/>
            <sz val="9"/>
            <color indexed="81"/>
            <rFont val="Tahoma"/>
            <charset val="1"/>
          </rPr>
          <t>Carlson, Sonya C.:</t>
        </r>
        <r>
          <rPr>
            <sz val="9"/>
            <color indexed="81"/>
            <rFont val="Tahoma"/>
            <charset val="1"/>
          </rPr>
          <t xml:space="preserve">
Questionable--cuvette re-used and may have been interference </t>
        </r>
      </text>
    </comment>
    <comment ref="AC60" authorId="0">
      <text>
        <r>
          <rPr>
            <b/>
            <sz val="9"/>
            <color indexed="81"/>
            <rFont val="Tahoma"/>
            <charset val="1"/>
          </rPr>
          <t>Carlson, Sonya C.:</t>
        </r>
        <r>
          <rPr>
            <sz val="9"/>
            <color indexed="81"/>
            <rFont val="Tahoma"/>
            <charset val="1"/>
          </rPr>
          <t xml:space="preserve">
Questionable--cuvette re-used and may have been interference </t>
        </r>
      </text>
    </comment>
    <comment ref="Y68" authorId="0">
      <text>
        <r>
          <rPr>
            <b/>
            <sz val="9"/>
            <color indexed="81"/>
            <rFont val="Tahoma"/>
            <family val="2"/>
          </rPr>
          <t>Carlson, Sonya C.:</t>
        </r>
        <r>
          <rPr>
            <sz val="9"/>
            <color indexed="81"/>
            <rFont val="Tahoma"/>
            <family val="2"/>
          </rPr>
          <t xml:space="preserve">
Questionable--cuvette re-used and may have been interference </t>
        </r>
      </text>
    </comment>
    <comment ref="AC68" authorId="0">
      <text>
        <r>
          <rPr>
            <b/>
            <sz val="9"/>
            <color indexed="81"/>
            <rFont val="Tahoma"/>
            <family val="2"/>
          </rPr>
          <t>Carlson, Sonya C.:</t>
        </r>
        <r>
          <rPr>
            <sz val="9"/>
            <color indexed="81"/>
            <rFont val="Tahoma"/>
            <family val="2"/>
          </rPr>
          <t xml:space="preserve">
Questionable--cuvette re-used and may have been interference </t>
        </r>
      </text>
    </comment>
    <comment ref="Y69" authorId="0">
      <text>
        <r>
          <rPr>
            <b/>
            <sz val="9"/>
            <color indexed="81"/>
            <rFont val="Tahoma"/>
            <family val="2"/>
          </rPr>
          <t>Carlson, Sonya C.:</t>
        </r>
        <r>
          <rPr>
            <sz val="9"/>
            <color indexed="81"/>
            <rFont val="Tahoma"/>
            <family val="2"/>
          </rPr>
          <t xml:space="preserve">
Questionable--cuvette re-used and may have been interference </t>
        </r>
      </text>
    </comment>
    <comment ref="AC69" authorId="0">
      <text>
        <r>
          <rPr>
            <b/>
            <sz val="9"/>
            <color indexed="81"/>
            <rFont val="Tahoma"/>
            <family val="2"/>
          </rPr>
          <t>Carlson, Sonya C.:</t>
        </r>
        <r>
          <rPr>
            <sz val="9"/>
            <color indexed="81"/>
            <rFont val="Tahoma"/>
            <family val="2"/>
          </rPr>
          <t xml:space="preserve">
Questionable--cuvette re-used and may have been interference </t>
        </r>
      </text>
    </comment>
    <comment ref="Y70" authorId="0">
      <text>
        <r>
          <rPr>
            <b/>
            <sz val="9"/>
            <color indexed="81"/>
            <rFont val="Tahoma"/>
            <family val="2"/>
          </rPr>
          <t>Carlson, Sonya C.:</t>
        </r>
        <r>
          <rPr>
            <sz val="9"/>
            <color indexed="81"/>
            <rFont val="Tahoma"/>
            <family val="2"/>
          </rPr>
          <t xml:space="preserve">
Questionable--cuvette re-used and may have been interference </t>
        </r>
      </text>
    </comment>
    <comment ref="AC71" authorId="0">
      <text>
        <r>
          <rPr>
            <b/>
            <sz val="9"/>
            <color indexed="81"/>
            <rFont val="Tahoma"/>
            <family val="2"/>
          </rPr>
          <t>Carlson, Sonya C.:</t>
        </r>
        <r>
          <rPr>
            <sz val="9"/>
            <color indexed="81"/>
            <rFont val="Tahoma"/>
            <family val="2"/>
          </rPr>
          <t xml:space="preserve">
Questionable--cuvette re-used and may have been interference </t>
        </r>
      </text>
    </comment>
    <comment ref="Y73" authorId="0">
      <text>
        <r>
          <rPr>
            <b/>
            <sz val="9"/>
            <color indexed="81"/>
            <rFont val="Tahoma"/>
            <charset val="1"/>
          </rPr>
          <t>Carlson, Sonya C.:</t>
        </r>
        <r>
          <rPr>
            <sz val="9"/>
            <color indexed="81"/>
            <rFont val="Tahoma"/>
            <charset val="1"/>
          </rPr>
          <t xml:space="preserve">
Questionable--cuvette re-used and may have been interference </t>
        </r>
      </text>
    </comment>
    <comment ref="AC73" authorId="0">
      <text>
        <r>
          <rPr>
            <b/>
            <sz val="9"/>
            <color indexed="81"/>
            <rFont val="Tahoma"/>
            <charset val="1"/>
          </rPr>
          <t>Carlson, Sonya C.:</t>
        </r>
        <r>
          <rPr>
            <sz val="9"/>
            <color indexed="81"/>
            <rFont val="Tahoma"/>
            <charset val="1"/>
          </rPr>
          <t xml:space="preserve">
Questionable--cuvette re-used and may have been interference </t>
        </r>
      </text>
    </comment>
    <comment ref="Y74" authorId="0">
      <text>
        <r>
          <rPr>
            <b/>
            <sz val="9"/>
            <color indexed="81"/>
            <rFont val="Tahoma"/>
            <charset val="1"/>
          </rPr>
          <t>Carlson, Sonya C.:</t>
        </r>
        <r>
          <rPr>
            <sz val="9"/>
            <color indexed="81"/>
            <rFont val="Tahoma"/>
            <charset val="1"/>
          </rPr>
          <t xml:space="preserve">
Questionable--cuvette re-used and may have been interference </t>
        </r>
      </text>
    </comment>
    <comment ref="AC74" authorId="0">
      <text>
        <r>
          <rPr>
            <b/>
            <sz val="9"/>
            <color indexed="81"/>
            <rFont val="Tahoma"/>
            <charset val="1"/>
          </rPr>
          <t>Carlson, Sonya C.:</t>
        </r>
        <r>
          <rPr>
            <sz val="9"/>
            <color indexed="81"/>
            <rFont val="Tahoma"/>
            <charset val="1"/>
          </rPr>
          <t xml:space="preserve">
Questionable--cuvette re-used and may have been interference </t>
        </r>
      </text>
    </comment>
    <comment ref="Y75" authorId="0">
      <text>
        <r>
          <rPr>
            <b/>
            <sz val="9"/>
            <color indexed="81"/>
            <rFont val="Tahoma"/>
            <charset val="1"/>
          </rPr>
          <t>Carlson, Sonya C.:</t>
        </r>
        <r>
          <rPr>
            <sz val="9"/>
            <color indexed="81"/>
            <rFont val="Tahoma"/>
            <charset val="1"/>
          </rPr>
          <t xml:space="preserve">
Questionable--cuvette re-used and may have been interference </t>
        </r>
      </text>
    </comment>
    <comment ref="AC75" authorId="0">
      <text>
        <r>
          <rPr>
            <b/>
            <sz val="9"/>
            <color indexed="81"/>
            <rFont val="Tahoma"/>
            <charset val="1"/>
          </rPr>
          <t>Carlson, Sonya C.:</t>
        </r>
        <r>
          <rPr>
            <sz val="9"/>
            <color indexed="81"/>
            <rFont val="Tahoma"/>
            <charset val="1"/>
          </rPr>
          <t xml:space="preserve">
Questionable--cuvette re-used and may have been interference </t>
        </r>
      </text>
    </comment>
    <comment ref="Y76" authorId="0">
      <text>
        <r>
          <rPr>
            <b/>
            <sz val="9"/>
            <color indexed="81"/>
            <rFont val="Tahoma"/>
            <charset val="1"/>
          </rPr>
          <t>Carlson, Sonya C.:</t>
        </r>
        <r>
          <rPr>
            <sz val="9"/>
            <color indexed="81"/>
            <rFont val="Tahoma"/>
            <charset val="1"/>
          </rPr>
          <t xml:space="preserve">
Questionable--cuvette re-used and may have been interference </t>
        </r>
      </text>
    </comment>
    <comment ref="AC76" authorId="0">
      <text>
        <r>
          <rPr>
            <b/>
            <sz val="9"/>
            <color indexed="81"/>
            <rFont val="Tahoma"/>
            <charset val="1"/>
          </rPr>
          <t>Carlson, Sonya C.:</t>
        </r>
        <r>
          <rPr>
            <sz val="9"/>
            <color indexed="81"/>
            <rFont val="Tahoma"/>
            <charset val="1"/>
          </rPr>
          <t xml:space="preserve">
Questionable--cuvette re-used and may have been interference </t>
        </r>
      </text>
    </comment>
    <comment ref="Y81" authorId="0">
      <text>
        <r>
          <rPr>
            <b/>
            <sz val="9"/>
            <color indexed="81"/>
            <rFont val="Tahoma"/>
            <family val="2"/>
          </rPr>
          <t>Carlson, Sonya C.:</t>
        </r>
        <r>
          <rPr>
            <sz val="9"/>
            <color indexed="81"/>
            <rFont val="Tahoma"/>
            <family val="2"/>
          </rPr>
          <t xml:space="preserve">
Questionable--cuvette re-used and may have been interference </t>
        </r>
      </text>
    </comment>
    <comment ref="Y82" authorId="0">
      <text>
        <r>
          <rPr>
            <b/>
            <sz val="9"/>
            <color indexed="81"/>
            <rFont val="Tahoma"/>
            <family val="2"/>
          </rPr>
          <t>Carlson, Sonya C.:</t>
        </r>
        <r>
          <rPr>
            <sz val="9"/>
            <color indexed="81"/>
            <rFont val="Tahoma"/>
            <family val="2"/>
          </rPr>
          <t xml:space="preserve">
Questionable--cuvette re-used and may have been interference </t>
        </r>
      </text>
    </comment>
    <comment ref="Y83" authorId="0">
      <text>
        <r>
          <rPr>
            <b/>
            <sz val="9"/>
            <color indexed="81"/>
            <rFont val="Tahoma"/>
            <charset val="1"/>
          </rPr>
          <t>Carlson, Sonya C.:</t>
        </r>
        <r>
          <rPr>
            <sz val="9"/>
            <color indexed="81"/>
            <rFont val="Tahoma"/>
            <charset val="1"/>
          </rPr>
          <t xml:space="preserve">
Questionable--cuvette re-used and may have been interference </t>
        </r>
      </text>
    </comment>
    <comment ref="Y84" authorId="0">
      <text>
        <r>
          <rPr>
            <b/>
            <sz val="9"/>
            <color indexed="81"/>
            <rFont val="Tahoma"/>
            <charset val="1"/>
          </rPr>
          <t>Carlson, Sonya C.:</t>
        </r>
        <r>
          <rPr>
            <sz val="9"/>
            <color indexed="81"/>
            <rFont val="Tahoma"/>
            <charset val="1"/>
          </rPr>
          <t xml:space="preserve">
Questionable--cuvette re-used and may have been interference </t>
        </r>
      </text>
    </comment>
    <comment ref="AC84" authorId="0">
      <text>
        <r>
          <rPr>
            <b/>
            <sz val="9"/>
            <color indexed="81"/>
            <rFont val="Tahoma"/>
            <charset val="1"/>
          </rPr>
          <t>Carlson, Sonya C.:</t>
        </r>
        <r>
          <rPr>
            <sz val="9"/>
            <color indexed="81"/>
            <rFont val="Tahoma"/>
            <charset val="1"/>
          </rPr>
          <t xml:space="preserve">
Questionable--cuvette re-used and may have been interference </t>
        </r>
      </text>
    </comment>
    <comment ref="Y85" authorId="0">
      <text>
        <r>
          <rPr>
            <b/>
            <sz val="9"/>
            <color indexed="81"/>
            <rFont val="Tahoma"/>
            <family val="2"/>
          </rPr>
          <t>Carlson, Sonya C.:</t>
        </r>
        <r>
          <rPr>
            <sz val="9"/>
            <color indexed="81"/>
            <rFont val="Tahoma"/>
            <family val="2"/>
          </rPr>
          <t xml:space="preserve">
Questionable--cuvette re-used and may have been interference </t>
        </r>
      </text>
    </comment>
    <comment ref="AC85" authorId="0">
      <text>
        <r>
          <rPr>
            <b/>
            <sz val="9"/>
            <color indexed="81"/>
            <rFont val="Tahoma"/>
            <charset val="1"/>
          </rPr>
          <t>Carlson, Sonya C.:</t>
        </r>
        <r>
          <rPr>
            <sz val="9"/>
            <color indexed="81"/>
            <rFont val="Tahoma"/>
            <charset val="1"/>
          </rPr>
          <t xml:space="preserve">
Questionable--cuvette re-used and may have been interference </t>
        </r>
      </text>
    </comment>
    <comment ref="Y86" authorId="0">
      <text>
        <r>
          <rPr>
            <b/>
            <sz val="9"/>
            <color indexed="81"/>
            <rFont val="Tahoma"/>
            <family val="2"/>
          </rPr>
          <t>Carlson, Sonya C.:</t>
        </r>
        <r>
          <rPr>
            <sz val="9"/>
            <color indexed="81"/>
            <rFont val="Tahoma"/>
            <family val="2"/>
          </rPr>
          <t xml:space="preserve">
Questionable--cuvette re-used and may have been interference </t>
        </r>
      </text>
    </comment>
    <comment ref="AC86" authorId="0">
      <text>
        <r>
          <rPr>
            <b/>
            <sz val="9"/>
            <color indexed="81"/>
            <rFont val="Tahoma"/>
            <charset val="1"/>
          </rPr>
          <t>Carlson, Sonya C.:</t>
        </r>
        <r>
          <rPr>
            <sz val="9"/>
            <color indexed="81"/>
            <rFont val="Tahoma"/>
            <charset val="1"/>
          </rPr>
          <t xml:space="preserve">
Questionable--cuvette re-used and may have been interference </t>
        </r>
      </text>
    </comment>
    <comment ref="Y87" authorId="0">
      <text>
        <r>
          <rPr>
            <b/>
            <sz val="9"/>
            <color indexed="81"/>
            <rFont val="Tahoma"/>
            <family val="2"/>
          </rPr>
          <t>Carlson, Sonya C.:</t>
        </r>
        <r>
          <rPr>
            <sz val="9"/>
            <color indexed="81"/>
            <rFont val="Tahoma"/>
            <family val="2"/>
          </rPr>
          <t xml:space="preserve">
Questionable--cuvette re-used and may have been interference </t>
        </r>
      </text>
    </comment>
    <comment ref="Y90" authorId="0">
      <text>
        <r>
          <rPr>
            <b/>
            <sz val="9"/>
            <color indexed="81"/>
            <rFont val="Tahoma"/>
            <charset val="1"/>
          </rPr>
          <t>Carlson, Sonya C.:</t>
        </r>
        <r>
          <rPr>
            <sz val="9"/>
            <color indexed="81"/>
            <rFont val="Tahoma"/>
            <charset val="1"/>
          </rPr>
          <t xml:space="preserve">
Questionable--cuvette re-used and may have been interference </t>
        </r>
      </text>
    </comment>
    <comment ref="AC90" authorId="0">
      <text>
        <r>
          <rPr>
            <b/>
            <sz val="9"/>
            <color indexed="81"/>
            <rFont val="Tahoma"/>
            <charset val="1"/>
          </rPr>
          <t>Carlson, Sonya C.:</t>
        </r>
        <r>
          <rPr>
            <sz val="9"/>
            <color indexed="81"/>
            <rFont val="Tahoma"/>
            <charset val="1"/>
          </rPr>
          <t xml:space="preserve">
Questionable--cuvette re-used and may have been interference </t>
        </r>
      </text>
    </comment>
    <comment ref="Y91" authorId="0">
      <text>
        <r>
          <rPr>
            <b/>
            <sz val="9"/>
            <color indexed="81"/>
            <rFont val="Tahoma"/>
            <charset val="1"/>
          </rPr>
          <t>Carlson, Sonya C.:</t>
        </r>
        <r>
          <rPr>
            <sz val="9"/>
            <color indexed="81"/>
            <rFont val="Tahoma"/>
            <charset val="1"/>
          </rPr>
          <t xml:space="preserve">
Questionable--cuvette re-used and may have been interference </t>
        </r>
      </text>
    </comment>
    <comment ref="Y92" authorId="0">
      <text>
        <r>
          <rPr>
            <b/>
            <sz val="9"/>
            <color indexed="81"/>
            <rFont val="Tahoma"/>
            <family val="2"/>
          </rPr>
          <t>Carlson, Sonya C.:</t>
        </r>
        <r>
          <rPr>
            <sz val="9"/>
            <color indexed="81"/>
            <rFont val="Tahoma"/>
            <family val="2"/>
          </rPr>
          <t xml:space="preserve">
Questionable--cuvette re-used and may have been interference </t>
        </r>
      </text>
    </comment>
    <comment ref="AC92" authorId="0">
      <text>
        <r>
          <rPr>
            <b/>
            <sz val="9"/>
            <color indexed="81"/>
            <rFont val="Tahoma"/>
            <charset val="1"/>
          </rPr>
          <t>Carlson, Sonya C.:</t>
        </r>
        <r>
          <rPr>
            <sz val="9"/>
            <color indexed="81"/>
            <rFont val="Tahoma"/>
            <charset val="1"/>
          </rPr>
          <t xml:space="preserve">
Questionable--cuvette re-used and may have been interference </t>
        </r>
      </text>
    </comment>
    <comment ref="AC93" authorId="0">
      <text>
        <r>
          <rPr>
            <b/>
            <sz val="9"/>
            <color indexed="81"/>
            <rFont val="Tahoma"/>
            <charset val="1"/>
          </rPr>
          <t>Carlson, Sonya C.:</t>
        </r>
        <r>
          <rPr>
            <sz val="9"/>
            <color indexed="81"/>
            <rFont val="Tahoma"/>
            <charset val="1"/>
          </rPr>
          <t xml:space="preserve">
Questionable--cuvette re-used and may have been interference </t>
        </r>
      </text>
    </comment>
    <comment ref="Y130" authorId="0">
      <text>
        <r>
          <rPr>
            <b/>
            <sz val="9"/>
            <color indexed="81"/>
            <rFont val="Tahoma"/>
            <charset val="1"/>
          </rPr>
          <t>Carlson, Sonya C.:</t>
        </r>
        <r>
          <rPr>
            <sz val="9"/>
            <color indexed="81"/>
            <rFont val="Tahoma"/>
            <charset val="1"/>
          </rPr>
          <t xml:space="preserve">
Questionable--cuvette re-used and may have been interference </t>
        </r>
      </text>
    </comment>
    <comment ref="AC130" authorId="0">
      <text>
        <r>
          <rPr>
            <b/>
            <sz val="9"/>
            <color indexed="81"/>
            <rFont val="Tahoma"/>
            <charset val="1"/>
          </rPr>
          <t>Carlson, Sonya C.:</t>
        </r>
        <r>
          <rPr>
            <sz val="9"/>
            <color indexed="81"/>
            <rFont val="Tahoma"/>
            <charset val="1"/>
          </rPr>
          <t xml:space="preserve">
Questionable--cuvette re-used and may have been interference </t>
        </r>
      </text>
    </comment>
  </commentList>
</comments>
</file>

<file path=xl/sharedStrings.xml><?xml version="1.0" encoding="utf-8"?>
<sst xmlns="http://schemas.openxmlformats.org/spreadsheetml/2006/main" count="4652" uniqueCount="464">
  <si>
    <t>Station Name</t>
  </si>
  <si>
    <t>Town</t>
  </si>
  <si>
    <t>Station Type</t>
  </si>
  <si>
    <t>Latitude DecDeg</t>
  </si>
  <si>
    <t>Longitude DecDeg</t>
  </si>
  <si>
    <t>Description</t>
  </si>
  <si>
    <t>HALALTD</t>
  </si>
  <si>
    <t/>
  </si>
  <si>
    <t>HALFMOON LAKE-DEEP SPOT</t>
  </si>
  <si>
    <t>ALTON</t>
  </si>
  <si>
    <t>LAKE/POND</t>
  </si>
  <si>
    <t>DEEP SPOT</t>
  </si>
  <si>
    <t>HALALTPUB</t>
  </si>
  <si>
    <t>HALFMOON LAKE-PUBLIC BEACH</t>
  </si>
  <si>
    <t>BARNSTEAD</t>
  </si>
  <si>
    <t>PUBLIC BEACH</t>
  </si>
  <si>
    <t>HALALTR</t>
  </si>
  <si>
    <t>HALFMOON LAKE-RUSTIC SHORES</t>
  </si>
  <si>
    <t>RUSTIC SHORES</t>
  </si>
  <si>
    <t>HALALTHWB</t>
  </si>
  <si>
    <t>HALFMOON POND-HOLLYWOOD BEACH</t>
  </si>
  <si>
    <t>DES Station ID</t>
  </si>
  <si>
    <t>DES Alias ID</t>
  </si>
  <si>
    <t>SUNSUN1D</t>
  </si>
  <si>
    <t>SUNSUN200D</t>
  </si>
  <si>
    <t>SUNAPEE LAKE-200 STN 1 DEEP SPOT</t>
  </si>
  <si>
    <t>NEW LONDON</t>
  </si>
  <si>
    <t>200 STN 1 DEEP SPOT</t>
  </si>
  <si>
    <t>SUNSUN220D</t>
  </si>
  <si>
    <t>SUNAPEE LAKE-220 DEEP SPOT</t>
  </si>
  <si>
    <t>NEWBURY</t>
  </si>
  <si>
    <t>220.0</t>
  </si>
  <si>
    <t>SUNSUN2D</t>
  </si>
  <si>
    <t>SUNSUN210D</t>
  </si>
  <si>
    <t>SUNAPEE LAKE-210 STN 2 DEEP SPOT</t>
  </si>
  <si>
    <t>SUNAPEE</t>
  </si>
  <si>
    <t>210 STN 2 DEEP SPOT</t>
  </si>
  <si>
    <t>SUNSUN3D</t>
  </si>
  <si>
    <t>SUNSUN230D</t>
  </si>
  <si>
    <t>SUNAPEE LAKE-230 STN 3 DEEP SPOT</t>
  </si>
  <si>
    <t>230 STN 3 DEEP SPOT</t>
  </si>
  <si>
    <t>EPA Designation</t>
  </si>
  <si>
    <t>WL#1</t>
  </si>
  <si>
    <t>SS#1</t>
  </si>
  <si>
    <t>SS#2</t>
  </si>
  <si>
    <t>SS#3</t>
  </si>
  <si>
    <t>Sample Date</t>
  </si>
  <si>
    <t>Unfiltered-DES?</t>
  </si>
  <si>
    <t>WL#2</t>
  </si>
  <si>
    <t>WL#3</t>
  </si>
  <si>
    <t>WL#4</t>
  </si>
  <si>
    <t>MESNWLD</t>
  </si>
  <si>
    <t>MESSER POND-DEEP SPOT</t>
  </si>
  <si>
    <t>BCHTWBHUDCR</t>
  </si>
  <si>
    <t>8833005</t>
  </si>
  <si>
    <t>ROBINSON POND TB-CENTER</t>
  </si>
  <si>
    <t>HUDSON</t>
  </si>
  <si>
    <t>GRAB</t>
  </si>
  <si>
    <t>OTTHUDBL</t>
  </si>
  <si>
    <t>OTTERNICK POND-BOAT LAUNCH</t>
  </si>
  <si>
    <t>IN LAKE STATION AT PUBLIC BOAT LAUNCH</t>
  </si>
  <si>
    <t>LONPELNHD</t>
  </si>
  <si>
    <t>LONG POND-NH DEEP SPOT</t>
  </si>
  <si>
    <t>PELHAM</t>
  </si>
  <si>
    <t>NEW HAMPSHIRE-DEEP SPOT</t>
  </si>
  <si>
    <t>FREHEND</t>
  </si>
  <si>
    <t>FREHENCAMP</t>
  </si>
  <si>
    <t>FREHENL</t>
  </si>
  <si>
    <t>FREHEND2</t>
  </si>
  <si>
    <t>FREHEND3</t>
  </si>
  <si>
    <t>FRENCH POND-DEEP SPOT</t>
  </si>
  <si>
    <t>HENNIKER</t>
  </si>
  <si>
    <t>FRENCH POND-LAUNCH BROOK</t>
  </si>
  <si>
    <t>RIVER/STREAM</t>
  </si>
  <si>
    <t>LAUNCH BROOK</t>
  </si>
  <si>
    <t>FRENCH POND-CAMPGROUND SWIM AREA</t>
  </si>
  <si>
    <t>IN-LAKE E.COLI SAMPLE IN THE MIDDLE OF THE CAMPGROUND SWIM AREA</t>
  </si>
  <si>
    <t>BCHSELSDNRT</t>
  </si>
  <si>
    <t>8857000</t>
  </si>
  <si>
    <t>PHILLIPS POND SEELEY PARK-RIGHT</t>
  </si>
  <si>
    <t>SANDOWN</t>
  </si>
  <si>
    <t>Beach sample</t>
  </si>
  <si>
    <t>BCHSLSHLSLF</t>
  </si>
  <si>
    <t>8831005, 201-PS001</t>
  </si>
  <si>
    <t>SILVER LAKE SP-LEFT</t>
  </si>
  <si>
    <t>HOLLIS</t>
  </si>
  <si>
    <t>BEASWHD</t>
  </si>
  <si>
    <t>BEASWHBI</t>
  </si>
  <si>
    <t>BEASWHSWIM</t>
  </si>
  <si>
    <t>does not exist in EMD</t>
  </si>
  <si>
    <t>BEARCAMP POND-DEEP SPOT</t>
  </si>
  <si>
    <t>SANDWICH</t>
  </si>
  <si>
    <t>BEARCAMP POND-BIG ISLAND SWIM</t>
  </si>
  <si>
    <t>BIG ROCK FACING SWIM AREA, NOT BEACH.  MANY PEOPLE SWIM HERE.  FACES BEARCAMP SWIM AREA.</t>
  </si>
  <si>
    <t>BEARCAMP POND-SWIM AREA</t>
  </si>
  <si>
    <t>E.COLI ONLY STATION - STATION LOCATION NEEDS TO BE VERIFIED BY VOLUNTEER MONITORS</t>
  </si>
  <si>
    <t>DANLFRED</t>
  </si>
  <si>
    <t>LOWER DANFORTH POND-DEEP SPOT</t>
  </si>
  <si>
    <t>OSSIPEE LAKE-BERRY BAY-1 DEEP SPOT</t>
  </si>
  <si>
    <t>OBB01DL</t>
  </si>
  <si>
    <t>FREEDOM</t>
  </si>
  <si>
    <t>LEAOSSD</t>
  </si>
  <si>
    <t>OSSIPEE</t>
  </si>
  <si>
    <t>LEAVITT BAY-DEEP SPOT</t>
  </si>
  <si>
    <t>BROOSSD</t>
  </si>
  <si>
    <t>BROAD BAY-DEEP SPOT</t>
  </si>
  <si>
    <t>OSSOSSD</t>
  </si>
  <si>
    <t>OSSIPEE LAKE-DEEP SPOT</t>
  </si>
  <si>
    <t>Depth</t>
  </si>
  <si>
    <t>Within Lake Site 3</t>
  </si>
  <si>
    <t>Within Lake Site 2</t>
  </si>
  <si>
    <t>BCHSLSHLSRT</t>
  </si>
  <si>
    <t>BCHTWBPELRT</t>
  </si>
  <si>
    <t>LONG POND-RIGHT</t>
  </si>
  <si>
    <t>SILVER LAKE SP-RIGHT</t>
  </si>
  <si>
    <t>BEELTUFD</t>
  </si>
  <si>
    <t>LOWER BEECH POND-DEEP SPOT</t>
  </si>
  <si>
    <t>TUFTONBORO</t>
  </si>
  <si>
    <t>X</t>
  </si>
  <si>
    <t>SILHARD</t>
  </si>
  <si>
    <t>SILVER LAKE- DEEP SPOT</t>
  </si>
  <si>
    <t>HARRISVILLE</t>
  </si>
  <si>
    <t>SILHARSB1</t>
  </si>
  <si>
    <t>SILHARO</t>
  </si>
  <si>
    <t>SILVER LAKE-SANDY BCH INLET 1</t>
  </si>
  <si>
    <t>SILVER LAKE-OUTLET IN STREAM</t>
  </si>
  <si>
    <t>CANCAND</t>
  </si>
  <si>
    <t>ARMPIED</t>
  </si>
  <si>
    <t>ARMINGTON LAKE-DEEP SPOT</t>
  </si>
  <si>
    <t>PIERMONT</t>
  </si>
  <si>
    <t>TARPIED</t>
  </si>
  <si>
    <t>TARLETON LAKE-DEEP SPOT</t>
  </si>
  <si>
    <t>CANAAN STREET LAKE-DEEP SPOT</t>
  </si>
  <si>
    <t>CANAAN</t>
  </si>
  <si>
    <t>WICMERD</t>
  </si>
  <si>
    <t>WICWAS LAKE-DEEP SPOT</t>
  </si>
  <si>
    <t>WICMEREC</t>
  </si>
  <si>
    <t>MEREDITH</t>
  </si>
  <si>
    <t>WICWAS LAKE-EAST COVE</t>
  </si>
  <si>
    <t>WICMER2</t>
  </si>
  <si>
    <t>WICWAS LAKE-WEST COVE</t>
  </si>
  <si>
    <t>WICMERWCS</t>
  </si>
  <si>
    <t>WICMERLR</t>
  </si>
  <si>
    <t>WICWAS LAKE-LAUNCH RAMP</t>
  </si>
  <si>
    <t>ROCCROD</t>
  </si>
  <si>
    <t>ROCKYBOUND POND-DEEP SPOT</t>
  </si>
  <si>
    <t>CROYDON</t>
  </si>
  <si>
    <t>MASENF1D</t>
  </si>
  <si>
    <t>MASCOMA LAKE-STATION 1 DEEP SPOT</t>
  </si>
  <si>
    <t>MAS01PL</t>
  </si>
  <si>
    <t>ENFIELD</t>
  </si>
  <si>
    <t>Mascoma Lake- Dam End</t>
  </si>
  <si>
    <t>Mascoma Lake- Dalton</t>
  </si>
  <si>
    <t>Mascoma Lake- Shakoma</t>
  </si>
  <si>
    <t>SUNLNWLD</t>
  </si>
  <si>
    <t>LITTLE SUNAPEE LAKE-DEEP SPOT</t>
  </si>
  <si>
    <t>GARBATD</t>
  </si>
  <si>
    <t>GARDNER LAKE-DEEP SPOT</t>
  </si>
  <si>
    <t>BATH</t>
  </si>
  <si>
    <t>EASGTMWCB</t>
  </si>
  <si>
    <t>EASTMAN POND-WEST COVE B BEACH</t>
  </si>
  <si>
    <t>EASGTMWCBB</t>
  </si>
  <si>
    <t>GRANTHAM</t>
  </si>
  <si>
    <t>EASGTM8</t>
  </si>
  <si>
    <t>EASTMAN POND-NORTH COVE BEACH</t>
  </si>
  <si>
    <t>SKAHARD</t>
  </si>
  <si>
    <t>LAKE SKATUTAKEE-DEEP SPOT</t>
  </si>
  <si>
    <t>SKAHARSP</t>
  </si>
  <si>
    <t>LAKE SKATUTAKEE-SPRING</t>
  </si>
  <si>
    <t>STODDARD</t>
  </si>
  <si>
    <t>Granite Lake WL#2</t>
  </si>
  <si>
    <t>Granite Lake WL#3</t>
  </si>
  <si>
    <t>Lake Kanesatka- Beach</t>
  </si>
  <si>
    <t>Lake Kanesatka- Dock</t>
  </si>
  <si>
    <t>MOLTONBOURO</t>
  </si>
  <si>
    <t>BARRINGTON</t>
  </si>
  <si>
    <t>AYEBARD</t>
  </si>
  <si>
    <t>Ayers Lake WL#2</t>
  </si>
  <si>
    <t>Ayers Lake WL#3</t>
  </si>
  <si>
    <t>BCHFIRBRRLF</t>
  </si>
  <si>
    <t>Ayers Lake SS#2</t>
  </si>
  <si>
    <t>Thorndike Pond WL#1</t>
  </si>
  <si>
    <t>Thorndike Pond WL#3</t>
  </si>
  <si>
    <t>JAFFREY</t>
  </si>
  <si>
    <t>DERRY</t>
  </si>
  <si>
    <t>Sand Pond WL#2</t>
  </si>
  <si>
    <t>Sand Pond SS#1</t>
  </si>
  <si>
    <t>Sand Pond SS#2</t>
  </si>
  <si>
    <t>DUBDUBDLC</t>
  </si>
  <si>
    <t>DUBLIN</t>
  </si>
  <si>
    <t>Sebbins Pond WL#3</t>
  </si>
  <si>
    <t>SEBBEDO</t>
  </si>
  <si>
    <t>SEBBED2</t>
  </si>
  <si>
    <t>BEDFORD</t>
  </si>
  <si>
    <t>Clement Pond WL#2</t>
  </si>
  <si>
    <t>Clement Pond WL#3</t>
  </si>
  <si>
    <t>HOPKINTON</t>
  </si>
  <si>
    <t>Lees Pond WL#1</t>
  </si>
  <si>
    <t>Lees Pond WL#2</t>
  </si>
  <si>
    <t>Lees Pond WL#3</t>
  </si>
  <si>
    <t>Lees Pond SS#1</t>
  </si>
  <si>
    <t>Lees Pond SS#2</t>
  </si>
  <si>
    <t>AYERS POND-DEEP SPOT</t>
  </si>
  <si>
    <t>CAMP FIRESIDE-LEFT</t>
  </si>
  <si>
    <t>ISLDERD</t>
  </si>
  <si>
    <t>ISLDERPC</t>
  </si>
  <si>
    <t>ISLDERJC</t>
  </si>
  <si>
    <t>BIG ISLAND POND</t>
  </si>
  <si>
    <t>BIG ISLAND POND-DEEP SPOT</t>
  </si>
  <si>
    <t>BIG ISLAND POND-PERCH (CAMP) COVE</t>
  </si>
  <si>
    <t>BIG ISLAND POND-JOHNSON COVE</t>
  </si>
  <si>
    <t> -71.4010500</t>
  </si>
  <si>
    <t>Mascoma Lake- Dartmouth Sail Club</t>
  </si>
  <si>
    <t>THOJAFD</t>
  </si>
  <si>
    <t>THOJAFSW</t>
  </si>
  <si>
    <t>THOJAFNW</t>
  </si>
  <si>
    <t>THORNDIKE POND-DEEP SPOT</t>
  </si>
  <si>
    <t>THORNDIKE POND-SOUTH WEST INLET</t>
  </si>
  <si>
    <t>THORNDIKE POND-NORTH WEST INLET</t>
  </si>
  <si>
    <t>DUBLIN POND-DUBLIN LAKE CLUB</t>
  </si>
  <si>
    <t>SANMLWD</t>
  </si>
  <si>
    <t>CLEHOPD</t>
  </si>
  <si>
    <t>CLEMENT POND-DEEP SPOT</t>
  </si>
  <si>
    <t>SEBBINS POND-DEEP SPOT</t>
  </si>
  <si>
    <t>SEBBINS POND-BACK PD INLET</t>
  </si>
  <si>
    <t>SEBBINS POND-OUTLET</t>
  </si>
  <si>
    <t>SEBBINS POND-SITE 2</t>
  </si>
  <si>
    <t>GRASTDD</t>
  </si>
  <si>
    <t>GRANITE LAKE-DEEP SPOT</t>
  </si>
  <si>
    <t xml:space="preserve">Sampled at private dock. </t>
  </si>
  <si>
    <t>NUBNELD</t>
  </si>
  <si>
    <t>NUBANUSIT LAKE-DEEP SPOT</t>
  </si>
  <si>
    <t>HANCOCK</t>
  </si>
  <si>
    <t>NUBNELH</t>
  </si>
  <si>
    <t>NUBANUSIT LAKE-HANCOCK LANDING</t>
  </si>
  <si>
    <t>NUBANUSIT LAKE-OUTLET IN STREAM</t>
  </si>
  <si>
    <t>NELSON</t>
  </si>
  <si>
    <t>NUBNELO</t>
  </si>
  <si>
    <t>HUNSAND</t>
  </si>
  <si>
    <t>HUNSANN</t>
  </si>
  <si>
    <t>HUNKINS POND-DEEP SPOT</t>
  </si>
  <si>
    <t>SANBORNTON</t>
  </si>
  <si>
    <t>HUNKINS POND-NORTH END</t>
  </si>
  <si>
    <t>Beach Sample</t>
  </si>
  <si>
    <t>PHISDND</t>
  </si>
  <si>
    <t>PHILLIPS POND-DEEP SPOT</t>
  </si>
  <si>
    <t>Phillips Pond WL#2</t>
  </si>
  <si>
    <t>Phillips Pond WL#3</t>
  </si>
  <si>
    <t>Phillips Pond SS#1</t>
  </si>
  <si>
    <t>Phillips Pond SS#2</t>
  </si>
  <si>
    <t>Lower Danforth WL#2</t>
  </si>
  <si>
    <t>Lower Danforth WL#3</t>
  </si>
  <si>
    <t>Rockybound SS#1</t>
  </si>
  <si>
    <t>Rockybound SS#2</t>
  </si>
  <si>
    <t>Bear camp WL#3</t>
  </si>
  <si>
    <t>Bear camp SS#2</t>
  </si>
  <si>
    <t>Lower Beech Inlet SS#1</t>
  </si>
  <si>
    <t>LowerBeech Outlet SS#2</t>
  </si>
  <si>
    <t>Gardner Lake SS#1</t>
  </si>
  <si>
    <t>Gardner Lake SS#2</t>
  </si>
  <si>
    <t>Little Sunapee WL#2</t>
  </si>
  <si>
    <t>Little Sunapee WL#3</t>
  </si>
  <si>
    <t>Little Sunapee SS#1</t>
  </si>
  <si>
    <t>Silver Lake WL#2</t>
  </si>
  <si>
    <t>Silver Lake WL#3</t>
  </si>
  <si>
    <t>Canaan St. Lake WL#2</t>
  </si>
  <si>
    <t>Eastman Pond WL#1</t>
  </si>
  <si>
    <t>Eastman Pond WL#2</t>
  </si>
  <si>
    <t>Comments</t>
  </si>
  <si>
    <t>Weather</t>
  </si>
  <si>
    <t>Hazy, calm, hot</t>
  </si>
  <si>
    <t>Beagle</t>
  </si>
  <si>
    <t>Phycocyanin (mg/l)</t>
  </si>
  <si>
    <t>Chlorophyll (mg/l)</t>
  </si>
  <si>
    <t>Phycocyanin (RFU)</t>
  </si>
  <si>
    <t>Chlorophyll (RFU)</t>
  </si>
  <si>
    <t>Turner</t>
  </si>
  <si>
    <t>Filtrate Phycocyanin (mg/l)</t>
  </si>
  <si>
    <t>Filtrate Chlorophyll (mg/l)</t>
  </si>
  <si>
    <t>Date</t>
  </si>
  <si>
    <t>Clear, calm, cool</t>
  </si>
  <si>
    <t>Hazy, breezy, warm</t>
  </si>
  <si>
    <t>Sunny</t>
  </si>
  <si>
    <t>Clear, calm, hot</t>
  </si>
  <si>
    <t>Clear, breezy, cool</t>
  </si>
  <si>
    <t>Clear, breezy, hot</t>
  </si>
  <si>
    <t>Cloudy, breezy, hot</t>
  </si>
  <si>
    <t>Cloudy, calm, hot</t>
  </si>
  <si>
    <t>Sunny, calm, hot</t>
  </si>
  <si>
    <t>Clear, calm</t>
  </si>
  <si>
    <t>Clear, calm, warm</t>
  </si>
  <si>
    <t>Clear, breezy, warm</t>
  </si>
  <si>
    <t>Cloudy, breezy, cool</t>
  </si>
  <si>
    <t>Cloudy, calm, cool</t>
  </si>
  <si>
    <t>Cloudy, windy, cool</t>
  </si>
  <si>
    <t xml:space="preserve">No field data sheet, not analyzed yet. </t>
  </si>
  <si>
    <t>Clear, windy, cool</t>
  </si>
  <si>
    <t>Beagle Blank</t>
  </si>
  <si>
    <t>Turner Standard</t>
  </si>
  <si>
    <t>Turner Blanks</t>
  </si>
  <si>
    <t>Chlorophyll Adjustment</t>
  </si>
  <si>
    <t>Phycocyanin Adjustment</t>
  </si>
  <si>
    <t>Hunkins pond samples</t>
  </si>
  <si>
    <t>Phillips Pond Samples</t>
  </si>
  <si>
    <t>Phillips Pond Sample</t>
  </si>
  <si>
    <t>Silver Lake Sample</t>
  </si>
  <si>
    <t>Adjusted Turner</t>
  </si>
  <si>
    <t>Near Mouth</t>
  </si>
  <si>
    <t>Campground Middle</t>
  </si>
  <si>
    <t>SHOSDN-GEN</t>
  </si>
  <si>
    <t>SHOWELL POND-GENERIC</t>
  </si>
  <si>
    <t xml:space="preserve">Sampled at dock. </t>
  </si>
  <si>
    <t>Showell Pond Samples</t>
  </si>
  <si>
    <t>Overcast, calm, cool</t>
  </si>
  <si>
    <t>WEBSTER LAKE LAGACE TB-LEFT</t>
  </si>
  <si>
    <t>TOWCND-GEN</t>
  </si>
  <si>
    <t>TOWER HILL POND-GENERIC</t>
  </si>
  <si>
    <t>CANDIA</t>
  </si>
  <si>
    <t>FRANKLIN</t>
  </si>
  <si>
    <t>Overcast, cool, breezy</t>
  </si>
  <si>
    <t>Wicwas Lake SS#2</t>
  </si>
  <si>
    <t>TOWCAN-GEN</t>
  </si>
  <si>
    <t>Rainy, calm, cool</t>
  </si>
  <si>
    <t>Rainy, breezy, cool</t>
  </si>
  <si>
    <t>Waterbody#</t>
  </si>
  <si>
    <t>BCHLEGFRKLF</t>
  </si>
  <si>
    <t>SEBBEDD</t>
  </si>
  <si>
    <t>SEBBEDB</t>
  </si>
  <si>
    <t>Date Filtered sample brought EPA</t>
  </si>
  <si>
    <t>Date Unfiltered sample brought EPA</t>
  </si>
  <si>
    <t>Filtered-DES</t>
  </si>
  <si>
    <t>Beagle Ratio (P:C)</t>
  </si>
  <si>
    <t>Unfiltered</t>
  </si>
  <si>
    <t>Turner Ratio (P:InvC)</t>
  </si>
  <si>
    <t>filtrate removed</t>
  </si>
  <si>
    <t>Turner Ratio (P/(1/invC))</t>
  </si>
  <si>
    <t>#</t>
  </si>
  <si>
    <t>Lower Beech Outlet SS#2</t>
  </si>
  <si>
    <t>Date Frozen analyzed</t>
  </si>
  <si>
    <t>BLANK</t>
  </si>
  <si>
    <t>Freezer</t>
  </si>
  <si>
    <t>?</t>
  </si>
  <si>
    <t>Came in Frozen</t>
  </si>
  <si>
    <t>FRESH ANALYSIS</t>
  </si>
  <si>
    <t>THAWED ANALYSIS</t>
  </si>
  <si>
    <t>Sample #</t>
  </si>
  <si>
    <t>partly cloudy, cool, breezy</t>
  </si>
  <si>
    <t>Original file name: NH-2014-11-19-PhycoData.xlsx</t>
  </si>
  <si>
    <t>Data received from Sonya Carlson on 11/19/14</t>
  </si>
  <si>
    <t>Region 1 Cyanobacteria Monitoring Data for Summer 2014 from NH DES</t>
  </si>
  <si>
    <t>SiteID</t>
  </si>
  <si>
    <t>Order</t>
  </si>
  <si>
    <t>YourName</t>
  </si>
  <si>
    <t>Organization</t>
  </si>
  <si>
    <t>SampleDate</t>
  </si>
  <si>
    <t>SampleLocation</t>
  </si>
  <si>
    <t>WeatherConditions</t>
  </si>
  <si>
    <t>SonyaCarlson</t>
  </si>
  <si>
    <t>NHDES</t>
  </si>
  <si>
    <t>SampleMethod</t>
  </si>
  <si>
    <t>Grab</t>
  </si>
  <si>
    <t>Other</t>
  </si>
  <si>
    <t>WL1</t>
  </si>
  <si>
    <t>WL3</t>
  </si>
  <si>
    <t>WL2</t>
  </si>
  <si>
    <t>WL4</t>
  </si>
  <si>
    <t>SS2</t>
  </si>
  <si>
    <t>SS1</t>
  </si>
  <si>
    <t>SS3</t>
  </si>
  <si>
    <t>Phycocyanin:mg/l:Beagle:Fresh:Unfiltered</t>
  </si>
  <si>
    <t>Chlorophyll:mg/l:Beagle:Fresh:Unfiltered</t>
  </si>
  <si>
    <t>Phycocyanin:RFU:Turner:Fresh:Unfiltered</t>
  </si>
  <si>
    <t>Chlorophyll:RFU:Turner:Fresh:Unfiltered</t>
  </si>
  <si>
    <t>Phycocyanin:mg/l:Beagle:Fresh:Filtered</t>
  </si>
  <si>
    <t>Chlorophyll:mg/l:Beagle:Fresh:Filtered</t>
  </si>
  <si>
    <t>Phycocyanin:RFU:Turner:Fresh:Filtered</t>
  </si>
  <si>
    <t>Chlorophyll:RFU:Turner:Fresh:Filtered</t>
  </si>
  <si>
    <t>Phycocyanin:mg/l:Beagle:Frozen:Unfiltered</t>
  </si>
  <si>
    <t>Chlorophyll:mg/l:Beagle:Frozen:Unfiltered</t>
  </si>
  <si>
    <t>Phycocyanin:RFU:Turner:Frozen:Unfiltered</t>
  </si>
  <si>
    <t>Chlorophyll:RFU:Turner:Frozen:Unfiltered</t>
  </si>
  <si>
    <t>Phycocyanin:mg/l:Beagle:Frozen:Filtered</t>
  </si>
  <si>
    <t>Chlorophyll:mg/l:Beagle:Frozen:Filtered</t>
  </si>
  <si>
    <t>Phycocyanin:RFU:Turner:Frozen:Filtered</t>
  </si>
  <si>
    <t>Chlorophyll:RFU:Turner:Frozen:Filtered</t>
  </si>
  <si>
    <t>WaterbodyName</t>
  </si>
  <si>
    <t>SiteLocation</t>
  </si>
  <si>
    <t>Latitude</t>
  </si>
  <si>
    <t>Longitude</t>
  </si>
  <si>
    <t>Filtered?</t>
  </si>
  <si>
    <t>Frozen?</t>
  </si>
  <si>
    <t>Parameter</t>
  </si>
  <si>
    <t>Value</t>
  </si>
  <si>
    <t>Units</t>
  </si>
  <si>
    <t>Fluorometer</t>
  </si>
  <si>
    <t>Flag?</t>
  </si>
  <si>
    <t>SUNAPEE LAKE</t>
  </si>
  <si>
    <t>HALFMOON LAKE</t>
  </si>
  <si>
    <t>MESSER POND</t>
  </si>
  <si>
    <t>OTTERNICK POND</t>
  </si>
  <si>
    <t>LONG POND</t>
  </si>
  <si>
    <t>FRENCH POND</t>
  </si>
  <si>
    <t>PHILLIPS POND</t>
  </si>
  <si>
    <t>SILVER LAKE</t>
  </si>
  <si>
    <t>LOWER DANFORTH POND</t>
  </si>
  <si>
    <t>OSSIPEE LAKE</t>
  </si>
  <si>
    <t>BEARCAMP POND</t>
  </si>
  <si>
    <t>ROCKYBOUND POND</t>
  </si>
  <si>
    <t>GARDNER LAKE</t>
  </si>
  <si>
    <t>ARMINGTON LAKE</t>
  </si>
  <si>
    <t>TARLETON LAKE</t>
  </si>
  <si>
    <t>CANAAN STREET LAKE</t>
  </si>
  <si>
    <t>EASTMAN POND</t>
  </si>
  <si>
    <t>AYERS POND</t>
  </si>
  <si>
    <t>LEES POND</t>
  </si>
  <si>
    <t>MASCOMA LAKE</t>
  </si>
  <si>
    <t>THORNDIKE POND</t>
  </si>
  <si>
    <t>LAKE SKATUTAKEE</t>
  </si>
  <si>
    <t>DUBLIN POND</t>
  </si>
  <si>
    <t>SAND POND</t>
  </si>
  <si>
    <t>CLEMENT POND</t>
  </si>
  <si>
    <t>SEBBINS POND</t>
  </si>
  <si>
    <t>GRANITE LAKE</t>
  </si>
  <si>
    <t>LAKE KANESATKA</t>
  </si>
  <si>
    <t>NUBANUSIT LAKE</t>
  </si>
  <si>
    <t>HUNKINS POND</t>
  </si>
  <si>
    <t>SHOWELL POND</t>
  </si>
  <si>
    <t>TOWER HILL POND</t>
  </si>
  <si>
    <t>WEBSTER LAKE</t>
  </si>
  <si>
    <t>Order 2 &amp; 3 reversed</t>
  </si>
  <si>
    <t xml:space="preserve">Comment </t>
  </si>
  <si>
    <t>Flag</t>
  </si>
  <si>
    <t>SiteID matches Station Name</t>
  </si>
  <si>
    <t>Order 85 and 86 reversed</t>
  </si>
  <si>
    <t>Duplicate Order in Data table; missing in Locations; but location same as Locations:Order=54</t>
  </si>
  <si>
    <t>Locations:SiteID=TOWCND-GEN; Check spelling</t>
  </si>
  <si>
    <t>ROBINSON POND</t>
  </si>
  <si>
    <t>LOWER BEECH POND</t>
  </si>
  <si>
    <t>LITTLE SUNAPEE LAKE</t>
  </si>
  <si>
    <t>WICWAS</t>
  </si>
  <si>
    <t>State</t>
  </si>
  <si>
    <t>NameOfSamplers</t>
  </si>
  <si>
    <t>SampleTime</t>
  </si>
  <si>
    <t>AnalysisDate</t>
  </si>
  <si>
    <t>AnalysisTime</t>
  </si>
  <si>
    <t>GPSType</t>
  </si>
  <si>
    <t>Photos?</t>
  </si>
  <si>
    <t>CT</t>
  </si>
  <si>
    <t>Phycocyanin_mg/l_Beagle_Fresh_Unfiltered</t>
  </si>
  <si>
    <t>Chlorophyll_mg/l_Beagle_Fresh_Unfiltered</t>
  </si>
  <si>
    <t>Phycocyanin_RFU_Turner_Fresh_Unfiltered</t>
  </si>
  <si>
    <t>Chlorophyll_RFU_Turner_Fresh_Unfiltered</t>
  </si>
  <si>
    <t>Phycocyanin_mg/l_Beagle_Fresh_Filtered</t>
  </si>
  <si>
    <t>Chlorophyll_mg/l_Beagle_Fresh_Filtered</t>
  </si>
  <si>
    <t>Phycocyanin_RFU_Turner_Fresh_Filtered</t>
  </si>
  <si>
    <t>Chlorophyll_RFU_Turner_Fresh_Filtered</t>
  </si>
  <si>
    <t>Phycocyanin_mg/l_Beagle_Frozen_Unfiltered</t>
  </si>
  <si>
    <t>Chlorophyll_mg/l_Beagle_Frozen_Unfiltered</t>
  </si>
  <si>
    <t>Phycocyanin_RFU_Turner_Frozen_Unfiltered</t>
  </si>
  <si>
    <t>Chlorophyll_RFU_Turner_Frozen_Unfiltered</t>
  </si>
  <si>
    <t>Phycocyanin_mg/l_Beagle_Frozen_Filtered</t>
  </si>
  <si>
    <t>Chlorophyll_mg/l_Beagle_Frozen_Filtered</t>
  </si>
  <si>
    <t>Phycocyanin_RFU_Turner_Frozen_Filtered</t>
  </si>
  <si>
    <t>Chlorophyll_RFU_Turner_Frozen_Filtered</t>
  </si>
</sst>
</file>

<file path=xl/styles.xml><?xml version="1.0" encoding="utf-8"?>
<styleSheet xmlns="http://schemas.openxmlformats.org/spreadsheetml/2006/main">
  <numFmts count="7">
    <numFmt numFmtId="164" formatCode="0.000000;\-0.000000;0.000000"/>
    <numFmt numFmtId="165" formatCode="0.0"/>
    <numFmt numFmtId="166" formatCode="0.000"/>
    <numFmt numFmtId="167" formatCode="m/d/yy;@"/>
    <numFmt numFmtId="168" formatCode="0.0000"/>
    <numFmt numFmtId="169" formatCode="mm/dd/yy;@"/>
    <numFmt numFmtId="170" formatCode="h:mm;@"/>
  </numFmts>
  <fonts count="4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9"/>
      <name val="Arial"/>
      <family val="2"/>
    </font>
    <font>
      <b/>
      <u/>
      <sz val="10"/>
      <name val="Arial"/>
      <family val="2"/>
    </font>
    <font>
      <u/>
      <sz val="10"/>
      <name val="Arial"/>
      <family val="2"/>
    </font>
    <font>
      <b/>
      <sz val="9"/>
      <name val="Arial"/>
      <family val="2"/>
    </font>
    <font>
      <sz val="9"/>
      <color rgb="FF000000"/>
      <name val="Arial"/>
      <family val="2"/>
    </font>
    <font>
      <i/>
      <sz val="9"/>
      <name val="Arial"/>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1"/>
      <color theme="4" tint="-0.249977111117893"/>
      <name val="Calibri"/>
      <family val="2"/>
      <scheme val="minor"/>
    </font>
    <font>
      <b/>
      <sz val="11"/>
      <name val="Calibri"/>
      <family val="2"/>
      <scheme val="minor"/>
    </font>
    <font>
      <b/>
      <sz val="10"/>
      <color rgb="FFFF0000"/>
      <name val="Arial"/>
      <family val="2"/>
    </font>
    <font>
      <sz val="10"/>
      <name val="Arial"/>
    </font>
    <font>
      <b/>
      <sz val="11"/>
      <color rgb="FFFF0000"/>
      <name val="Calibri"/>
      <family val="2"/>
      <scheme val="minor"/>
    </font>
    <font>
      <sz val="10"/>
      <color rgb="FFFF0000"/>
      <name val="Arial"/>
      <family val="2"/>
    </font>
    <font>
      <b/>
      <sz val="11"/>
      <color rgb="FF0070C0"/>
      <name val="Calibri"/>
      <family val="2"/>
      <scheme val="minor"/>
    </font>
    <font>
      <sz val="10"/>
      <color rgb="FF0070C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92D050"/>
        <bgColor indexed="64"/>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ck">
        <color rgb="FF000000"/>
      </bottom>
      <diagonal/>
    </border>
    <border>
      <left style="thin">
        <color rgb="FF000000"/>
      </left>
      <right style="thin">
        <color rgb="FF000000"/>
      </right>
      <top/>
      <bottom style="thick">
        <color rgb="FF000000"/>
      </bottom>
      <diagonal/>
    </border>
    <border>
      <left style="thin">
        <color indexed="64"/>
      </left>
      <right style="thin">
        <color indexed="64"/>
      </right>
      <top style="thin">
        <color indexed="64"/>
      </top>
      <bottom style="thick">
        <color rgb="FF000000"/>
      </bottom>
      <diagonal/>
    </border>
    <border>
      <left/>
      <right/>
      <top/>
      <bottom style="thick">
        <color rgb="FF000000"/>
      </bottom>
      <diagonal/>
    </border>
    <border>
      <left style="thin">
        <color rgb="FF000000"/>
      </left>
      <right style="thin">
        <color rgb="FF000000"/>
      </right>
      <top style="thick">
        <color rgb="FF000000"/>
      </top>
      <bottom style="thin">
        <color rgb="FF000000"/>
      </bottom>
      <diagonal/>
    </border>
    <border>
      <left style="thin">
        <color indexed="64"/>
      </left>
      <right/>
      <top style="thin">
        <color indexed="64"/>
      </top>
      <bottom style="thick">
        <color rgb="FF000000"/>
      </bottom>
      <diagonal/>
    </border>
    <border>
      <left style="thin">
        <color rgb="FF000000"/>
      </left>
      <right/>
      <top style="thick">
        <color rgb="FF000000"/>
      </top>
      <bottom style="thin">
        <color rgb="FF000000"/>
      </bottom>
      <diagonal/>
    </border>
    <border>
      <left/>
      <right style="thin">
        <color rgb="FF000000"/>
      </right>
      <top style="thin">
        <color rgb="FF000000"/>
      </top>
      <bottom style="thin">
        <color rgb="FF000000"/>
      </bottom>
      <diagonal/>
    </border>
    <border>
      <left style="thick">
        <color indexed="64"/>
      </left>
      <right style="thin">
        <color indexed="64"/>
      </right>
      <top style="thin">
        <color indexed="64"/>
      </top>
      <bottom style="thick">
        <color rgb="FF000000"/>
      </bottom>
      <diagonal/>
    </border>
    <border>
      <left style="thick">
        <color indexed="64"/>
      </left>
      <right/>
      <top/>
      <bottom/>
      <diagonal/>
    </border>
    <border>
      <left/>
      <right style="thick">
        <color indexed="64"/>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bottom style="medium">
        <color indexed="64"/>
      </bottom>
      <diagonal/>
    </border>
    <border>
      <left style="thin">
        <color indexed="64"/>
      </left>
      <right/>
      <top/>
      <bottom/>
      <diagonal/>
    </border>
    <border>
      <left/>
      <right style="thin">
        <color indexed="64"/>
      </right>
      <top/>
      <bottom style="medium">
        <color indexed="64"/>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indexed="64"/>
      </top>
      <bottom/>
      <diagonal/>
    </border>
    <border>
      <left style="thick">
        <color auto="1"/>
      </left>
      <right/>
      <top/>
      <bottom style="medium">
        <color indexed="64"/>
      </bottom>
      <diagonal/>
    </border>
    <border>
      <left/>
      <right style="thick">
        <color auto="1"/>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rgb="FF000000"/>
      </right>
      <top style="thick">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auto="1"/>
      </left>
      <right/>
      <top style="medium">
        <color indexed="64"/>
      </top>
      <bottom/>
      <diagonal/>
    </border>
    <border>
      <left/>
      <right style="thin">
        <color auto="1"/>
      </right>
      <top style="medium">
        <color indexed="64"/>
      </top>
      <bottom/>
      <diagonal/>
    </border>
    <border>
      <left style="thin">
        <color auto="1"/>
      </left>
      <right/>
      <top style="medium">
        <color indexed="64"/>
      </top>
      <bottom/>
      <diagonal/>
    </border>
    <border>
      <left/>
      <right style="thin">
        <color rgb="FF000000"/>
      </right>
      <top/>
      <bottom/>
      <diagonal/>
    </border>
  </borders>
  <cellStyleXfs count="88">
    <xf numFmtId="0" fontId="0" fillId="0" borderId="0">
      <alignment wrapText="1"/>
    </xf>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5"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2" fillId="0" borderId="0">
      <alignment wrapText="1"/>
    </xf>
    <xf numFmtId="0" fontId="3" fillId="0" borderId="0"/>
    <xf numFmtId="0" fontId="2"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2" fillId="0" borderId="0">
      <alignment wrapText="1"/>
    </xf>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39" fillId="0" borderId="0">
      <alignment wrapText="1"/>
    </xf>
    <xf numFmtId="0" fontId="1" fillId="0" borderId="0"/>
  </cellStyleXfs>
  <cellXfs count="259">
    <xf numFmtId="0" fontId="22" fillId="0" borderId="0" xfId="0" applyFont="1" applyAlignment="1">
      <alignment wrapText="1"/>
    </xf>
    <xf numFmtId="0" fontId="22" fillId="0" borderId="10" xfId="0" applyFont="1" applyFill="1" applyBorder="1" applyAlignment="1"/>
    <xf numFmtId="0" fontId="24" fillId="0" borderId="13" xfId="0" applyFont="1" applyFill="1" applyBorder="1" applyAlignment="1">
      <alignment horizontal="center" vertical="top"/>
    </xf>
    <xf numFmtId="0" fontId="24" fillId="0" borderId="12" xfId="0" applyFont="1" applyFill="1" applyBorder="1" applyAlignment="1">
      <alignment horizontal="center" vertical="top"/>
    </xf>
    <xf numFmtId="0" fontId="24" fillId="0" borderId="17" xfId="0" applyFont="1" applyFill="1" applyBorder="1" applyAlignment="1">
      <alignment horizontal="center" vertical="top"/>
    </xf>
    <xf numFmtId="0" fontId="25" fillId="0" borderId="20" xfId="0" applyFont="1" applyFill="1" applyBorder="1" applyAlignment="1"/>
    <xf numFmtId="0" fontId="25" fillId="0" borderId="14" xfId="0" applyFont="1" applyFill="1" applyBorder="1" applyAlignment="1"/>
    <xf numFmtId="0" fontId="25" fillId="0" borderId="15" xfId="0" applyFont="1" applyFill="1" applyBorder="1" applyAlignment="1"/>
    <xf numFmtId="0" fontId="23" fillId="0" borderId="16" xfId="0" applyFont="1" applyFill="1" applyBorder="1" applyAlignment="1">
      <alignment horizontal="left" vertical="top"/>
    </xf>
    <xf numFmtId="164" fontId="23" fillId="0" borderId="16" xfId="0" applyNumberFormat="1" applyFont="1" applyFill="1" applyBorder="1" applyAlignment="1">
      <alignment horizontal="right" vertical="top"/>
    </xf>
    <xf numFmtId="0" fontId="23" fillId="0" borderId="18" xfId="0" applyFont="1" applyFill="1" applyBorder="1" applyAlignment="1">
      <alignment horizontal="left" vertical="top"/>
    </xf>
    <xf numFmtId="0" fontId="22" fillId="0" borderId="16" xfId="0" applyFont="1" applyFill="1" applyBorder="1" applyAlignment="1"/>
    <xf numFmtId="0" fontId="22" fillId="0" borderId="0" xfId="0" applyFont="1" applyFill="1" applyAlignment="1"/>
    <xf numFmtId="0" fontId="23" fillId="0" borderId="10" xfId="0" applyFont="1" applyFill="1" applyBorder="1" applyAlignment="1">
      <alignment horizontal="left" vertical="top"/>
    </xf>
    <xf numFmtId="164" fontId="23" fillId="0" borderId="10" xfId="0" applyNumberFormat="1" applyFont="1" applyFill="1" applyBorder="1" applyAlignment="1">
      <alignment horizontal="right" vertical="top"/>
    </xf>
    <xf numFmtId="0" fontId="23" fillId="0" borderId="11" xfId="0" applyFont="1" applyFill="1" applyBorder="1" applyAlignment="1">
      <alignment horizontal="left" vertical="top"/>
    </xf>
    <xf numFmtId="165" fontId="22" fillId="0" borderId="10" xfId="0" applyNumberFormat="1" applyFont="1" applyFill="1" applyBorder="1" applyAlignment="1"/>
    <xf numFmtId="0" fontId="22" fillId="0" borderId="11" xfId="0" applyFont="1" applyFill="1" applyBorder="1" applyAlignment="1"/>
    <xf numFmtId="0" fontId="22" fillId="0" borderId="21" xfId="0" applyFont="1" applyFill="1" applyBorder="1" applyAlignment="1"/>
    <xf numFmtId="0" fontId="22" fillId="0" borderId="0" xfId="0" applyFont="1" applyFill="1" applyBorder="1" applyAlignment="1"/>
    <xf numFmtId="0" fontId="22" fillId="0" borderId="22" xfId="0" applyFont="1" applyFill="1" applyBorder="1" applyAlignment="1"/>
    <xf numFmtId="0" fontId="22" fillId="33" borderId="0" xfId="0" applyFont="1" applyFill="1" applyAlignment="1"/>
    <xf numFmtId="0" fontId="22" fillId="0" borderId="10" xfId="0" applyFont="1" applyFill="1" applyBorder="1" applyAlignment="1">
      <alignment horizontal="center"/>
    </xf>
    <xf numFmtId="0" fontId="22" fillId="0" borderId="24" xfId="0" applyFont="1" applyFill="1" applyBorder="1" applyAlignment="1"/>
    <xf numFmtId="0" fontId="22" fillId="0" borderId="25" xfId="0" applyFont="1" applyFill="1" applyBorder="1" applyAlignment="1"/>
    <xf numFmtId="0" fontId="22" fillId="0" borderId="23" xfId="0" applyFont="1" applyFill="1" applyBorder="1" applyAlignment="1"/>
    <xf numFmtId="165" fontId="22" fillId="0" borderId="23" xfId="0" applyNumberFormat="1" applyFont="1" applyFill="1" applyBorder="1" applyAlignment="1"/>
    <xf numFmtId="0" fontId="26" fillId="0" borderId="23" xfId="0" applyFont="1" applyBorder="1" applyAlignment="1">
      <alignment wrapText="1"/>
    </xf>
    <xf numFmtId="0" fontId="22" fillId="34" borderId="23" xfId="0" applyFont="1" applyFill="1" applyBorder="1" applyAlignment="1"/>
    <xf numFmtId="0" fontId="22" fillId="0" borderId="23" xfId="0" applyFont="1" applyFill="1" applyBorder="1" applyAlignment="1">
      <alignment horizontal="center"/>
    </xf>
    <xf numFmtId="165" fontId="22" fillId="0" borderId="18" xfId="0" applyNumberFormat="1" applyFont="1" applyFill="1" applyBorder="1" applyAlignment="1"/>
    <xf numFmtId="165" fontId="22" fillId="0" borderId="11" xfId="0" applyNumberFormat="1" applyFont="1" applyFill="1" applyBorder="1" applyAlignment="1"/>
    <xf numFmtId="165" fontId="22" fillId="0" borderId="25" xfId="0" applyNumberFormat="1" applyFont="1" applyFill="1" applyBorder="1" applyAlignment="1"/>
    <xf numFmtId="165" fontId="22" fillId="0" borderId="26" xfId="0" applyNumberFormat="1" applyFont="1" applyFill="1" applyBorder="1" applyAlignment="1"/>
    <xf numFmtId="16" fontId="22" fillId="0" borderId="23" xfId="0" applyNumberFormat="1" applyFont="1" applyFill="1" applyBorder="1" applyAlignment="1">
      <alignment horizontal="center"/>
    </xf>
    <xf numFmtId="165" fontId="22" fillId="0" borderId="19" xfId="0" applyNumberFormat="1" applyFont="1" applyFill="1" applyBorder="1" applyAlignment="1"/>
    <xf numFmtId="16" fontId="22" fillId="0" borderId="29" xfId="0" applyNumberFormat="1" applyFont="1" applyFill="1" applyBorder="1" applyAlignment="1">
      <alignment horizontal="center"/>
    </xf>
    <xf numFmtId="0" fontId="22" fillId="0" borderId="29" xfId="0" applyFont="1" applyFill="1" applyBorder="1" applyAlignment="1">
      <alignment horizontal="center"/>
    </xf>
    <xf numFmtId="0" fontId="22" fillId="0" borderId="23" xfId="0" applyFont="1" applyBorder="1" applyAlignment="1">
      <alignment horizontal="right" wrapText="1"/>
    </xf>
    <xf numFmtId="16" fontId="22" fillId="0" borderId="10" xfId="0" applyNumberFormat="1" applyFont="1" applyFill="1" applyBorder="1" applyAlignment="1">
      <alignment horizontal="center"/>
    </xf>
    <xf numFmtId="0" fontId="25" fillId="0" borderId="31" xfId="0" applyFont="1" applyBorder="1" applyAlignment="1">
      <alignment wrapText="1"/>
    </xf>
    <xf numFmtId="14" fontId="25" fillId="0" borderId="31" xfId="0" applyNumberFormat="1" applyFont="1" applyBorder="1" applyAlignment="1">
      <alignment horizontal="center" wrapText="1"/>
    </xf>
    <xf numFmtId="14" fontId="22" fillId="0" borderId="0" xfId="0" applyNumberFormat="1" applyFont="1" applyAlignment="1">
      <alignment horizontal="center" wrapText="1"/>
    </xf>
    <xf numFmtId="0" fontId="25" fillId="0" borderId="31" xfId="0" applyFont="1" applyBorder="1" applyAlignment="1">
      <alignment horizontal="center" wrapText="1"/>
    </xf>
    <xf numFmtId="0" fontId="22" fillId="0" borderId="0" xfId="0" applyFont="1" applyAlignment="1">
      <alignment horizontal="center" wrapText="1"/>
    </xf>
    <xf numFmtId="165" fontId="25" fillId="0" borderId="31" xfId="0" applyNumberFormat="1" applyFont="1" applyBorder="1" applyAlignment="1">
      <alignment horizontal="center" wrapText="1"/>
    </xf>
    <xf numFmtId="165" fontId="22" fillId="0" borderId="0" xfId="0" applyNumberFormat="1" applyFont="1" applyAlignment="1">
      <alignment horizontal="center" wrapText="1"/>
    </xf>
    <xf numFmtId="2" fontId="25" fillId="0" borderId="34" xfId="0" applyNumberFormat="1" applyFont="1" applyBorder="1" applyAlignment="1">
      <alignment horizontal="center" wrapText="1"/>
    </xf>
    <xf numFmtId="2" fontId="25" fillId="0" borderId="35" xfId="0" applyNumberFormat="1" applyFont="1" applyBorder="1" applyAlignment="1">
      <alignment horizontal="center" wrapText="1"/>
    </xf>
    <xf numFmtId="2" fontId="22" fillId="0" borderId="0" xfId="0" applyNumberFormat="1" applyFont="1" applyAlignment="1">
      <alignment wrapText="1"/>
    </xf>
    <xf numFmtId="166" fontId="25" fillId="0" borderId="35" xfId="0" applyNumberFormat="1" applyFont="1" applyBorder="1" applyAlignment="1">
      <alignment horizontal="center" wrapText="1"/>
    </xf>
    <xf numFmtId="166" fontId="22" fillId="0" borderId="0" xfId="0" applyNumberFormat="1" applyFont="1" applyAlignment="1">
      <alignment wrapText="1"/>
    </xf>
    <xf numFmtId="167" fontId="22" fillId="0" borderId="0" xfId="0" applyNumberFormat="1" applyFont="1" applyAlignment="1">
      <alignment wrapText="1"/>
    </xf>
    <xf numFmtId="0" fontId="22" fillId="33" borderId="0" xfId="0" applyFont="1" applyFill="1" applyAlignment="1">
      <alignment wrapText="1"/>
    </xf>
    <xf numFmtId="14" fontId="22" fillId="33" borderId="0" xfId="0" applyNumberFormat="1" applyFont="1" applyFill="1" applyAlignment="1">
      <alignment horizontal="center" wrapText="1"/>
    </xf>
    <xf numFmtId="0" fontId="22" fillId="33" borderId="0" xfId="0" applyFont="1" applyFill="1" applyAlignment="1">
      <alignment horizontal="center" wrapText="1"/>
    </xf>
    <xf numFmtId="165" fontId="22" fillId="33" borderId="0" xfId="0" applyNumberFormat="1" applyFont="1" applyFill="1" applyAlignment="1">
      <alignment horizontal="center" wrapText="1"/>
    </xf>
    <xf numFmtId="166" fontId="25" fillId="0" borderId="31" xfId="0" applyNumberFormat="1" applyFont="1" applyBorder="1" applyAlignment="1">
      <alignment horizontal="center" wrapText="1"/>
    </xf>
    <xf numFmtId="166" fontId="22" fillId="0" borderId="37" xfId="0" applyNumberFormat="1" applyFont="1" applyBorder="1" applyAlignment="1">
      <alignment horizontal="center" wrapText="1"/>
    </xf>
    <xf numFmtId="166" fontId="22" fillId="0" borderId="38" xfId="0" applyNumberFormat="1" applyFont="1" applyBorder="1" applyAlignment="1">
      <alignment horizontal="center" wrapText="1"/>
    </xf>
    <xf numFmtId="166" fontId="22" fillId="0" borderId="39" xfId="0" applyNumberFormat="1" applyFont="1" applyBorder="1" applyAlignment="1">
      <alignment horizontal="center" wrapText="1"/>
    </xf>
    <xf numFmtId="166" fontId="22" fillId="0" borderId="40" xfId="0" applyNumberFormat="1" applyFont="1" applyBorder="1" applyAlignment="1">
      <alignment horizontal="center" wrapText="1"/>
    </xf>
    <xf numFmtId="0" fontId="22" fillId="0" borderId="40" xfId="0" applyFont="1" applyBorder="1" applyAlignment="1">
      <alignment wrapText="1"/>
    </xf>
    <xf numFmtId="0" fontId="22" fillId="0" borderId="38" xfId="0" applyFont="1" applyBorder="1" applyAlignment="1">
      <alignment wrapText="1"/>
    </xf>
    <xf numFmtId="2" fontId="25" fillId="0" borderId="31" xfId="0" applyNumberFormat="1" applyFont="1" applyBorder="1" applyAlignment="1">
      <alignment horizontal="center" wrapText="1"/>
    </xf>
    <xf numFmtId="166" fontId="25" fillId="0" borderId="37" xfId="0" applyNumberFormat="1" applyFont="1" applyBorder="1" applyAlignment="1">
      <alignment horizontal="center" wrapText="1"/>
    </xf>
    <xf numFmtId="167" fontId="22" fillId="0" borderId="32" xfId="0" applyNumberFormat="1" applyFont="1" applyBorder="1" applyAlignment="1">
      <alignment wrapText="1"/>
    </xf>
    <xf numFmtId="167" fontId="25" fillId="0" borderId="34" xfId="0" applyNumberFormat="1" applyFont="1" applyBorder="1" applyAlignment="1">
      <alignment horizontal="right" wrapText="1"/>
    </xf>
    <xf numFmtId="2" fontId="25" fillId="0" borderId="37" xfId="0" applyNumberFormat="1" applyFont="1" applyBorder="1" applyAlignment="1">
      <alignment horizontal="center" wrapText="1"/>
    </xf>
    <xf numFmtId="165" fontId="22" fillId="0" borderId="44" xfId="0" applyNumberFormat="1" applyFont="1" applyFill="1" applyBorder="1" applyAlignment="1"/>
    <xf numFmtId="0" fontId="22" fillId="0" borderId="41" xfId="0" applyFont="1" applyFill="1" applyBorder="1" applyAlignment="1"/>
    <xf numFmtId="0" fontId="22" fillId="0" borderId="45" xfId="0" applyFont="1" applyFill="1" applyBorder="1" applyAlignment="1"/>
    <xf numFmtId="0" fontId="22" fillId="34" borderId="0" xfId="0" applyFont="1" applyFill="1" applyAlignment="1">
      <alignment wrapText="1"/>
    </xf>
    <xf numFmtId="14" fontId="22" fillId="34" borderId="0" xfId="0" applyNumberFormat="1" applyFont="1" applyFill="1" applyAlignment="1">
      <alignment horizontal="center" wrapText="1"/>
    </xf>
    <xf numFmtId="0" fontId="22" fillId="34" borderId="0" xfId="0" applyFont="1" applyFill="1" applyAlignment="1">
      <alignment horizontal="center" wrapText="1"/>
    </xf>
    <xf numFmtId="165" fontId="22" fillId="34" borderId="0" xfId="0" applyNumberFormat="1" applyFont="1" applyFill="1" applyAlignment="1">
      <alignment horizontal="center" wrapText="1"/>
    </xf>
    <xf numFmtId="14" fontId="22" fillId="35" borderId="19" xfId="0" applyNumberFormat="1" applyFont="1" applyFill="1" applyBorder="1" applyAlignment="1"/>
    <xf numFmtId="14" fontId="22" fillId="35" borderId="27" xfId="0" applyNumberFormat="1" applyFont="1" applyFill="1" applyBorder="1" applyAlignment="1"/>
    <xf numFmtId="14" fontId="22" fillId="35" borderId="43" xfId="0" applyNumberFormat="1" applyFont="1" applyFill="1" applyBorder="1" applyAlignment="1"/>
    <xf numFmtId="0" fontId="23" fillId="0" borderId="0" xfId="0" applyFont="1" applyFill="1" applyBorder="1" applyAlignment="1">
      <alignment horizontal="left" vertical="top"/>
    </xf>
    <xf numFmtId="0" fontId="23" fillId="0" borderId="23" xfId="0" applyFont="1" applyFill="1" applyBorder="1" applyAlignment="1">
      <alignment horizontal="left" vertical="top"/>
    </xf>
    <xf numFmtId="0" fontId="22" fillId="0" borderId="0" xfId="0" applyFont="1" applyFill="1" applyAlignment="1">
      <alignment horizontal="center"/>
    </xf>
    <xf numFmtId="0" fontId="22" fillId="0" borderId="21" xfId="0" applyFont="1" applyBorder="1" applyAlignment="1">
      <alignment wrapText="1"/>
    </xf>
    <xf numFmtId="0" fontId="22" fillId="0" borderId="0" xfId="0" applyFont="1" applyBorder="1" applyAlignment="1">
      <alignment wrapText="1"/>
    </xf>
    <xf numFmtId="0" fontId="22" fillId="0" borderId="22" xfId="0" applyFont="1" applyBorder="1" applyAlignment="1">
      <alignment wrapText="1"/>
    </xf>
    <xf numFmtId="0" fontId="25" fillId="0" borderId="46" xfId="0" applyFont="1" applyBorder="1" applyAlignment="1">
      <alignment wrapText="1"/>
    </xf>
    <xf numFmtId="0" fontId="25" fillId="0" borderId="47" xfId="0" applyFont="1" applyBorder="1" applyAlignment="1">
      <alignment wrapText="1"/>
    </xf>
    <xf numFmtId="165" fontId="22" fillId="0" borderId="21" xfId="0" applyNumberFormat="1" applyFont="1" applyBorder="1" applyAlignment="1">
      <alignment wrapText="1"/>
    </xf>
    <xf numFmtId="166" fontId="22" fillId="0" borderId="21" xfId="0" applyNumberFormat="1" applyFont="1" applyBorder="1" applyAlignment="1">
      <alignment wrapText="1"/>
    </xf>
    <xf numFmtId="168" fontId="22" fillId="0" borderId="0" xfId="0" applyNumberFormat="1" applyFont="1" applyBorder="1" applyAlignment="1">
      <alignment wrapText="1"/>
    </xf>
    <xf numFmtId="14" fontId="25" fillId="0" borderId="15" xfId="0" applyNumberFormat="1" applyFont="1" applyFill="1" applyBorder="1" applyAlignment="1"/>
    <xf numFmtId="14" fontId="22" fillId="0" borderId="0" xfId="0" applyNumberFormat="1" applyFont="1" applyFill="1" applyAlignment="1"/>
    <xf numFmtId="0" fontId="22" fillId="0" borderId="42" xfId="0" applyFont="1" applyFill="1" applyBorder="1" applyAlignment="1"/>
    <xf numFmtId="0" fontId="22" fillId="0" borderId="0" xfId="0" applyFont="1" applyFill="1" applyBorder="1" applyAlignment="1">
      <alignment horizontal="center"/>
    </xf>
    <xf numFmtId="0" fontId="23" fillId="0" borderId="23" xfId="0" applyFont="1" applyFill="1" applyBorder="1" applyAlignment="1">
      <alignment horizontal="center" vertical="top"/>
    </xf>
    <xf numFmtId="0" fontId="22" fillId="0" borderId="0" xfId="55" applyFont="1" applyAlignment="1">
      <alignment wrapText="1"/>
    </xf>
    <xf numFmtId="0" fontId="22" fillId="0" borderId="23" xfId="55" applyFont="1" applyFill="1" applyBorder="1" applyAlignment="1"/>
    <xf numFmtId="0" fontId="22" fillId="0" borderId="29" xfId="55" applyFont="1" applyFill="1" applyBorder="1" applyAlignment="1">
      <alignment horizontal="center"/>
    </xf>
    <xf numFmtId="0" fontId="22" fillId="0" borderId="23" xfId="55" applyFont="1" applyFill="1" applyBorder="1" applyAlignment="1">
      <alignment horizontal="center"/>
    </xf>
    <xf numFmtId="0" fontId="23" fillId="0" borderId="23" xfId="55" applyFont="1" applyFill="1" applyBorder="1" applyAlignment="1">
      <alignment horizontal="left"/>
    </xf>
    <xf numFmtId="167" fontId="22" fillId="0" borderId="0" xfId="55" applyNumberFormat="1" applyFont="1" applyAlignment="1">
      <alignment wrapText="1"/>
    </xf>
    <xf numFmtId="167" fontId="22" fillId="0" borderId="23" xfId="55" applyNumberFormat="1" applyFont="1" applyFill="1" applyBorder="1" applyAlignment="1"/>
    <xf numFmtId="0" fontId="22" fillId="0" borderId="23" xfId="55" applyFont="1" applyFill="1" applyBorder="1" applyAlignment="1">
      <alignment wrapText="1"/>
    </xf>
    <xf numFmtId="2" fontId="29" fillId="0" borderId="48" xfId="0" applyNumberFormat="1" applyFont="1" applyBorder="1" applyAlignment="1">
      <alignment horizontal="center" wrapText="1"/>
    </xf>
    <xf numFmtId="2" fontId="29" fillId="0" borderId="49" xfId="0" applyNumberFormat="1" applyFont="1" applyBorder="1" applyAlignment="1">
      <alignment horizontal="center" wrapText="1"/>
    </xf>
    <xf numFmtId="166" fontId="29" fillId="0" borderId="48" xfId="0" applyNumberFormat="1" applyFont="1" applyBorder="1" applyAlignment="1">
      <alignment horizontal="center" wrapText="1"/>
    </xf>
    <xf numFmtId="166" fontId="29" fillId="0" borderId="49" xfId="0" applyNumberFormat="1" applyFont="1" applyBorder="1" applyAlignment="1">
      <alignment horizontal="center" wrapText="1"/>
    </xf>
    <xf numFmtId="0" fontId="30" fillId="0" borderId="23" xfId="55" applyFont="1" applyFill="1" applyBorder="1" applyAlignment="1">
      <alignment horizontal="left" wrapText="1"/>
    </xf>
    <xf numFmtId="0" fontId="26" fillId="0" borderId="23" xfId="55" applyFont="1" applyFill="1" applyBorder="1" applyAlignment="1">
      <alignment wrapText="1"/>
    </xf>
    <xf numFmtId="0" fontId="30" fillId="0" borderId="29" xfId="55" applyFont="1" applyFill="1" applyBorder="1" applyAlignment="1">
      <alignment horizontal="left" wrapText="1"/>
    </xf>
    <xf numFmtId="167" fontId="22" fillId="0" borderId="29" xfId="55" applyNumberFormat="1" applyFont="1" applyFill="1" applyBorder="1" applyAlignment="1"/>
    <xf numFmtId="0" fontId="23" fillId="0" borderId="29" xfId="55" applyFont="1" applyFill="1" applyBorder="1" applyAlignment="1">
      <alignment horizontal="left"/>
    </xf>
    <xf numFmtId="0" fontId="25" fillId="0" borderId="23" xfId="55" applyFont="1" applyFill="1" applyBorder="1" applyAlignment="1">
      <alignment wrapText="1"/>
    </xf>
    <xf numFmtId="0" fontId="25" fillId="0" borderId="23" xfId="55" applyFont="1" applyFill="1" applyBorder="1" applyAlignment="1">
      <alignment horizontal="center" wrapText="1"/>
    </xf>
    <xf numFmtId="0" fontId="24" fillId="0" borderId="23" xfId="55" applyFont="1" applyFill="1" applyBorder="1" applyAlignment="1">
      <alignment horizontal="center" vertical="top" wrapText="1"/>
    </xf>
    <xf numFmtId="167" fontId="25" fillId="0" borderId="23" xfId="55" applyNumberFormat="1" applyFont="1" applyFill="1" applyBorder="1" applyAlignment="1">
      <alignment wrapText="1"/>
    </xf>
    <xf numFmtId="0" fontId="25" fillId="0" borderId="26" xfId="55" applyFont="1" applyFill="1" applyBorder="1" applyAlignment="1">
      <alignment wrapText="1"/>
    </xf>
    <xf numFmtId="0" fontId="22" fillId="0" borderId="26" xfId="55" applyFont="1" applyBorder="1" applyAlignment="1">
      <alignment wrapText="1"/>
    </xf>
    <xf numFmtId="0" fontId="22" fillId="0" borderId="51" xfId="55" applyFont="1" applyBorder="1" applyAlignment="1">
      <alignment wrapText="1"/>
    </xf>
    <xf numFmtId="0" fontId="22" fillId="0" borderId="50" xfId="55" applyFont="1" applyBorder="1" applyAlignment="1">
      <alignment wrapText="1"/>
    </xf>
    <xf numFmtId="0" fontId="22" fillId="0" borderId="10" xfId="0" applyFont="1" applyBorder="1" applyAlignment="1">
      <alignment wrapText="1"/>
    </xf>
    <xf numFmtId="0" fontId="22" fillId="0" borderId="10" xfId="0" applyFont="1" applyBorder="1" applyAlignment="1">
      <alignment horizontal="right" wrapText="1"/>
    </xf>
    <xf numFmtId="0" fontId="22" fillId="0" borderId="10" xfId="0" applyFont="1" applyBorder="1" applyAlignment="1">
      <alignment vertical="center" wrapText="1"/>
    </xf>
    <xf numFmtId="14" fontId="22" fillId="0" borderId="0" xfId="0" applyNumberFormat="1" applyFont="1" applyFill="1" applyBorder="1" applyAlignment="1"/>
    <xf numFmtId="16" fontId="22" fillId="0" borderId="41" xfId="0" applyNumberFormat="1" applyFont="1" applyFill="1" applyBorder="1" applyAlignment="1">
      <alignment horizontal="center"/>
    </xf>
    <xf numFmtId="0" fontId="31" fillId="0" borderId="23" xfId="55" applyFont="1" applyFill="1" applyBorder="1" applyAlignment="1">
      <alignment wrapText="1"/>
    </xf>
    <xf numFmtId="167" fontId="22" fillId="0" borderId="23" xfId="0" applyNumberFormat="1" applyFont="1" applyFill="1" applyBorder="1" applyAlignment="1"/>
    <xf numFmtId="167" fontId="22" fillId="36" borderId="23" xfId="55" applyNumberFormat="1" applyFont="1" applyFill="1" applyBorder="1" applyAlignment="1"/>
    <xf numFmtId="0" fontId="22" fillId="36" borderId="23" xfId="55" applyFont="1" applyFill="1" applyBorder="1" applyAlignment="1"/>
    <xf numFmtId="0" fontId="22" fillId="36" borderId="23" xfId="55" applyFont="1" applyFill="1" applyBorder="1" applyAlignment="1">
      <alignment wrapText="1"/>
    </xf>
    <xf numFmtId="166" fontId="25" fillId="0" borderId="34" xfId="0" applyNumberFormat="1" applyFont="1" applyBorder="1" applyAlignment="1">
      <alignment horizontal="center" wrapText="1"/>
    </xf>
    <xf numFmtId="166" fontId="25" fillId="0" borderId="31" xfId="0" applyNumberFormat="1" applyFont="1" applyBorder="1" applyAlignment="1">
      <alignment horizontal="center" wrapText="1"/>
    </xf>
    <xf numFmtId="0" fontId="25" fillId="0" borderId="55" xfId="0" applyFont="1" applyFill="1" applyBorder="1" applyAlignment="1">
      <alignment wrapText="1"/>
    </xf>
    <xf numFmtId="0" fontId="25" fillId="0" borderId="55" xfId="0" applyFont="1" applyFill="1" applyBorder="1" applyAlignment="1">
      <alignment horizontal="center" wrapText="1"/>
    </xf>
    <xf numFmtId="0" fontId="25" fillId="0" borderId="56" xfId="0" applyFont="1" applyFill="1" applyBorder="1" applyAlignment="1">
      <alignment horizontal="center" wrapText="1"/>
    </xf>
    <xf numFmtId="0" fontId="25" fillId="0" borderId="28" xfId="0" applyFont="1" applyFill="1" applyBorder="1" applyAlignment="1">
      <alignment wrapText="1"/>
    </xf>
    <xf numFmtId="0" fontId="25" fillId="0" borderId="30" xfId="0" applyFont="1" applyFill="1" applyBorder="1" applyAlignment="1">
      <alignment wrapText="1"/>
    </xf>
    <xf numFmtId="0" fontId="23" fillId="0" borderId="26" xfId="0" applyFont="1" applyFill="1" applyBorder="1" applyAlignment="1">
      <alignment horizontal="left" vertical="top"/>
    </xf>
    <xf numFmtId="0" fontId="22" fillId="0" borderId="26" xfId="0" applyFont="1" applyFill="1" applyBorder="1" applyAlignment="1"/>
    <xf numFmtId="14" fontId="22" fillId="35" borderId="58" xfId="0" applyNumberFormat="1" applyFont="1" applyFill="1" applyBorder="1" applyAlignment="1"/>
    <xf numFmtId="14" fontId="22" fillId="0" borderId="19" xfId="0" applyNumberFormat="1" applyFont="1" applyFill="1" applyBorder="1" applyAlignment="1"/>
    <xf numFmtId="14" fontId="22" fillId="35" borderId="59" xfId="0" applyNumberFormat="1" applyFont="1" applyFill="1" applyBorder="1" applyAlignment="1"/>
    <xf numFmtId="14" fontId="22" fillId="35" borderId="57" xfId="0" applyNumberFormat="1" applyFont="1" applyFill="1" applyBorder="1" applyAlignment="1"/>
    <xf numFmtId="14" fontId="22" fillId="0" borderId="57" xfId="0" applyNumberFormat="1" applyFont="1" applyFill="1" applyBorder="1" applyAlignment="1"/>
    <xf numFmtId="0" fontId="24" fillId="0" borderId="45" xfId="0" applyFont="1" applyFill="1" applyBorder="1" applyAlignment="1">
      <alignment horizontal="center" vertical="top"/>
    </xf>
    <xf numFmtId="0" fontId="23" fillId="0" borderId="60" xfId="0" applyFont="1" applyFill="1" applyBorder="1" applyAlignment="1">
      <alignment horizontal="left" vertical="top"/>
    </xf>
    <xf numFmtId="164" fontId="23" fillId="0" borderId="60" xfId="0" applyNumberFormat="1" applyFont="1" applyFill="1" applyBorder="1" applyAlignment="1">
      <alignment horizontal="right" vertical="top"/>
    </xf>
    <xf numFmtId="0" fontId="23" fillId="0" borderId="61" xfId="0" applyFont="1" applyFill="1" applyBorder="1" applyAlignment="1">
      <alignment horizontal="left" vertical="top"/>
    </xf>
    <xf numFmtId="164" fontId="23" fillId="0" borderId="23" xfId="0" applyNumberFormat="1" applyFont="1" applyFill="1" applyBorder="1" applyAlignment="1">
      <alignment horizontal="right" vertical="top"/>
    </xf>
    <xf numFmtId="14" fontId="22" fillId="0" borderId="23" xfId="0" applyNumberFormat="1" applyFont="1" applyFill="1" applyBorder="1" applyAlignment="1">
      <alignment horizontal="center"/>
    </xf>
    <xf numFmtId="0" fontId="22" fillId="0" borderId="0" xfId="55" applyFont="1" applyBorder="1" applyAlignment="1">
      <alignment wrapText="1"/>
    </xf>
    <xf numFmtId="2" fontId="22" fillId="0" borderId="21" xfId="0" applyNumberFormat="1" applyFont="1" applyBorder="1" applyAlignment="1">
      <alignment wrapText="1"/>
    </xf>
    <xf numFmtId="2" fontId="22" fillId="0" borderId="0" xfId="0" applyNumberFormat="1" applyFont="1" applyBorder="1" applyAlignment="1">
      <alignment wrapText="1"/>
    </xf>
    <xf numFmtId="166" fontId="22" fillId="0" borderId="0" xfId="0" applyNumberFormat="1" applyFont="1" applyBorder="1" applyAlignment="1">
      <alignment wrapText="1"/>
    </xf>
    <xf numFmtId="2" fontId="25" fillId="0" borderId="46" xfId="0" applyNumberFormat="1" applyFont="1" applyBorder="1" applyAlignment="1">
      <alignment horizontal="center" wrapText="1"/>
    </xf>
    <xf numFmtId="2" fontId="22" fillId="34" borderId="21" xfId="0" applyNumberFormat="1" applyFont="1" applyFill="1" applyBorder="1" applyAlignment="1">
      <alignment wrapText="1"/>
    </xf>
    <xf numFmtId="2" fontId="22" fillId="34" borderId="0" xfId="0" applyNumberFormat="1" applyFont="1" applyFill="1" applyBorder="1" applyAlignment="1">
      <alignment wrapText="1"/>
    </xf>
    <xf numFmtId="166" fontId="22" fillId="34" borderId="0" xfId="0" applyNumberFormat="1" applyFont="1" applyFill="1" applyBorder="1" applyAlignment="1">
      <alignment wrapText="1"/>
    </xf>
    <xf numFmtId="0" fontId="22" fillId="34" borderId="0" xfId="0" applyFont="1" applyFill="1" applyBorder="1" applyAlignment="1">
      <alignment wrapText="1"/>
    </xf>
    <xf numFmtId="0" fontId="22" fillId="33" borderId="0" xfId="0" applyFont="1" applyFill="1" applyBorder="1" applyAlignment="1">
      <alignment wrapText="1"/>
    </xf>
    <xf numFmtId="2" fontId="22" fillId="0" borderId="21" xfId="0" applyNumberFormat="1" applyFont="1" applyFill="1" applyBorder="1" applyAlignment="1"/>
    <xf numFmtId="2" fontId="22" fillId="0" borderId="0" xfId="0" applyNumberFormat="1" applyFont="1" applyFill="1" applyBorder="1" applyAlignment="1">
      <alignment wrapText="1"/>
    </xf>
    <xf numFmtId="166" fontId="22" fillId="0" borderId="0" xfId="0" applyNumberFormat="1" applyFont="1" applyFill="1" applyBorder="1" applyAlignment="1">
      <alignment wrapText="1"/>
    </xf>
    <xf numFmtId="0" fontId="22" fillId="0" borderId="0" xfId="0" applyFont="1" applyFill="1" applyBorder="1" applyAlignment="1">
      <alignment wrapText="1"/>
    </xf>
    <xf numFmtId="0" fontId="22" fillId="34" borderId="22" xfId="0" applyFont="1" applyFill="1" applyBorder="1" applyAlignment="1">
      <alignment wrapText="1"/>
    </xf>
    <xf numFmtId="0" fontId="22" fillId="33" borderId="22" xfId="0" applyFont="1" applyFill="1" applyBorder="1" applyAlignment="1">
      <alignment wrapText="1"/>
    </xf>
    <xf numFmtId="166" fontId="22" fillId="0" borderId="22" xfId="0" applyNumberFormat="1" applyFont="1" applyBorder="1" applyAlignment="1">
      <alignment wrapText="1"/>
    </xf>
    <xf numFmtId="2" fontId="25" fillId="0" borderId="39" xfId="0" applyNumberFormat="1" applyFont="1" applyBorder="1" applyAlignment="1">
      <alignment horizontal="center" wrapText="1"/>
    </xf>
    <xf numFmtId="0" fontId="22" fillId="0" borderId="63" xfId="0" applyFont="1" applyFill="1" applyBorder="1" applyAlignment="1">
      <alignment wrapText="1"/>
    </xf>
    <xf numFmtId="0" fontId="22" fillId="0" borderId="21" xfId="0" applyFont="1" applyFill="1" applyBorder="1" applyAlignment="1">
      <alignment wrapText="1"/>
    </xf>
    <xf numFmtId="0" fontId="22" fillId="0" borderId="40" xfId="0" applyFont="1" applyFill="1" applyBorder="1" applyAlignment="1">
      <alignment wrapText="1"/>
    </xf>
    <xf numFmtId="2" fontId="22" fillId="0" borderId="21" xfId="0" applyNumberFormat="1" applyFont="1" applyFill="1" applyBorder="1" applyAlignment="1">
      <alignment wrapText="1"/>
    </xf>
    <xf numFmtId="2" fontId="22" fillId="0" borderId="40" xfId="0" applyNumberFormat="1" applyFont="1" applyFill="1" applyBorder="1" applyAlignment="1">
      <alignment wrapText="1"/>
    </xf>
    <xf numFmtId="0" fontId="22" fillId="0" borderId="38" xfId="0" applyFont="1" applyFill="1" applyBorder="1" applyAlignment="1">
      <alignment wrapText="1"/>
    </xf>
    <xf numFmtId="0" fontId="22" fillId="0" borderId="0" xfId="0" applyFont="1" applyFill="1" applyAlignment="1">
      <alignment wrapText="1"/>
    </xf>
    <xf numFmtId="0" fontId="22" fillId="0" borderId="64" xfId="0" applyFont="1" applyFill="1" applyBorder="1" applyAlignment="1">
      <alignment wrapText="1"/>
    </xf>
    <xf numFmtId="166" fontId="22" fillId="0" borderId="38" xfId="0" applyNumberFormat="1" applyFont="1" applyFill="1" applyBorder="1" applyAlignment="1">
      <alignment wrapText="1"/>
    </xf>
    <xf numFmtId="166" fontId="22" fillId="0" borderId="40" xfId="0" applyNumberFormat="1" applyFont="1" applyFill="1" applyBorder="1" applyAlignment="1">
      <alignment wrapText="1"/>
    </xf>
    <xf numFmtId="2" fontId="22" fillId="0" borderId="38" xfId="0" applyNumberFormat="1" applyFont="1" applyFill="1" applyBorder="1" applyAlignment="1">
      <alignment wrapText="1"/>
    </xf>
    <xf numFmtId="0" fontId="22" fillId="0" borderId="33" xfId="0" applyFont="1" applyFill="1" applyBorder="1" applyAlignment="1">
      <alignment wrapText="1"/>
    </xf>
    <xf numFmtId="0" fontId="22" fillId="0" borderId="49" xfId="0" applyFont="1" applyFill="1" applyBorder="1" applyAlignment="1">
      <alignment wrapText="1"/>
    </xf>
    <xf numFmtId="166" fontId="22" fillId="0" borderId="49" xfId="0" applyNumberFormat="1" applyFont="1" applyFill="1" applyBorder="1" applyAlignment="1">
      <alignment wrapText="1"/>
    </xf>
    <xf numFmtId="0" fontId="25" fillId="0" borderId="31" xfId="0" applyFont="1" applyFill="1" applyBorder="1" applyAlignment="1">
      <alignment wrapText="1"/>
    </xf>
    <xf numFmtId="2" fontId="22" fillId="0" borderId="64" xfId="0" applyNumberFormat="1" applyFont="1" applyFill="1" applyBorder="1" applyAlignment="1">
      <alignment wrapText="1"/>
    </xf>
    <xf numFmtId="2" fontId="22" fillId="0" borderId="36" xfId="0" applyNumberFormat="1" applyFont="1" applyFill="1" applyBorder="1" applyAlignment="1">
      <alignment wrapText="1"/>
    </xf>
    <xf numFmtId="2" fontId="22" fillId="0" borderId="62" xfId="0" applyNumberFormat="1" applyFont="1" applyFill="1" applyBorder="1" applyAlignment="1">
      <alignment wrapText="1"/>
    </xf>
    <xf numFmtId="2" fontId="22" fillId="0" borderId="63" xfId="0" applyNumberFormat="1" applyFont="1" applyFill="1" applyBorder="1" applyAlignment="1">
      <alignment wrapText="1"/>
    </xf>
    <xf numFmtId="165" fontId="22" fillId="0" borderId="65" xfId="0" applyNumberFormat="1" applyFont="1" applyFill="1" applyBorder="1" applyAlignment="1"/>
    <xf numFmtId="165" fontId="22" fillId="0" borderId="0" xfId="0" applyNumberFormat="1" applyFont="1" applyFill="1" applyBorder="1" applyAlignment="1"/>
    <xf numFmtId="0" fontId="22" fillId="0" borderId="0" xfId="0" applyFont="1" applyAlignment="1"/>
    <xf numFmtId="0" fontId="3" fillId="0" borderId="0" xfId="56"/>
    <xf numFmtId="0" fontId="2" fillId="0" borderId="0" xfId="56" applyFont="1"/>
    <xf numFmtId="0" fontId="36" fillId="0" borderId="0" xfId="57" applyFont="1"/>
    <xf numFmtId="2" fontId="38" fillId="0" borderId="46" xfId="0" applyNumberFormat="1" applyFont="1" applyBorder="1" applyAlignment="1">
      <alignment horizontal="center" wrapText="1"/>
    </xf>
    <xf numFmtId="169" fontId="20" fillId="0" borderId="0" xfId="57" applyNumberFormat="1" applyFont="1"/>
    <xf numFmtId="0" fontId="20" fillId="0" borderId="0" xfId="57" applyFont="1"/>
    <xf numFmtId="0" fontId="20" fillId="0" borderId="0" xfId="57" applyFont="1"/>
    <xf numFmtId="0" fontId="20" fillId="0" borderId="0" xfId="57" applyFont="1"/>
    <xf numFmtId="0" fontId="20" fillId="0" borderId="0" xfId="57" applyFont="1"/>
    <xf numFmtId="0" fontId="36" fillId="0" borderId="0" xfId="57" applyFont="1"/>
    <xf numFmtId="0" fontId="22" fillId="0" borderId="26" xfId="0" applyFont="1" applyFill="1" applyBorder="1" applyAlignment="1">
      <alignment horizontal="center"/>
    </xf>
    <xf numFmtId="0" fontId="22" fillId="0" borderId="57" xfId="0" applyFont="1" applyFill="1" applyBorder="1" applyAlignment="1">
      <alignment horizontal="center"/>
    </xf>
    <xf numFmtId="2" fontId="22" fillId="33" borderId="21" xfId="0" applyNumberFormat="1" applyFont="1" applyFill="1" applyBorder="1" applyAlignment="1">
      <alignment horizontal="center"/>
    </xf>
    <xf numFmtId="2" fontId="22" fillId="33" borderId="0" xfId="0" applyNumberFormat="1" applyFont="1" applyFill="1" applyBorder="1" applyAlignment="1">
      <alignment horizontal="center"/>
    </xf>
    <xf numFmtId="2" fontId="22" fillId="37" borderId="21" xfId="0" applyNumberFormat="1" applyFont="1" applyFill="1" applyBorder="1" applyAlignment="1">
      <alignment horizontal="center"/>
    </xf>
    <xf numFmtId="2" fontId="22" fillId="37" borderId="40" xfId="0" applyNumberFormat="1" applyFont="1" applyFill="1" applyBorder="1" applyAlignment="1">
      <alignment horizontal="center"/>
    </xf>
    <xf numFmtId="2" fontId="22" fillId="37" borderId="0" xfId="0" applyNumberFormat="1" applyFont="1" applyFill="1" applyBorder="1" applyAlignment="1">
      <alignment horizontal="center"/>
    </xf>
    <xf numFmtId="2" fontId="22" fillId="37" borderId="22" xfId="0" applyNumberFormat="1" applyFont="1" applyFill="1" applyBorder="1" applyAlignment="1">
      <alignment horizontal="center"/>
    </xf>
    <xf numFmtId="2" fontId="27" fillId="0" borderId="62" xfId="0" applyNumberFormat="1" applyFont="1" applyBorder="1" applyAlignment="1">
      <alignment horizontal="center" wrapText="1"/>
    </xf>
    <xf numFmtId="2" fontId="28" fillId="0" borderId="63" xfId="0" applyNumberFormat="1" applyFont="1" applyBorder="1" applyAlignment="1">
      <alignment horizontal="center" wrapText="1"/>
    </xf>
    <xf numFmtId="166" fontId="27" fillId="0" borderId="64" xfId="0" applyNumberFormat="1" applyFont="1" applyBorder="1" applyAlignment="1">
      <alignment horizontal="center" wrapText="1"/>
    </xf>
    <xf numFmtId="166" fontId="28" fillId="0" borderId="36" xfId="0" applyNumberFormat="1" applyFont="1" applyBorder="1" applyAlignment="1">
      <alignment horizontal="center" wrapText="1"/>
    </xf>
    <xf numFmtId="2" fontId="27" fillId="0" borderId="64" xfId="0" applyNumberFormat="1" applyFont="1" applyBorder="1" applyAlignment="1">
      <alignment horizontal="center" wrapText="1"/>
    </xf>
    <xf numFmtId="166" fontId="27" fillId="0" borderId="36" xfId="0" applyNumberFormat="1" applyFont="1" applyBorder="1" applyAlignment="1">
      <alignment horizontal="center" wrapText="1"/>
    </xf>
    <xf numFmtId="166" fontId="28" fillId="0" borderId="33" xfId="0" applyNumberFormat="1" applyFont="1" applyBorder="1" applyAlignment="1">
      <alignment horizontal="center" wrapText="1"/>
    </xf>
    <xf numFmtId="166" fontId="27" fillId="0" borderId="32" xfId="0" applyNumberFormat="1" applyFont="1" applyBorder="1" applyAlignment="1">
      <alignment horizontal="center" wrapText="1"/>
    </xf>
    <xf numFmtId="2" fontId="28" fillId="0" borderId="33" xfId="0" applyNumberFormat="1" applyFont="1" applyBorder="1" applyAlignment="1">
      <alignment horizontal="center" wrapText="1"/>
    </xf>
    <xf numFmtId="2" fontId="27" fillId="0" borderId="32" xfId="0" applyNumberFormat="1" applyFont="1" applyBorder="1" applyAlignment="1">
      <alignment horizontal="center" wrapText="1"/>
    </xf>
    <xf numFmtId="0" fontId="27" fillId="0" borderId="33" xfId="0" applyFont="1" applyBorder="1" applyAlignment="1">
      <alignment horizontal="center" wrapText="1"/>
    </xf>
    <xf numFmtId="0" fontId="22" fillId="0" borderId="36" xfId="0" applyFont="1" applyBorder="1" applyAlignment="1">
      <alignment wrapText="1"/>
    </xf>
    <xf numFmtId="0" fontId="22" fillId="0" borderId="33" xfId="0" applyFont="1" applyBorder="1" applyAlignment="1">
      <alignment wrapText="1"/>
    </xf>
    <xf numFmtId="166" fontId="25" fillId="0" borderId="34" xfId="0" applyNumberFormat="1" applyFont="1" applyBorder="1" applyAlignment="1">
      <alignment horizontal="center" wrapText="1"/>
    </xf>
    <xf numFmtId="0" fontId="22" fillId="0" borderId="31" xfId="0" applyFont="1" applyBorder="1" applyAlignment="1">
      <alignment horizontal="center" wrapText="1"/>
    </xf>
    <xf numFmtId="166" fontId="25" fillId="0" borderId="31" xfId="0" applyNumberFormat="1" applyFont="1" applyBorder="1" applyAlignment="1">
      <alignment horizontal="center" wrapText="1"/>
    </xf>
    <xf numFmtId="0" fontId="22" fillId="0" borderId="35" xfId="0" applyFont="1" applyBorder="1" applyAlignment="1">
      <alignment horizontal="center" wrapText="1"/>
    </xf>
    <xf numFmtId="166" fontId="27" fillId="0" borderId="52" xfId="0" applyNumberFormat="1" applyFont="1" applyBorder="1" applyAlignment="1">
      <alignment horizontal="center" wrapText="1"/>
    </xf>
    <xf numFmtId="166" fontId="28" fillId="0" borderId="53" xfId="0" applyNumberFormat="1" applyFont="1" applyBorder="1" applyAlignment="1">
      <alignment horizontal="center" wrapText="1"/>
    </xf>
    <xf numFmtId="166" fontId="27" fillId="0" borderId="54" xfId="0" applyNumberFormat="1" applyFont="1" applyBorder="1" applyAlignment="1">
      <alignment horizontal="center" wrapText="1"/>
    </xf>
    <xf numFmtId="0" fontId="38" fillId="0" borderId="31" xfId="0" applyFont="1" applyFill="1" applyBorder="1" applyAlignment="1">
      <alignment wrapText="1"/>
    </xf>
    <xf numFmtId="0" fontId="40" fillId="0" borderId="0" xfId="57" applyFont="1"/>
    <xf numFmtId="0" fontId="41" fillId="0" borderId="0" xfId="0" applyFont="1" applyFill="1" applyAlignment="1">
      <alignment wrapText="1"/>
    </xf>
    <xf numFmtId="0" fontId="41" fillId="0" borderId="0" xfId="0" applyFont="1" applyFill="1" applyAlignment="1"/>
    <xf numFmtId="0" fontId="41" fillId="0" borderId="0" xfId="0" applyFont="1" applyFill="1" applyBorder="1" applyAlignment="1"/>
    <xf numFmtId="0" fontId="25" fillId="0" borderId="0" xfId="0" applyFont="1" applyFill="1" applyBorder="1" applyAlignment="1"/>
    <xf numFmtId="0" fontId="41" fillId="33" borderId="0" xfId="0" applyFont="1" applyFill="1" applyAlignment="1">
      <alignment wrapText="1"/>
    </xf>
    <xf numFmtId="0" fontId="41" fillId="33" borderId="0" xfId="0" applyFont="1" applyFill="1" applyBorder="1" applyAlignment="1">
      <alignment horizontal="left" vertical="top"/>
    </xf>
    <xf numFmtId="0" fontId="23" fillId="33" borderId="23" xfId="0" applyFont="1" applyFill="1" applyBorder="1" applyAlignment="1">
      <alignment horizontal="left" vertical="top"/>
    </xf>
    <xf numFmtId="0" fontId="42" fillId="0" borderId="0" xfId="57" applyFont="1" applyFill="1"/>
    <xf numFmtId="0" fontId="43" fillId="0" borderId="0" xfId="0" applyFont="1" applyFill="1" applyAlignment="1">
      <alignment wrapText="1"/>
    </xf>
    <xf numFmtId="0" fontId="43" fillId="0" borderId="0" xfId="0" applyFont="1" applyFill="1" applyBorder="1" applyAlignment="1">
      <alignment horizontal="left" vertical="top"/>
    </xf>
    <xf numFmtId="0" fontId="43" fillId="0" borderId="0" xfId="0" applyFont="1" applyFill="1" applyBorder="1" applyAlignment="1"/>
    <xf numFmtId="0" fontId="42" fillId="0" borderId="0" xfId="57" applyFont="1" applyFill="1" applyAlignment="1"/>
    <xf numFmtId="0" fontId="43" fillId="0" borderId="0" xfId="0" applyFont="1" applyFill="1" applyAlignment="1"/>
    <xf numFmtId="0" fontId="20" fillId="0" borderId="0" xfId="0" applyFont="1" applyAlignment="1"/>
    <xf numFmtId="0" fontId="22" fillId="0" borderId="0" xfId="86" applyFont="1" applyFill="1" applyAlignment="1"/>
    <xf numFmtId="2" fontId="22" fillId="0" borderId="21" xfId="86" applyNumberFormat="1" applyFont="1" applyFill="1" applyBorder="1" applyAlignment="1"/>
    <xf numFmtId="0" fontId="23" fillId="0" borderId="0" xfId="86" applyFont="1" applyFill="1" applyBorder="1" applyAlignment="1">
      <alignment horizontal="left" vertical="top"/>
    </xf>
    <xf numFmtId="0" fontId="22" fillId="0" borderId="0" xfId="86" applyFont="1" applyFill="1" applyBorder="1" applyAlignment="1"/>
    <xf numFmtId="0" fontId="36" fillId="0" borderId="0" xfId="87" applyFont="1" applyFill="1" applyAlignment="1"/>
    <xf numFmtId="0" fontId="25" fillId="0" borderId="31" xfId="86" applyFont="1" applyFill="1" applyBorder="1" applyAlignment="1"/>
    <xf numFmtId="0" fontId="20" fillId="0" borderId="0" xfId="87" applyFont="1" applyFill="1" applyAlignment="1"/>
    <xf numFmtId="169" fontId="20" fillId="0" borderId="0" xfId="87" applyNumberFormat="1" applyFont="1" applyFill="1" applyAlignment="1"/>
    <xf numFmtId="170" fontId="20" fillId="0" borderId="0" xfId="87" applyNumberFormat="1" applyFont="1" applyFill="1" applyAlignment="1"/>
    <xf numFmtId="0" fontId="37" fillId="0" borderId="0" xfId="87" applyFont="1" applyFill="1" applyAlignment="1"/>
    <xf numFmtId="169" fontId="36" fillId="0" borderId="0" xfId="87" applyNumberFormat="1" applyFont="1" applyFill="1" applyAlignment="1"/>
    <xf numFmtId="0" fontId="1" fillId="0" borderId="0" xfId="87" applyFill="1" applyAlignment="1"/>
    <xf numFmtId="170" fontId="1" fillId="0" borderId="0" xfId="87" applyNumberFormat="1" applyFill="1" applyAlignment="1"/>
    <xf numFmtId="169" fontId="1" fillId="0" borderId="0" xfId="87" applyNumberFormat="1" applyFill="1" applyAlignment="1"/>
    <xf numFmtId="0" fontId="22" fillId="0" borderId="21" xfId="86" applyFont="1" applyFill="1" applyBorder="1" applyAlignment="1"/>
  </cellXfs>
  <cellStyles count="88">
    <cellStyle name="20% - Accent1" xfId="19" builtinId="30" customBuiltin="1"/>
    <cellStyle name="20% - Accent1 2" xfId="43"/>
    <cellStyle name="20% - Accent1 2 2" xfId="73"/>
    <cellStyle name="20% - Accent1 3" xfId="58"/>
    <cellStyle name="20% - Accent2" xfId="23" builtinId="34" customBuiltin="1"/>
    <cellStyle name="20% - Accent2 2" xfId="45"/>
    <cellStyle name="20% - Accent2 2 2" xfId="75"/>
    <cellStyle name="20% - Accent2 3" xfId="59"/>
    <cellStyle name="20% - Accent3" xfId="27" builtinId="38" customBuiltin="1"/>
    <cellStyle name="20% - Accent3 2" xfId="47"/>
    <cellStyle name="20% - Accent3 2 2" xfId="77"/>
    <cellStyle name="20% - Accent3 3" xfId="60"/>
    <cellStyle name="20% - Accent4" xfId="31" builtinId="42" customBuiltin="1"/>
    <cellStyle name="20% - Accent4 2" xfId="49"/>
    <cellStyle name="20% - Accent4 2 2" xfId="79"/>
    <cellStyle name="20% - Accent4 3" xfId="61"/>
    <cellStyle name="20% - Accent5" xfId="35" builtinId="46" customBuiltin="1"/>
    <cellStyle name="20% - Accent5 2" xfId="51"/>
    <cellStyle name="20% - Accent5 2 2" xfId="81"/>
    <cellStyle name="20% - Accent5 3" xfId="62"/>
    <cellStyle name="20% - Accent6" xfId="39" builtinId="50" customBuiltin="1"/>
    <cellStyle name="20% - Accent6 2" xfId="53"/>
    <cellStyle name="20% - Accent6 2 2" xfId="83"/>
    <cellStyle name="20% - Accent6 3" xfId="63"/>
    <cellStyle name="40% - Accent1" xfId="20" builtinId="31" customBuiltin="1"/>
    <cellStyle name="40% - Accent1 2" xfId="44"/>
    <cellStyle name="40% - Accent1 2 2" xfId="74"/>
    <cellStyle name="40% - Accent1 3" xfId="64"/>
    <cellStyle name="40% - Accent2" xfId="24" builtinId="35" customBuiltin="1"/>
    <cellStyle name="40% - Accent2 2" xfId="46"/>
    <cellStyle name="40% - Accent2 2 2" xfId="76"/>
    <cellStyle name="40% - Accent2 3" xfId="65"/>
    <cellStyle name="40% - Accent3" xfId="28" builtinId="39" customBuiltin="1"/>
    <cellStyle name="40% - Accent3 2" xfId="48"/>
    <cellStyle name="40% - Accent3 2 2" xfId="78"/>
    <cellStyle name="40% - Accent3 3" xfId="66"/>
    <cellStyle name="40% - Accent4" xfId="32" builtinId="43" customBuiltin="1"/>
    <cellStyle name="40% - Accent4 2" xfId="50"/>
    <cellStyle name="40% - Accent4 2 2" xfId="80"/>
    <cellStyle name="40% - Accent4 3" xfId="67"/>
    <cellStyle name="40% - Accent5" xfId="36" builtinId="47" customBuiltin="1"/>
    <cellStyle name="40% - Accent5 2" xfId="52"/>
    <cellStyle name="40% - Accent5 2 2" xfId="82"/>
    <cellStyle name="40% - Accent5 3" xfId="68"/>
    <cellStyle name="40% - Accent6" xfId="40" builtinId="51" customBuiltin="1"/>
    <cellStyle name="40% - Accent6 2" xfId="54"/>
    <cellStyle name="40% - Accent6 2 2" xfId="84"/>
    <cellStyle name="40% - Accent6 3" xfId="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5"/>
    <cellStyle name="Normal 3" xfId="56"/>
    <cellStyle name="Normal 3 2" xfId="85"/>
    <cellStyle name="Normal 4" xfId="57"/>
    <cellStyle name="Normal 4 2" xfId="87"/>
    <cellStyle name="Normal 5" xfId="71"/>
    <cellStyle name="Normal 5 2" xfId="86"/>
    <cellStyle name="Note" xfId="15" builtinId="10" customBuiltin="1"/>
    <cellStyle name="Note 2" xfId="42"/>
    <cellStyle name="Note 2 2" xfId="72"/>
    <cellStyle name="Note 3" xfId="70"/>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strRef>
          <c:f>Data!$S$2</c:f>
          <c:strCache>
            <c:ptCount val="1"/>
            <c:pt idx="0">
              <c:v>Unfiltered</c:v>
            </c:pt>
          </c:strCache>
        </c:strRef>
      </c:tx>
      <c:layout/>
    </c:title>
    <c:plotArea>
      <c:layout/>
      <c:scatterChart>
        <c:scatterStyle val="lineMarker"/>
        <c:ser>
          <c:idx val="0"/>
          <c:order val="0"/>
          <c:tx>
            <c:strRef>
              <c:f>Data!$T$3</c:f>
              <c:strCache>
                <c:ptCount val="1"/>
                <c:pt idx="0">
                  <c:v>Turner Ratio (P:InvC)</c:v>
                </c:pt>
              </c:strCache>
            </c:strRef>
          </c:tx>
          <c:spPr>
            <a:ln w="28575">
              <a:noFill/>
            </a:ln>
          </c:spPr>
          <c:xVal>
            <c:numRef>
              <c:f>Data!$S$4:$S$140</c:f>
              <c:numCache>
                <c:formatCode>0.0</c:formatCode>
                <c:ptCount val="137"/>
                <c:pt idx="0">
                  <c:v>2</c:v>
                </c:pt>
                <c:pt idx="1">
                  <c:v>0</c:v>
                </c:pt>
                <c:pt idx="2">
                  <c:v>0</c:v>
                </c:pt>
                <c:pt idx="3">
                  <c:v>10</c:v>
                </c:pt>
                <c:pt idx="4">
                  <c:v>0</c:v>
                </c:pt>
                <c:pt idx="5">
                  <c:v>0</c:v>
                </c:pt>
                <c:pt idx="6">
                  <c:v>0</c:v>
                </c:pt>
                <c:pt idx="7">
                  <c:v>0</c:v>
                </c:pt>
                <c:pt idx="8">
                  <c:v>3.5714285714285712</c:v>
                </c:pt>
                <c:pt idx="9">
                  <c:v>0.43478260869565216</c:v>
                </c:pt>
                <c:pt idx="10">
                  <c:v>0.43478260869565216</c:v>
                </c:pt>
                <c:pt idx="11">
                  <c:v>1.5714285714285716</c:v>
                </c:pt>
                <c:pt idx="12">
                  <c:v>6.3636363636363633</c:v>
                </c:pt>
                <c:pt idx="13">
                  <c:v>0</c:v>
                </c:pt>
                <c:pt idx="14">
                  <c:v>15.530303030303029</c:v>
                </c:pt>
                <c:pt idx="15">
                  <c:v>99.638985005767012</c:v>
                </c:pt>
                <c:pt idx="16">
                  <c:v>3.1645569620253164</c:v>
                </c:pt>
                <c:pt idx="17">
                  <c:v>3.9170506912442398</c:v>
                </c:pt>
                <c:pt idx="18">
                  <c:v>2.6315789473684212</c:v>
                </c:pt>
                <c:pt idx="19">
                  <c:v>1.5151515151515151</c:v>
                </c:pt>
                <c:pt idx="20">
                  <c:v>1.5267175572519083</c:v>
                </c:pt>
                <c:pt idx="21">
                  <c:v>3.0973451327433632</c:v>
                </c:pt>
                <c:pt idx="22">
                  <c:v>9.6153846153846159E-2</c:v>
                </c:pt>
                <c:pt idx="23">
                  <c:v>137.11899313501146</c:v>
                </c:pt>
                <c:pt idx="24">
                  <c:v>4.3859649122807021</c:v>
                </c:pt>
                <c:pt idx="25">
                  <c:v>0.78125</c:v>
                </c:pt>
                <c:pt idx="26">
                  <c:v>0.85470085470085477</c:v>
                </c:pt>
                <c:pt idx="27">
                  <c:v>6.3492063492063489</c:v>
                </c:pt>
                <c:pt idx="28">
                  <c:v>3.278688524590164</c:v>
                </c:pt>
                <c:pt idx="29">
                  <c:v>3.8461538461538463</c:v>
                </c:pt>
                <c:pt idx="30">
                  <c:v>64.30026385224275</c:v>
                </c:pt>
                <c:pt idx="31">
                  <c:v>425</c:v>
                </c:pt>
                <c:pt idx="32">
                  <c:v>91.43550106609807</c:v>
                </c:pt>
                <c:pt idx="33">
                  <c:v>1.4285714285714286</c:v>
                </c:pt>
                <c:pt idx="34">
                  <c:v>0.49751243781094534</c:v>
                </c:pt>
                <c:pt idx="35">
                  <c:v>2.5974025974025974</c:v>
                </c:pt>
                <c:pt idx="36">
                  <c:v>4.2372881355932206</c:v>
                </c:pt>
                <c:pt idx="37">
                  <c:v>1.7857142857142856</c:v>
                </c:pt>
                <c:pt idx="38">
                  <c:v>3.3898305084745766</c:v>
                </c:pt>
                <c:pt idx="39">
                  <c:v>0.16129032258064518</c:v>
                </c:pt>
                <c:pt idx="40">
                  <c:v>1.25</c:v>
                </c:pt>
                <c:pt idx="41">
                  <c:v>0.76923076923076927</c:v>
                </c:pt>
                <c:pt idx="42">
                  <c:v>1.1000000000000001</c:v>
                </c:pt>
                <c:pt idx="43">
                  <c:v>2.3076923076923075</c:v>
                </c:pt>
                <c:pt idx="44">
                  <c:v>0.21276595744680854</c:v>
                </c:pt>
                <c:pt idx="45">
                  <c:v>0.2</c:v>
                </c:pt>
                <c:pt idx="46">
                  <c:v>2.2222222222222219</c:v>
                </c:pt>
                <c:pt idx="47">
                  <c:v>1.773049645390071</c:v>
                </c:pt>
                <c:pt idx="48">
                  <c:v>3.2894736842105261</c:v>
                </c:pt>
                <c:pt idx="49">
                  <c:v>4.6391752577319592</c:v>
                </c:pt>
                <c:pt idx="50">
                  <c:v>0.7142857142857143</c:v>
                </c:pt>
                <c:pt idx="51">
                  <c:v>0</c:v>
                </c:pt>
                <c:pt idx="52">
                  <c:v>0</c:v>
                </c:pt>
                <c:pt idx="53">
                  <c:v>0</c:v>
                </c:pt>
                <c:pt idx="55">
                  <c:v>1</c:v>
                </c:pt>
                <c:pt idx="56">
                  <c:v>2.5</c:v>
                </c:pt>
                <c:pt idx="57">
                  <c:v>0</c:v>
                </c:pt>
                <c:pt idx="58">
                  <c:v>0</c:v>
                </c:pt>
                <c:pt idx="59">
                  <c:v>0</c:v>
                </c:pt>
                <c:pt idx="60">
                  <c:v>0</c:v>
                </c:pt>
                <c:pt idx="61">
                  <c:v>0</c:v>
                </c:pt>
                <c:pt idx="62">
                  <c:v>0</c:v>
                </c:pt>
                <c:pt idx="63">
                  <c:v>0</c:v>
                </c:pt>
                <c:pt idx="64">
                  <c:v>0</c:v>
                </c:pt>
                <c:pt idx="65">
                  <c:v>30</c:v>
                </c:pt>
                <c:pt idx="66">
                  <c:v>600</c:v>
                </c:pt>
                <c:pt idx="67">
                  <c:v>0</c:v>
                </c:pt>
                <c:pt idx="68">
                  <c:v>0</c:v>
                </c:pt>
                <c:pt idx="69">
                  <c:v>12.162162162162163</c:v>
                </c:pt>
                <c:pt idx="70">
                  <c:v>117.39130434782608</c:v>
                </c:pt>
                <c:pt idx="71">
                  <c:v>15.789473684210526</c:v>
                </c:pt>
                <c:pt idx="72">
                  <c:v>13.076923076923077</c:v>
                </c:pt>
                <c:pt idx="73">
                  <c:v>0</c:v>
                </c:pt>
                <c:pt idx="74">
                  <c:v>0</c:v>
                </c:pt>
                <c:pt idx="75">
                  <c:v>0</c:v>
                </c:pt>
                <c:pt idx="76">
                  <c:v>0</c:v>
                </c:pt>
                <c:pt idx="77">
                  <c:v>20.3125</c:v>
                </c:pt>
                <c:pt idx="78">
                  <c:v>11.76470588235294</c:v>
                </c:pt>
                <c:pt idx="79">
                  <c:v>11.428571428571429</c:v>
                </c:pt>
                <c:pt idx="80">
                  <c:v>11.702127659574469</c:v>
                </c:pt>
                <c:pt idx="81">
                  <c:v>8.1395348837209305</c:v>
                </c:pt>
                <c:pt idx="82">
                  <c:v>2.1739130434782608</c:v>
                </c:pt>
                <c:pt idx="83">
                  <c:v>1.4705882352941175</c:v>
                </c:pt>
                <c:pt idx="84">
                  <c:v>6.557377049180328</c:v>
                </c:pt>
                <c:pt idx="85">
                  <c:v>4.3103448275862073</c:v>
                </c:pt>
                <c:pt idx="86">
                  <c:v>0.38461538461538464</c:v>
                </c:pt>
                <c:pt idx="87">
                  <c:v>0.49549549549549549</c:v>
                </c:pt>
                <c:pt idx="88">
                  <c:v>9.0090090090090086E-2</c:v>
                </c:pt>
                <c:pt idx="89">
                  <c:v>1.2345679012345678</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0.08</c:v>
                </c:pt>
                <c:pt idx="105">
                  <c:v>5.6962025316455698</c:v>
                </c:pt>
                <c:pt idx="106">
                  <c:v>5</c:v>
                </c:pt>
                <c:pt idx="107">
                  <c:v>2.8571428571428572</c:v>
                </c:pt>
                <c:pt idx="108">
                  <c:v>8.5106382978723403</c:v>
                </c:pt>
                <c:pt idx="109">
                  <c:v>0</c:v>
                </c:pt>
                <c:pt idx="110">
                  <c:v>0</c:v>
                </c:pt>
                <c:pt idx="111">
                  <c:v>0</c:v>
                </c:pt>
                <c:pt idx="112">
                  <c:v>0</c:v>
                </c:pt>
                <c:pt idx="113">
                  <c:v>0</c:v>
                </c:pt>
                <c:pt idx="114">
                  <c:v>0</c:v>
                </c:pt>
                <c:pt idx="115">
                  <c:v>0</c:v>
                </c:pt>
                <c:pt idx="116">
                  <c:v>4.6511627906976747</c:v>
                </c:pt>
                <c:pt idx="117">
                  <c:v>2.1739130434782608</c:v>
                </c:pt>
                <c:pt idx="118">
                  <c:v>0.28571428571428575</c:v>
                </c:pt>
                <c:pt idx="119">
                  <c:v>2.6073619631901841</c:v>
                </c:pt>
                <c:pt idx="120">
                  <c:v>4.7169811320754711</c:v>
                </c:pt>
                <c:pt idx="121">
                  <c:v>0.21739130434782608</c:v>
                </c:pt>
                <c:pt idx="122">
                  <c:v>8.4905660377358494</c:v>
                </c:pt>
                <c:pt idx="123">
                  <c:v>4.5081967213114753</c:v>
                </c:pt>
                <c:pt idx="124">
                  <c:v>40.909090909090907</c:v>
                </c:pt>
                <c:pt idx="125">
                  <c:v>30</c:v>
                </c:pt>
                <c:pt idx="126">
                  <c:v>80</c:v>
                </c:pt>
                <c:pt idx="127">
                  <c:v>56.065714285714286</c:v>
                </c:pt>
                <c:pt idx="128">
                  <c:v>30</c:v>
                </c:pt>
                <c:pt idx="129">
                  <c:v>35.714285714285708</c:v>
                </c:pt>
                <c:pt idx="130">
                  <c:v>19.117647058823529</c:v>
                </c:pt>
                <c:pt idx="131">
                  <c:v>50</c:v>
                </c:pt>
                <c:pt idx="132">
                  <c:v>27.433628318584073</c:v>
                </c:pt>
                <c:pt idx="133">
                  <c:v>31.818181818181817</c:v>
                </c:pt>
                <c:pt idx="134">
                  <c:v>16.129032258064516</c:v>
                </c:pt>
                <c:pt idx="135">
                  <c:v>129.5480838756327</c:v>
                </c:pt>
                <c:pt idx="136">
                  <c:v>40.789473684210527</c:v>
                </c:pt>
              </c:numCache>
            </c:numRef>
          </c:xVal>
          <c:yVal>
            <c:numRef>
              <c:f>Data!$T$4:$T$140</c:f>
              <c:numCache>
                <c:formatCode>General</c:formatCode>
                <c:ptCount val="137"/>
                <c:pt idx="0">
                  <c:v>6.405575838035181E-2</c:v>
                </c:pt>
                <c:pt idx="1">
                  <c:v>9.7178683385579931E-2</c:v>
                </c:pt>
                <c:pt idx="2">
                  <c:v>9.825997952917094E-2</c:v>
                </c:pt>
                <c:pt idx="3">
                  <c:v>0.10252996005326231</c:v>
                </c:pt>
                <c:pt idx="4">
                  <c:v>0</c:v>
                </c:pt>
                <c:pt idx="5">
                  <c:v>0</c:v>
                </c:pt>
                <c:pt idx="6">
                  <c:v>0</c:v>
                </c:pt>
                <c:pt idx="7">
                  <c:v>0</c:v>
                </c:pt>
                <c:pt idx="8">
                  <c:v>4.1333743085433312E-2</c:v>
                </c:pt>
                <c:pt idx="9">
                  <c:v>2.9543298549939017E-2</c:v>
                </c:pt>
                <c:pt idx="10">
                  <c:v>3.7582781456953644E-2</c:v>
                </c:pt>
                <c:pt idx="11">
                  <c:v>4.3407192154013799E-2</c:v>
                </c:pt>
                <c:pt idx="12">
                  <c:v>2.2397736649770128E-2</c:v>
                </c:pt>
                <c:pt idx="13">
                  <c:v>0</c:v>
                </c:pt>
                <c:pt idx="14">
                  <c:v>0.23078805677924621</c:v>
                </c:pt>
                <c:pt idx="15">
                  <c:v>0.62272174969623328</c:v>
                </c:pt>
                <c:pt idx="16">
                  <c:v>4.0806170689226179E-2</c:v>
                </c:pt>
                <c:pt idx="17">
                  <c:v>2.4212168486739467E-2</c:v>
                </c:pt>
                <c:pt idx="18">
                  <c:v>2.5781249999999999E-2</c:v>
                </c:pt>
                <c:pt idx="19">
                  <c:v>2.036386849664858E-2</c:v>
                </c:pt>
                <c:pt idx="20">
                  <c:v>1.9167541098286115E-2</c:v>
                </c:pt>
                <c:pt idx="21">
                  <c:v>1.763293310463122E-2</c:v>
                </c:pt>
                <c:pt idx="22">
                  <c:v>2.3062645011600928E-2</c:v>
                </c:pt>
                <c:pt idx="23">
                  <c:v>0.84913793103448287</c:v>
                </c:pt>
                <c:pt idx="24">
                  <c:v>3.3363481057180185E-2</c:v>
                </c:pt>
                <c:pt idx="25">
                  <c:v>2.4116847826086953E-2</c:v>
                </c:pt>
                <c:pt idx="26">
                  <c:v>3.3697047496790762E-2</c:v>
                </c:pt>
                <c:pt idx="27">
                  <c:v>4.2693044033184434E-2</c:v>
                </c:pt>
                <c:pt idx="28">
                  <c:v>2.5118805159538356E-2</c:v>
                </c:pt>
                <c:pt idx="29">
                  <c:v>2.9644533869885983E-2</c:v>
                </c:pt>
                <c:pt idx="30">
                  <c:v>0.48594118909637263</c:v>
                </c:pt>
                <c:pt idx="31">
                  <c:v>7.2758620689655176E-2</c:v>
                </c:pt>
                <c:pt idx="32">
                  <c:v>0.61203450452345876</c:v>
                </c:pt>
                <c:pt idx="33">
                  <c:v>1.8930817610062892E-2</c:v>
                </c:pt>
                <c:pt idx="34">
                  <c:v>5.0804093567251463E-2</c:v>
                </c:pt>
                <c:pt idx="35">
                  <c:v>0.11366843990880468</c:v>
                </c:pt>
                <c:pt idx="36">
                  <c:v>1.9119119119119118E-2</c:v>
                </c:pt>
                <c:pt idx="37">
                  <c:v>3.8941954445260836E-2</c:v>
                </c:pt>
                <c:pt idx="38">
                  <c:v>6.6059632208534183E-2</c:v>
                </c:pt>
                <c:pt idx="39">
                  <c:v>4.7724362705156557E-2</c:v>
                </c:pt>
                <c:pt idx="40">
                  <c:v>3.887065003282994E-2</c:v>
                </c:pt>
                <c:pt idx="41">
                  <c:v>1.7010309278350517E-2</c:v>
                </c:pt>
                <c:pt idx="42">
                  <c:v>2.2127542605827378E-2</c:v>
                </c:pt>
                <c:pt idx="43">
                  <c:v>3.8885448916408674E-2</c:v>
                </c:pt>
                <c:pt idx="44">
                  <c:v>4.5725646123260438E-2</c:v>
                </c:pt>
                <c:pt idx="45">
                  <c:v>4.8206071757129723E-2</c:v>
                </c:pt>
                <c:pt idx="46">
                  <c:v>1.3864942528735633E-2</c:v>
                </c:pt>
                <c:pt idx="47">
                  <c:v>1.7954815695600475E-2</c:v>
                </c:pt>
                <c:pt idx="48">
                  <c:v>2.8052988979182899E-2</c:v>
                </c:pt>
                <c:pt idx="49">
                  <c:v>2.0657894736842108E-2</c:v>
                </c:pt>
                <c:pt idx="50">
                  <c:v>1.9653179190751446E-2</c:v>
                </c:pt>
                <c:pt idx="51">
                  <c:v>0</c:v>
                </c:pt>
                <c:pt idx="52">
                  <c:v>0</c:v>
                </c:pt>
                <c:pt idx="53">
                  <c:v>0</c:v>
                </c:pt>
                <c:pt idx="55">
                  <c:v>3.0077848549186131E-2</c:v>
                </c:pt>
                <c:pt idx="56">
                  <c:v>3.5427210479309315E-2</c:v>
                </c:pt>
                <c:pt idx="57">
                  <c:v>0</c:v>
                </c:pt>
                <c:pt idx="58">
                  <c:v>0</c:v>
                </c:pt>
                <c:pt idx="59">
                  <c:v>0</c:v>
                </c:pt>
                <c:pt idx="60">
                  <c:v>0</c:v>
                </c:pt>
                <c:pt idx="61">
                  <c:v>0</c:v>
                </c:pt>
                <c:pt idx="62">
                  <c:v>0</c:v>
                </c:pt>
                <c:pt idx="63">
                  <c:v>0</c:v>
                </c:pt>
                <c:pt idx="64">
                  <c:v>1.876172607879925E-3</c:v>
                </c:pt>
                <c:pt idx="65">
                  <c:v>1.1426897157925579E-2</c:v>
                </c:pt>
                <c:pt idx="66">
                  <c:v>0.44275774826059455</c:v>
                </c:pt>
                <c:pt idx="67">
                  <c:v>9.0909090909090912E-2</c:v>
                </c:pt>
                <c:pt idx="68">
                  <c:v>-4.3165467625899276E-2</c:v>
                </c:pt>
                <c:pt idx="69">
                  <c:v>1.6287878787878789E-2</c:v>
                </c:pt>
                <c:pt idx="70">
                  <c:v>3.2462391132224856E-2</c:v>
                </c:pt>
                <c:pt idx="71">
                  <c:v>2.9359552096135461E-2</c:v>
                </c:pt>
                <c:pt idx="72">
                  <c:v>1.2745648512071871E-2</c:v>
                </c:pt>
                <c:pt idx="73">
                  <c:v>0</c:v>
                </c:pt>
                <c:pt idx="74">
                  <c:v>0</c:v>
                </c:pt>
                <c:pt idx="75">
                  <c:v>0</c:v>
                </c:pt>
                <c:pt idx="76">
                  <c:v>0</c:v>
                </c:pt>
                <c:pt idx="77">
                  <c:v>3.2149950347567034E-2</c:v>
                </c:pt>
                <c:pt idx="78">
                  <c:v>2.2898032200357781E-2</c:v>
                </c:pt>
                <c:pt idx="79">
                  <c:v>4.246783787522479E-2</c:v>
                </c:pt>
                <c:pt idx="80">
                  <c:v>2.9819471308833011E-2</c:v>
                </c:pt>
                <c:pt idx="81">
                  <c:v>3.622577927548442E-2</c:v>
                </c:pt>
                <c:pt idx="82">
                  <c:v>2.3265772195261204E-2</c:v>
                </c:pt>
                <c:pt idx="83">
                  <c:v>2.2375690607734807E-2</c:v>
                </c:pt>
                <c:pt idx="84">
                  <c:v>1.0153983485829056E-2</c:v>
                </c:pt>
                <c:pt idx="85">
                  <c:v>2.0248575867426205E-2</c:v>
                </c:pt>
                <c:pt idx="86">
                  <c:v>1.338306274681878E-2</c:v>
                </c:pt>
                <c:pt idx="87">
                  <c:v>3.3754740834386857E-2</c:v>
                </c:pt>
                <c:pt idx="88">
                  <c:v>1.0398706896551726E-2</c:v>
                </c:pt>
                <c:pt idx="89">
                  <c:v>9.9209593894794227E-3</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8.7807959570435894E-3</c:v>
                </c:pt>
                <c:pt idx="105">
                  <c:v>3.015075376884422E-3</c:v>
                </c:pt>
                <c:pt idx="106">
                  <c:v>4.9162011173184361E-2</c:v>
                </c:pt>
                <c:pt idx="107">
                  <c:v>5.4905490549054907E-2</c:v>
                </c:pt>
                <c:pt idx="108">
                  <c:v>0.10008568980291345</c:v>
                </c:pt>
                <c:pt idx="109">
                  <c:v>0</c:v>
                </c:pt>
                <c:pt idx="110">
                  <c:v>0</c:v>
                </c:pt>
                <c:pt idx="111">
                  <c:v>0</c:v>
                </c:pt>
                <c:pt idx="112">
                  <c:v>0</c:v>
                </c:pt>
                <c:pt idx="113">
                  <c:v>0</c:v>
                </c:pt>
                <c:pt idx="114">
                  <c:v>0</c:v>
                </c:pt>
                <c:pt idx="115">
                  <c:v>0</c:v>
                </c:pt>
                <c:pt idx="116">
                  <c:v>2.4590163934426229E-2</c:v>
                </c:pt>
                <c:pt idx="117">
                  <c:v>2.2524132999642475E-2</c:v>
                </c:pt>
                <c:pt idx="118">
                  <c:v>4.083926564256276E-2</c:v>
                </c:pt>
                <c:pt idx="119">
                  <c:v>1.4343360234776227E-2</c:v>
                </c:pt>
                <c:pt idx="120">
                  <c:v>9.1841491841491846E-2</c:v>
                </c:pt>
                <c:pt idx="121">
                  <c:v>3.8820638820638818E-2</c:v>
                </c:pt>
                <c:pt idx="122">
                  <c:v>1.0685738325620531E-2</c:v>
                </c:pt>
                <c:pt idx="123">
                  <c:v>2.2055674518201285E-2</c:v>
                </c:pt>
                <c:pt idx="124">
                  <c:v>0.10699373695198329</c:v>
                </c:pt>
                <c:pt idx="125">
                  <c:v>9.3207734258800204E-2</c:v>
                </c:pt>
                <c:pt idx="126">
                  <c:v>0.16099476439790575</c:v>
                </c:pt>
                <c:pt idx="127">
                  <c:v>0.44526795895096921</c:v>
                </c:pt>
                <c:pt idx="128">
                  <c:v>2.3261926665790512E-2</c:v>
                </c:pt>
                <c:pt idx="129">
                  <c:v>0.22330097087378642</c:v>
                </c:pt>
                <c:pt idx="130">
                  <c:v>0.49642857142857144</c:v>
                </c:pt>
                <c:pt idx="131">
                  <c:v>0.12797992471769132</c:v>
                </c:pt>
                <c:pt idx="132">
                  <c:v>0.24394565859421147</c:v>
                </c:pt>
                <c:pt idx="133">
                  <c:v>0.25361581920903953</c:v>
                </c:pt>
                <c:pt idx="134">
                  <c:v>0.11948939230492629</c:v>
                </c:pt>
                <c:pt idx="135">
                  <c:v>1.0992868897421832</c:v>
                </c:pt>
                <c:pt idx="136">
                  <c:v>0.58923169993950386</c:v>
                </c:pt>
              </c:numCache>
            </c:numRef>
          </c:yVal>
        </c:ser>
        <c:axId val="73742208"/>
        <c:axId val="73743744"/>
      </c:scatterChart>
      <c:valAx>
        <c:axId val="73742208"/>
        <c:scaling>
          <c:orientation val="minMax"/>
        </c:scaling>
        <c:axPos val="b"/>
        <c:numFmt formatCode="0.0" sourceLinked="1"/>
        <c:tickLblPos val="nextTo"/>
        <c:crossAx val="73743744"/>
        <c:crosses val="autoZero"/>
        <c:crossBetween val="midCat"/>
      </c:valAx>
      <c:valAx>
        <c:axId val="73743744"/>
        <c:scaling>
          <c:orientation val="minMax"/>
        </c:scaling>
        <c:axPos val="l"/>
        <c:majorGridlines/>
        <c:numFmt formatCode="General" sourceLinked="1"/>
        <c:tickLblPos val="nextTo"/>
        <c:crossAx val="73742208"/>
        <c:crosses val="autoZero"/>
        <c:crossBetween val="midCat"/>
      </c:valAx>
    </c:plotArea>
    <c:legend>
      <c:legendPos val="r"/>
      <c:layout/>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axId val="97290880"/>
        <c:axId val="97194368"/>
      </c:scatterChart>
      <c:valAx>
        <c:axId val="97290880"/>
        <c:scaling>
          <c:orientation val="minMax"/>
        </c:scaling>
        <c:axPos val="b"/>
        <c:numFmt formatCode="0.0" sourceLinked="1"/>
        <c:tickLblPos val="nextTo"/>
        <c:crossAx val="97194368"/>
        <c:crosses val="autoZero"/>
        <c:crossBetween val="midCat"/>
      </c:valAx>
      <c:valAx>
        <c:axId val="97194368"/>
        <c:scaling>
          <c:orientation val="minMax"/>
        </c:scaling>
        <c:axPos val="l"/>
        <c:majorGridlines/>
        <c:numFmt formatCode="General" sourceLinked="1"/>
        <c:tickLblPos val="nextTo"/>
        <c:crossAx val="97290880"/>
        <c:crosses val="autoZero"/>
        <c:crossBetween val="midCat"/>
      </c:valAx>
    </c:plotArea>
    <c:legend>
      <c:legendPos val="r"/>
      <c:layout/>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1047750</xdr:colOff>
      <xdr:row>149</xdr:row>
      <xdr:rowOff>128587</xdr:rowOff>
    </xdr:from>
    <xdr:to>
      <xdr:col>20</xdr:col>
      <xdr:colOff>0</xdr:colOff>
      <xdr:row>166</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152</xdr:row>
      <xdr:rowOff>4762</xdr:rowOff>
    </xdr:from>
    <xdr:to>
      <xdr:col>14</xdr:col>
      <xdr:colOff>466725</xdr:colOff>
      <xdr:row>168</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AR145"/>
  <sheetViews>
    <sheetView tabSelected="1" topLeftCell="AB1" workbookViewId="0">
      <pane ySplit="1" topLeftCell="A41" activePane="bottomLeft" state="frozen"/>
      <selection pane="bottomLeft" activeCell="AR1" sqref="AC1:AR1"/>
    </sheetView>
  </sheetViews>
  <sheetFormatPr defaultRowHeight="15"/>
  <cols>
    <col min="1" max="1" width="9.140625" style="255"/>
    <col min="2" max="2" width="12.5703125" style="255" bestFit="1" customWidth="1"/>
    <col min="3" max="3" width="12.28515625" style="255" bestFit="1" customWidth="1"/>
    <col min="4" max="4" width="33.140625" style="255" bestFit="1" customWidth="1"/>
    <col min="5" max="5" width="16.28515625" style="255" customWidth="1"/>
    <col min="6" max="6" width="5.5703125" style="255" bestFit="1" customWidth="1"/>
    <col min="7" max="7" width="39.28515625" style="255" bestFit="1" customWidth="1"/>
    <col min="8" max="8" width="11.7109375" style="257" bestFit="1" customWidth="1"/>
    <col min="9" max="9" width="16.28515625" style="255" customWidth="1"/>
    <col min="10" max="10" width="18.5703125" style="255" bestFit="1" customWidth="1"/>
    <col min="11" max="11" width="15.140625" style="255" bestFit="1" customWidth="1"/>
    <col min="12" max="12" width="14.85546875" style="255" bestFit="1" customWidth="1"/>
    <col min="13" max="13" width="6.42578125" style="255" bestFit="1" customWidth="1"/>
    <col min="14" max="14" width="8.28515625" style="255" customWidth="1"/>
    <col min="15" max="15" width="9.85546875" style="255" customWidth="1"/>
    <col min="16" max="16" width="12" style="256" customWidth="1"/>
    <col min="17" max="18" width="9" style="255" bestFit="1" customWidth="1"/>
    <col min="19" max="19" width="12" style="255" bestFit="1" customWidth="1"/>
    <col min="20" max="20" width="6.140625" style="255" bestFit="1" customWidth="1"/>
    <col min="21" max="21" width="6.140625" style="255" customWidth="1"/>
    <col min="22" max="22" width="12" style="255" customWidth="1"/>
    <col min="23" max="23" width="12.42578125" style="257" customWidth="1"/>
    <col min="24" max="24" width="12.7109375" style="256" customWidth="1"/>
    <col min="25" max="25" width="10.5703125" style="255" customWidth="1"/>
    <col min="26" max="26" width="8.140625" style="255" customWidth="1"/>
    <col min="27" max="27" width="5.5703125" style="255" bestFit="1" customWidth="1"/>
    <col min="28" max="28" width="27.28515625" style="255" customWidth="1"/>
    <col min="29" max="29" width="33.140625" style="49" bestFit="1" customWidth="1"/>
    <col min="30" max="30" width="16.7109375" style="49" bestFit="1" customWidth="1"/>
    <col min="31" max="31" width="12.28515625" style="51" bestFit="1" customWidth="1"/>
    <col min="32" max="32" width="12.42578125" style="51" customWidth="1"/>
    <col min="33" max="33" width="12.5703125" style="49" customWidth="1"/>
    <col min="34" max="34" width="11.42578125" style="49" bestFit="1" customWidth="1"/>
    <col min="35" max="35" width="12.28515625" style="51" bestFit="1" customWidth="1"/>
    <col min="36" max="36" width="12.42578125" style="51" customWidth="1"/>
    <col min="37" max="37" width="15" style="83" bestFit="1" customWidth="1"/>
    <col min="38" max="38" width="13.85546875" style="62" customWidth="1"/>
    <col min="39" max="40" width="14.7109375" bestFit="1" customWidth="1"/>
    <col min="41" max="41" width="15" bestFit="1" customWidth="1"/>
    <col min="42" max="42" width="14" bestFit="1" customWidth="1"/>
    <col min="43" max="44" width="14.7109375" bestFit="1" customWidth="1"/>
    <col min="45" max="257" width="9.140625" style="255"/>
    <col min="258" max="258" width="10.42578125" style="255" bestFit="1" customWidth="1"/>
    <col min="259" max="259" width="12.28515625" style="255" bestFit="1" customWidth="1"/>
    <col min="260" max="260" width="6.28515625" style="255" bestFit="1" customWidth="1"/>
    <col min="261" max="261" width="16.28515625" style="255" customWidth="1"/>
    <col min="262" max="262" width="5.5703125" style="255" bestFit="1" customWidth="1"/>
    <col min="263" max="263" width="11.85546875" style="255" customWidth="1"/>
    <col min="264" max="264" width="11.7109375" style="255" bestFit="1" customWidth="1"/>
    <col min="265" max="265" width="16.28515625" style="255" customWidth="1"/>
    <col min="266" max="266" width="18.5703125" style="255" bestFit="1" customWidth="1"/>
    <col min="267" max="267" width="15.140625" style="255" bestFit="1" customWidth="1"/>
    <col min="268" max="268" width="14.85546875" style="255" bestFit="1" customWidth="1"/>
    <col min="269" max="269" width="6.42578125" style="255" bestFit="1" customWidth="1"/>
    <col min="270" max="270" width="8.28515625" style="255" customWidth="1"/>
    <col min="271" max="271" width="9.85546875" style="255" customWidth="1"/>
    <col min="272" max="272" width="12" style="255" customWidth="1"/>
    <col min="273" max="274" width="9" style="255" bestFit="1" customWidth="1"/>
    <col min="275" max="275" width="12" style="255" bestFit="1" customWidth="1"/>
    <col min="276" max="276" width="6.140625" style="255" bestFit="1" customWidth="1"/>
    <col min="277" max="277" width="6.140625" style="255" customWidth="1"/>
    <col min="278" max="278" width="12" style="255" customWidth="1"/>
    <col min="279" max="279" width="12.42578125" style="255" customWidth="1"/>
    <col min="280" max="280" width="12.7109375" style="255" customWidth="1"/>
    <col min="281" max="281" width="10.5703125" style="255" customWidth="1"/>
    <col min="282" max="282" width="8.140625" style="255" customWidth="1"/>
    <col min="283" max="283" width="5.5703125" style="255" bestFit="1" customWidth="1"/>
    <col min="284" max="284" width="20.5703125" style="255" customWidth="1"/>
    <col min="285" max="285" width="10.5703125" style="255" bestFit="1" customWidth="1"/>
    <col min="286" max="513" width="9.140625" style="255"/>
    <col min="514" max="514" width="10.42578125" style="255" bestFit="1" customWidth="1"/>
    <col min="515" max="515" width="12.28515625" style="255" bestFit="1" customWidth="1"/>
    <col min="516" max="516" width="6.28515625" style="255" bestFit="1" customWidth="1"/>
    <col min="517" max="517" width="16.28515625" style="255" customWidth="1"/>
    <col min="518" max="518" width="5.5703125" style="255" bestFit="1" customWidth="1"/>
    <col min="519" max="519" width="11.85546875" style="255" customWidth="1"/>
    <col min="520" max="520" width="11.7109375" style="255" bestFit="1" customWidth="1"/>
    <col min="521" max="521" width="16.28515625" style="255" customWidth="1"/>
    <col min="522" max="522" width="18.5703125" style="255" bestFit="1" customWidth="1"/>
    <col min="523" max="523" width="15.140625" style="255" bestFit="1" customWidth="1"/>
    <col min="524" max="524" width="14.85546875" style="255" bestFit="1" customWidth="1"/>
    <col min="525" max="525" width="6.42578125" style="255" bestFit="1" customWidth="1"/>
    <col min="526" max="526" width="8.28515625" style="255" customWidth="1"/>
    <col min="527" max="527" width="9.85546875" style="255" customWidth="1"/>
    <col min="528" max="528" width="12" style="255" customWidth="1"/>
    <col min="529" max="530" width="9" style="255" bestFit="1" customWidth="1"/>
    <col min="531" max="531" width="12" style="255" bestFit="1" customWidth="1"/>
    <col min="532" max="532" width="6.140625" style="255" bestFit="1" customWidth="1"/>
    <col min="533" max="533" width="6.140625" style="255" customWidth="1"/>
    <col min="534" max="534" width="12" style="255" customWidth="1"/>
    <col min="535" max="535" width="12.42578125" style="255" customWidth="1"/>
    <col min="536" max="536" width="12.7109375" style="255" customWidth="1"/>
    <col min="537" max="537" width="10.5703125" style="255" customWidth="1"/>
    <col min="538" max="538" width="8.140625" style="255" customWidth="1"/>
    <col min="539" max="539" width="5.5703125" style="255" bestFit="1" customWidth="1"/>
    <col min="540" max="540" width="20.5703125" style="255" customWidth="1"/>
    <col min="541" max="541" width="10.5703125" style="255" bestFit="1" customWidth="1"/>
    <col min="542" max="769" width="9.140625" style="255"/>
    <col min="770" max="770" width="10.42578125" style="255" bestFit="1" customWidth="1"/>
    <col min="771" max="771" width="12.28515625" style="255" bestFit="1" customWidth="1"/>
    <col min="772" max="772" width="6.28515625" style="255" bestFit="1" customWidth="1"/>
    <col min="773" max="773" width="16.28515625" style="255" customWidth="1"/>
    <col min="774" max="774" width="5.5703125" style="255" bestFit="1" customWidth="1"/>
    <col min="775" max="775" width="11.85546875" style="255" customWidth="1"/>
    <col min="776" max="776" width="11.7109375" style="255" bestFit="1" customWidth="1"/>
    <col min="777" max="777" width="16.28515625" style="255" customWidth="1"/>
    <col min="778" max="778" width="18.5703125" style="255" bestFit="1" customWidth="1"/>
    <col min="779" max="779" width="15.140625" style="255" bestFit="1" customWidth="1"/>
    <col min="780" max="780" width="14.85546875" style="255" bestFit="1" customWidth="1"/>
    <col min="781" max="781" width="6.42578125" style="255" bestFit="1" customWidth="1"/>
    <col min="782" max="782" width="8.28515625" style="255" customWidth="1"/>
    <col min="783" max="783" width="9.85546875" style="255" customWidth="1"/>
    <col min="784" max="784" width="12" style="255" customWidth="1"/>
    <col min="785" max="786" width="9" style="255" bestFit="1" customWidth="1"/>
    <col min="787" max="787" width="12" style="255" bestFit="1" customWidth="1"/>
    <col min="788" max="788" width="6.140625" style="255" bestFit="1" customWidth="1"/>
    <col min="789" max="789" width="6.140625" style="255" customWidth="1"/>
    <col min="790" max="790" width="12" style="255" customWidth="1"/>
    <col min="791" max="791" width="12.42578125" style="255" customWidth="1"/>
    <col min="792" max="792" width="12.7109375" style="255" customWidth="1"/>
    <col min="793" max="793" width="10.5703125" style="255" customWidth="1"/>
    <col min="794" max="794" width="8.140625" style="255" customWidth="1"/>
    <col min="795" max="795" width="5.5703125" style="255" bestFit="1" customWidth="1"/>
    <col min="796" max="796" width="20.5703125" style="255" customWidth="1"/>
    <col min="797" max="797" width="10.5703125" style="255" bestFit="1" customWidth="1"/>
    <col min="798" max="1025" width="9.140625" style="255"/>
    <col min="1026" max="1026" width="10.42578125" style="255" bestFit="1" customWidth="1"/>
    <col min="1027" max="1027" width="12.28515625" style="255" bestFit="1" customWidth="1"/>
    <col min="1028" max="1028" width="6.28515625" style="255" bestFit="1" customWidth="1"/>
    <col min="1029" max="1029" width="16.28515625" style="255" customWidth="1"/>
    <col min="1030" max="1030" width="5.5703125" style="255" bestFit="1" customWidth="1"/>
    <col min="1031" max="1031" width="11.85546875" style="255" customWidth="1"/>
    <col min="1032" max="1032" width="11.7109375" style="255" bestFit="1" customWidth="1"/>
    <col min="1033" max="1033" width="16.28515625" style="255" customWidth="1"/>
    <col min="1034" max="1034" width="18.5703125" style="255" bestFit="1" customWidth="1"/>
    <col min="1035" max="1035" width="15.140625" style="255" bestFit="1" customWidth="1"/>
    <col min="1036" max="1036" width="14.85546875" style="255" bestFit="1" customWidth="1"/>
    <col min="1037" max="1037" width="6.42578125" style="255" bestFit="1" customWidth="1"/>
    <col min="1038" max="1038" width="8.28515625" style="255" customWidth="1"/>
    <col min="1039" max="1039" width="9.85546875" style="255" customWidth="1"/>
    <col min="1040" max="1040" width="12" style="255" customWidth="1"/>
    <col min="1041" max="1042" width="9" style="255" bestFit="1" customWidth="1"/>
    <col min="1043" max="1043" width="12" style="255" bestFit="1" customWidth="1"/>
    <col min="1044" max="1044" width="6.140625" style="255" bestFit="1" customWidth="1"/>
    <col min="1045" max="1045" width="6.140625" style="255" customWidth="1"/>
    <col min="1046" max="1046" width="12" style="255" customWidth="1"/>
    <col min="1047" max="1047" width="12.42578125" style="255" customWidth="1"/>
    <col min="1048" max="1048" width="12.7109375" style="255" customWidth="1"/>
    <col min="1049" max="1049" width="10.5703125" style="255" customWidth="1"/>
    <col min="1050" max="1050" width="8.140625" style="255" customWidth="1"/>
    <col min="1051" max="1051" width="5.5703125" style="255" bestFit="1" customWidth="1"/>
    <col min="1052" max="1052" width="20.5703125" style="255" customWidth="1"/>
    <col min="1053" max="1053" width="10.5703125" style="255" bestFit="1" customWidth="1"/>
    <col min="1054" max="1281" width="9.140625" style="255"/>
    <col min="1282" max="1282" width="10.42578125" style="255" bestFit="1" customWidth="1"/>
    <col min="1283" max="1283" width="12.28515625" style="255" bestFit="1" customWidth="1"/>
    <col min="1284" max="1284" width="6.28515625" style="255" bestFit="1" customWidth="1"/>
    <col min="1285" max="1285" width="16.28515625" style="255" customWidth="1"/>
    <col min="1286" max="1286" width="5.5703125" style="255" bestFit="1" customWidth="1"/>
    <col min="1287" max="1287" width="11.85546875" style="255" customWidth="1"/>
    <col min="1288" max="1288" width="11.7109375" style="255" bestFit="1" customWidth="1"/>
    <col min="1289" max="1289" width="16.28515625" style="255" customWidth="1"/>
    <col min="1290" max="1290" width="18.5703125" style="255" bestFit="1" customWidth="1"/>
    <col min="1291" max="1291" width="15.140625" style="255" bestFit="1" customWidth="1"/>
    <col min="1292" max="1292" width="14.85546875" style="255" bestFit="1" customWidth="1"/>
    <col min="1293" max="1293" width="6.42578125" style="255" bestFit="1" customWidth="1"/>
    <col min="1294" max="1294" width="8.28515625" style="255" customWidth="1"/>
    <col min="1295" max="1295" width="9.85546875" style="255" customWidth="1"/>
    <col min="1296" max="1296" width="12" style="255" customWidth="1"/>
    <col min="1297" max="1298" width="9" style="255" bestFit="1" customWidth="1"/>
    <col min="1299" max="1299" width="12" style="255" bestFit="1" customWidth="1"/>
    <col min="1300" max="1300" width="6.140625" style="255" bestFit="1" customWidth="1"/>
    <col min="1301" max="1301" width="6.140625" style="255" customWidth="1"/>
    <col min="1302" max="1302" width="12" style="255" customWidth="1"/>
    <col min="1303" max="1303" width="12.42578125" style="255" customWidth="1"/>
    <col min="1304" max="1304" width="12.7109375" style="255" customWidth="1"/>
    <col min="1305" max="1305" width="10.5703125" style="255" customWidth="1"/>
    <col min="1306" max="1306" width="8.140625" style="255" customWidth="1"/>
    <col min="1307" max="1307" width="5.5703125" style="255" bestFit="1" customWidth="1"/>
    <col min="1308" max="1308" width="20.5703125" style="255" customWidth="1"/>
    <col min="1309" max="1309" width="10.5703125" style="255" bestFit="1" customWidth="1"/>
    <col min="1310" max="1537" width="9.140625" style="255"/>
    <col min="1538" max="1538" width="10.42578125" style="255" bestFit="1" customWidth="1"/>
    <col min="1539" max="1539" width="12.28515625" style="255" bestFit="1" customWidth="1"/>
    <col min="1540" max="1540" width="6.28515625" style="255" bestFit="1" customWidth="1"/>
    <col min="1541" max="1541" width="16.28515625" style="255" customWidth="1"/>
    <col min="1542" max="1542" width="5.5703125" style="255" bestFit="1" customWidth="1"/>
    <col min="1543" max="1543" width="11.85546875" style="255" customWidth="1"/>
    <col min="1544" max="1544" width="11.7109375" style="255" bestFit="1" customWidth="1"/>
    <col min="1545" max="1545" width="16.28515625" style="255" customWidth="1"/>
    <col min="1546" max="1546" width="18.5703125" style="255" bestFit="1" customWidth="1"/>
    <col min="1547" max="1547" width="15.140625" style="255" bestFit="1" customWidth="1"/>
    <col min="1548" max="1548" width="14.85546875" style="255" bestFit="1" customWidth="1"/>
    <col min="1549" max="1549" width="6.42578125" style="255" bestFit="1" customWidth="1"/>
    <col min="1550" max="1550" width="8.28515625" style="255" customWidth="1"/>
    <col min="1551" max="1551" width="9.85546875" style="255" customWidth="1"/>
    <col min="1552" max="1552" width="12" style="255" customWidth="1"/>
    <col min="1553" max="1554" width="9" style="255" bestFit="1" customWidth="1"/>
    <col min="1555" max="1555" width="12" style="255" bestFit="1" customWidth="1"/>
    <col min="1556" max="1556" width="6.140625" style="255" bestFit="1" customWidth="1"/>
    <col min="1557" max="1557" width="6.140625" style="255" customWidth="1"/>
    <col min="1558" max="1558" width="12" style="255" customWidth="1"/>
    <col min="1559" max="1559" width="12.42578125" style="255" customWidth="1"/>
    <col min="1560" max="1560" width="12.7109375" style="255" customWidth="1"/>
    <col min="1561" max="1561" width="10.5703125" style="255" customWidth="1"/>
    <col min="1562" max="1562" width="8.140625" style="255" customWidth="1"/>
    <col min="1563" max="1563" width="5.5703125" style="255" bestFit="1" customWidth="1"/>
    <col min="1564" max="1564" width="20.5703125" style="255" customWidth="1"/>
    <col min="1565" max="1565" width="10.5703125" style="255" bestFit="1" customWidth="1"/>
    <col min="1566" max="1793" width="9.140625" style="255"/>
    <col min="1794" max="1794" width="10.42578125" style="255" bestFit="1" customWidth="1"/>
    <col min="1795" max="1795" width="12.28515625" style="255" bestFit="1" customWidth="1"/>
    <col min="1796" max="1796" width="6.28515625" style="255" bestFit="1" customWidth="1"/>
    <col min="1797" max="1797" width="16.28515625" style="255" customWidth="1"/>
    <col min="1798" max="1798" width="5.5703125" style="255" bestFit="1" customWidth="1"/>
    <col min="1799" max="1799" width="11.85546875" style="255" customWidth="1"/>
    <col min="1800" max="1800" width="11.7109375" style="255" bestFit="1" customWidth="1"/>
    <col min="1801" max="1801" width="16.28515625" style="255" customWidth="1"/>
    <col min="1802" max="1802" width="18.5703125" style="255" bestFit="1" customWidth="1"/>
    <col min="1803" max="1803" width="15.140625" style="255" bestFit="1" customWidth="1"/>
    <col min="1804" max="1804" width="14.85546875" style="255" bestFit="1" customWidth="1"/>
    <col min="1805" max="1805" width="6.42578125" style="255" bestFit="1" customWidth="1"/>
    <col min="1806" max="1806" width="8.28515625" style="255" customWidth="1"/>
    <col min="1807" max="1807" width="9.85546875" style="255" customWidth="1"/>
    <col min="1808" max="1808" width="12" style="255" customWidth="1"/>
    <col min="1809" max="1810" width="9" style="255" bestFit="1" customWidth="1"/>
    <col min="1811" max="1811" width="12" style="255" bestFit="1" customWidth="1"/>
    <col min="1812" max="1812" width="6.140625" style="255" bestFit="1" customWidth="1"/>
    <col min="1813" max="1813" width="6.140625" style="255" customWidth="1"/>
    <col min="1814" max="1814" width="12" style="255" customWidth="1"/>
    <col min="1815" max="1815" width="12.42578125" style="255" customWidth="1"/>
    <col min="1816" max="1816" width="12.7109375" style="255" customWidth="1"/>
    <col min="1817" max="1817" width="10.5703125" style="255" customWidth="1"/>
    <col min="1818" max="1818" width="8.140625" style="255" customWidth="1"/>
    <col min="1819" max="1819" width="5.5703125" style="255" bestFit="1" customWidth="1"/>
    <col min="1820" max="1820" width="20.5703125" style="255" customWidth="1"/>
    <col min="1821" max="1821" width="10.5703125" style="255" bestFit="1" customWidth="1"/>
    <col min="1822" max="2049" width="9.140625" style="255"/>
    <col min="2050" max="2050" width="10.42578125" style="255" bestFit="1" customWidth="1"/>
    <col min="2051" max="2051" width="12.28515625" style="255" bestFit="1" customWidth="1"/>
    <col min="2052" max="2052" width="6.28515625" style="255" bestFit="1" customWidth="1"/>
    <col min="2053" max="2053" width="16.28515625" style="255" customWidth="1"/>
    <col min="2054" max="2054" width="5.5703125" style="255" bestFit="1" customWidth="1"/>
    <col min="2055" max="2055" width="11.85546875" style="255" customWidth="1"/>
    <col min="2056" max="2056" width="11.7109375" style="255" bestFit="1" customWidth="1"/>
    <col min="2057" max="2057" width="16.28515625" style="255" customWidth="1"/>
    <col min="2058" max="2058" width="18.5703125" style="255" bestFit="1" customWidth="1"/>
    <col min="2059" max="2059" width="15.140625" style="255" bestFit="1" customWidth="1"/>
    <col min="2060" max="2060" width="14.85546875" style="255" bestFit="1" customWidth="1"/>
    <col min="2061" max="2061" width="6.42578125" style="255" bestFit="1" customWidth="1"/>
    <col min="2062" max="2062" width="8.28515625" style="255" customWidth="1"/>
    <col min="2063" max="2063" width="9.85546875" style="255" customWidth="1"/>
    <col min="2064" max="2064" width="12" style="255" customWidth="1"/>
    <col min="2065" max="2066" width="9" style="255" bestFit="1" customWidth="1"/>
    <col min="2067" max="2067" width="12" style="255" bestFit="1" customWidth="1"/>
    <col min="2068" max="2068" width="6.140625" style="255" bestFit="1" customWidth="1"/>
    <col min="2069" max="2069" width="6.140625" style="255" customWidth="1"/>
    <col min="2070" max="2070" width="12" style="255" customWidth="1"/>
    <col min="2071" max="2071" width="12.42578125" style="255" customWidth="1"/>
    <col min="2072" max="2072" width="12.7109375" style="255" customWidth="1"/>
    <col min="2073" max="2073" width="10.5703125" style="255" customWidth="1"/>
    <col min="2074" max="2074" width="8.140625" style="255" customWidth="1"/>
    <col min="2075" max="2075" width="5.5703125" style="255" bestFit="1" customWidth="1"/>
    <col min="2076" max="2076" width="20.5703125" style="255" customWidth="1"/>
    <col min="2077" max="2077" width="10.5703125" style="255" bestFit="1" customWidth="1"/>
    <col min="2078" max="2305" width="9.140625" style="255"/>
    <col min="2306" max="2306" width="10.42578125" style="255" bestFit="1" customWidth="1"/>
    <col min="2307" max="2307" width="12.28515625" style="255" bestFit="1" customWidth="1"/>
    <col min="2308" max="2308" width="6.28515625" style="255" bestFit="1" customWidth="1"/>
    <col min="2309" max="2309" width="16.28515625" style="255" customWidth="1"/>
    <col min="2310" max="2310" width="5.5703125" style="255" bestFit="1" customWidth="1"/>
    <col min="2311" max="2311" width="11.85546875" style="255" customWidth="1"/>
    <col min="2312" max="2312" width="11.7109375" style="255" bestFit="1" customWidth="1"/>
    <col min="2313" max="2313" width="16.28515625" style="255" customWidth="1"/>
    <col min="2314" max="2314" width="18.5703125" style="255" bestFit="1" customWidth="1"/>
    <col min="2315" max="2315" width="15.140625" style="255" bestFit="1" customWidth="1"/>
    <col min="2316" max="2316" width="14.85546875" style="255" bestFit="1" customWidth="1"/>
    <col min="2317" max="2317" width="6.42578125" style="255" bestFit="1" customWidth="1"/>
    <col min="2318" max="2318" width="8.28515625" style="255" customWidth="1"/>
    <col min="2319" max="2319" width="9.85546875" style="255" customWidth="1"/>
    <col min="2320" max="2320" width="12" style="255" customWidth="1"/>
    <col min="2321" max="2322" width="9" style="255" bestFit="1" customWidth="1"/>
    <col min="2323" max="2323" width="12" style="255" bestFit="1" customWidth="1"/>
    <col min="2324" max="2324" width="6.140625" style="255" bestFit="1" customWidth="1"/>
    <col min="2325" max="2325" width="6.140625" style="255" customWidth="1"/>
    <col min="2326" max="2326" width="12" style="255" customWidth="1"/>
    <col min="2327" max="2327" width="12.42578125" style="255" customWidth="1"/>
    <col min="2328" max="2328" width="12.7109375" style="255" customWidth="1"/>
    <col min="2329" max="2329" width="10.5703125" style="255" customWidth="1"/>
    <col min="2330" max="2330" width="8.140625" style="255" customWidth="1"/>
    <col min="2331" max="2331" width="5.5703125" style="255" bestFit="1" customWidth="1"/>
    <col min="2332" max="2332" width="20.5703125" style="255" customWidth="1"/>
    <col min="2333" max="2333" width="10.5703125" style="255" bestFit="1" customWidth="1"/>
    <col min="2334" max="2561" width="9.140625" style="255"/>
    <col min="2562" max="2562" width="10.42578125" style="255" bestFit="1" customWidth="1"/>
    <col min="2563" max="2563" width="12.28515625" style="255" bestFit="1" customWidth="1"/>
    <col min="2564" max="2564" width="6.28515625" style="255" bestFit="1" customWidth="1"/>
    <col min="2565" max="2565" width="16.28515625" style="255" customWidth="1"/>
    <col min="2566" max="2566" width="5.5703125" style="255" bestFit="1" customWidth="1"/>
    <col min="2567" max="2567" width="11.85546875" style="255" customWidth="1"/>
    <col min="2568" max="2568" width="11.7109375" style="255" bestFit="1" customWidth="1"/>
    <col min="2569" max="2569" width="16.28515625" style="255" customWidth="1"/>
    <col min="2570" max="2570" width="18.5703125" style="255" bestFit="1" customWidth="1"/>
    <col min="2571" max="2571" width="15.140625" style="255" bestFit="1" customWidth="1"/>
    <col min="2572" max="2572" width="14.85546875" style="255" bestFit="1" customWidth="1"/>
    <col min="2573" max="2573" width="6.42578125" style="255" bestFit="1" customWidth="1"/>
    <col min="2574" max="2574" width="8.28515625" style="255" customWidth="1"/>
    <col min="2575" max="2575" width="9.85546875" style="255" customWidth="1"/>
    <col min="2576" max="2576" width="12" style="255" customWidth="1"/>
    <col min="2577" max="2578" width="9" style="255" bestFit="1" customWidth="1"/>
    <col min="2579" max="2579" width="12" style="255" bestFit="1" customWidth="1"/>
    <col min="2580" max="2580" width="6.140625" style="255" bestFit="1" customWidth="1"/>
    <col min="2581" max="2581" width="6.140625" style="255" customWidth="1"/>
    <col min="2582" max="2582" width="12" style="255" customWidth="1"/>
    <col min="2583" max="2583" width="12.42578125" style="255" customWidth="1"/>
    <col min="2584" max="2584" width="12.7109375" style="255" customWidth="1"/>
    <col min="2585" max="2585" width="10.5703125" style="255" customWidth="1"/>
    <col min="2586" max="2586" width="8.140625" style="255" customWidth="1"/>
    <col min="2587" max="2587" width="5.5703125" style="255" bestFit="1" customWidth="1"/>
    <col min="2588" max="2588" width="20.5703125" style="255" customWidth="1"/>
    <col min="2589" max="2589" width="10.5703125" style="255" bestFit="1" customWidth="1"/>
    <col min="2590" max="2817" width="9.140625" style="255"/>
    <col min="2818" max="2818" width="10.42578125" style="255" bestFit="1" customWidth="1"/>
    <col min="2819" max="2819" width="12.28515625" style="255" bestFit="1" customWidth="1"/>
    <col min="2820" max="2820" width="6.28515625" style="255" bestFit="1" customWidth="1"/>
    <col min="2821" max="2821" width="16.28515625" style="255" customWidth="1"/>
    <col min="2822" max="2822" width="5.5703125" style="255" bestFit="1" customWidth="1"/>
    <col min="2823" max="2823" width="11.85546875" style="255" customWidth="1"/>
    <col min="2824" max="2824" width="11.7109375" style="255" bestFit="1" customWidth="1"/>
    <col min="2825" max="2825" width="16.28515625" style="255" customWidth="1"/>
    <col min="2826" max="2826" width="18.5703125" style="255" bestFit="1" customWidth="1"/>
    <col min="2827" max="2827" width="15.140625" style="255" bestFit="1" customWidth="1"/>
    <col min="2828" max="2828" width="14.85546875" style="255" bestFit="1" customWidth="1"/>
    <col min="2829" max="2829" width="6.42578125" style="255" bestFit="1" customWidth="1"/>
    <col min="2830" max="2830" width="8.28515625" style="255" customWidth="1"/>
    <col min="2831" max="2831" width="9.85546875" style="255" customWidth="1"/>
    <col min="2832" max="2832" width="12" style="255" customWidth="1"/>
    <col min="2833" max="2834" width="9" style="255" bestFit="1" customWidth="1"/>
    <col min="2835" max="2835" width="12" style="255" bestFit="1" customWidth="1"/>
    <col min="2836" max="2836" width="6.140625" style="255" bestFit="1" customWidth="1"/>
    <col min="2837" max="2837" width="6.140625" style="255" customWidth="1"/>
    <col min="2838" max="2838" width="12" style="255" customWidth="1"/>
    <col min="2839" max="2839" width="12.42578125" style="255" customWidth="1"/>
    <col min="2840" max="2840" width="12.7109375" style="255" customWidth="1"/>
    <col min="2841" max="2841" width="10.5703125" style="255" customWidth="1"/>
    <col min="2842" max="2842" width="8.140625" style="255" customWidth="1"/>
    <col min="2843" max="2843" width="5.5703125" style="255" bestFit="1" customWidth="1"/>
    <col min="2844" max="2844" width="20.5703125" style="255" customWidth="1"/>
    <col min="2845" max="2845" width="10.5703125" style="255" bestFit="1" customWidth="1"/>
    <col min="2846" max="3073" width="9.140625" style="255"/>
    <col min="3074" max="3074" width="10.42578125" style="255" bestFit="1" customWidth="1"/>
    <col min="3075" max="3075" width="12.28515625" style="255" bestFit="1" customWidth="1"/>
    <col min="3076" max="3076" width="6.28515625" style="255" bestFit="1" customWidth="1"/>
    <col min="3077" max="3077" width="16.28515625" style="255" customWidth="1"/>
    <col min="3078" max="3078" width="5.5703125" style="255" bestFit="1" customWidth="1"/>
    <col min="3079" max="3079" width="11.85546875" style="255" customWidth="1"/>
    <col min="3080" max="3080" width="11.7109375" style="255" bestFit="1" customWidth="1"/>
    <col min="3081" max="3081" width="16.28515625" style="255" customWidth="1"/>
    <col min="3082" max="3082" width="18.5703125" style="255" bestFit="1" customWidth="1"/>
    <col min="3083" max="3083" width="15.140625" style="255" bestFit="1" customWidth="1"/>
    <col min="3084" max="3084" width="14.85546875" style="255" bestFit="1" customWidth="1"/>
    <col min="3085" max="3085" width="6.42578125" style="255" bestFit="1" customWidth="1"/>
    <col min="3086" max="3086" width="8.28515625" style="255" customWidth="1"/>
    <col min="3087" max="3087" width="9.85546875" style="255" customWidth="1"/>
    <col min="3088" max="3088" width="12" style="255" customWidth="1"/>
    <col min="3089" max="3090" width="9" style="255" bestFit="1" customWidth="1"/>
    <col min="3091" max="3091" width="12" style="255" bestFit="1" customWidth="1"/>
    <col min="3092" max="3092" width="6.140625" style="255" bestFit="1" customWidth="1"/>
    <col min="3093" max="3093" width="6.140625" style="255" customWidth="1"/>
    <col min="3094" max="3094" width="12" style="255" customWidth="1"/>
    <col min="3095" max="3095" width="12.42578125" style="255" customWidth="1"/>
    <col min="3096" max="3096" width="12.7109375" style="255" customWidth="1"/>
    <col min="3097" max="3097" width="10.5703125" style="255" customWidth="1"/>
    <col min="3098" max="3098" width="8.140625" style="255" customWidth="1"/>
    <col min="3099" max="3099" width="5.5703125" style="255" bestFit="1" customWidth="1"/>
    <col min="3100" max="3100" width="20.5703125" style="255" customWidth="1"/>
    <col min="3101" max="3101" width="10.5703125" style="255" bestFit="1" customWidth="1"/>
    <col min="3102" max="3329" width="9.140625" style="255"/>
    <col min="3330" max="3330" width="10.42578125" style="255" bestFit="1" customWidth="1"/>
    <col min="3331" max="3331" width="12.28515625" style="255" bestFit="1" customWidth="1"/>
    <col min="3332" max="3332" width="6.28515625" style="255" bestFit="1" customWidth="1"/>
    <col min="3333" max="3333" width="16.28515625" style="255" customWidth="1"/>
    <col min="3334" max="3334" width="5.5703125" style="255" bestFit="1" customWidth="1"/>
    <col min="3335" max="3335" width="11.85546875" style="255" customWidth="1"/>
    <col min="3336" max="3336" width="11.7109375" style="255" bestFit="1" customWidth="1"/>
    <col min="3337" max="3337" width="16.28515625" style="255" customWidth="1"/>
    <col min="3338" max="3338" width="18.5703125" style="255" bestFit="1" customWidth="1"/>
    <col min="3339" max="3339" width="15.140625" style="255" bestFit="1" customWidth="1"/>
    <col min="3340" max="3340" width="14.85546875" style="255" bestFit="1" customWidth="1"/>
    <col min="3341" max="3341" width="6.42578125" style="255" bestFit="1" customWidth="1"/>
    <col min="3342" max="3342" width="8.28515625" style="255" customWidth="1"/>
    <col min="3343" max="3343" width="9.85546875" style="255" customWidth="1"/>
    <col min="3344" max="3344" width="12" style="255" customWidth="1"/>
    <col min="3345" max="3346" width="9" style="255" bestFit="1" customWidth="1"/>
    <col min="3347" max="3347" width="12" style="255" bestFit="1" customWidth="1"/>
    <col min="3348" max="3348" width="6.140625" style="255" bestFit="1" customWidth="1"/>
    <col min="3349" max="3349" width="6.140625" style="255" customWidth="1"/>
    <col min="3350" max="3350" width="12" style="255" customWidth="1"/>
    <col min="3351" max="3351" width="12.42578125" style="255" customWidth="1"/>
    <col min="3352" max="3352" width="12.7109375" style="255" customWidth="1"/>
    <col min="3353" max="3353" width="10.5703125" style="255" customWidth="1"/>
    <col min="3354" max="3354" width="8.140625" style="255" customWidth="1"/>
    <col min="3355" max="3355" width="5.5703125" style="255" bestFit="1" customWidth="1"/>
    <col min="3356" max="3356" width="20.5703125" style="255" customWidth="1"/>
    <col min="3357" max="3357" width="10.5703125" style="255" bestFit="1" customWidth="1"/>
    <col min="3358" max="3585" width="9.140625" style="255"/>
    <col min="3586" max="3586" width="10.42578125" style="255" bestFit="1" customWidth="1"/>
    <col min="3587" max="3587" width="12.28515625" style="255" bestFit="1" customWidth="1"/>
    <col min="3588" max="3588" width="6.28515625" style="255" bestFit="1" customWidth="1"/>
    <col min="3589" max="3589" width="16.28515625" style="255" customWidth="1"/>
    <col min="3590" max="3590" width="5.5703125" style="255" bestFit="1" customWidth="1"/>
    <col min="3591" max="3591" width="11.85546875" style="255" customWidth="1"/>
    <col min="3592" max="3592" width="11.7109375" style="255" bestFit="1" customWidth="1"/>
    <col min="3593" max="3593" width="16.28515625" style="255" customWidth="1"/>
    <col min="3594" max="3594" width="18.5703125" style="255" bestFit="1" customWidth="1"/>
    <col min="3595" max="3595" width="15.140625" style="255" bestFit="1" customWidth="1"/>
    <col min="3596" max="3596" width="14.85546875" style="255" bestFit="1" customWidth="1"/>
    <col min="3597" max="3597" width="6.42578125" style="255" bestFit="1" customWidth="1"/>
    <col min="3598" max="3598" width="8.28515625" style="255" customWidth="1"/>
    <col min="3599" max="3599" width="9.85546875" style="255" customWidth="1"/>
    <col min="3600" max="3600" width="12" style="255" customWidth="1"/>
    <col min="3601" max="3602" width="9" style="255" bestFit="1" customWidth="1"/>
    <col min="3603" max="3603" width="12" style="255" bestFit="1" customWidth="1"/>
    <col min="3604" max="3604" width="6.140625" style="255" bestFit="1" customWidth="1"/>
    <col min="3605" max="3605" width="6.140625" style="255" customWidth="1"/>
    <col min="3606" max="3606" width="12" style="255" customWidth="1"/>
    <col min="3607" max="3607" width="12.42578125" style="255" customWidth="1"/>
    <col min="3608" max="3608" width="12.7109375" style="255" customWidth="1"/>
    <col min="3609" max="3609" width="10.5703125" style="255" customWidth="1"/>
    <col min="3610" max="3610" width="8.140625" style="255" customWidth="1"/>
    <col min="3611" max="3611" width="5.5703125" style="255" bestFit="1" customWidth="1"/>
    <col min="3612" max="3612" width="20.5703125" style="255" customWidth="1"/>
    <col min="3613" max="3613" width="10.5703125" style="255" bestFit="1" customWidth="1"/>
    <col min="3614" max="3841" width="9.140625" style="255"/>
    <col min="3842" max="3842" width="10.42578125" style="255" bestFit="1" customWidth="1"/>
    <col min="3843" max="3843" width="12.28515625" style="255" bestFit="1" customWidth="1"/>
    <col min="3844" max="3844" width="6.28515625" style="255" bestFit="1" customWidth="1"/>
    <col min="3845" max="3845" width="16.28515625" style="255" customWidth="1"/>
    <col min="3846" max="3846" width="5.5703125" style="255" bestFit="1" customWidth="1"/>
    <col min="3847" max="3847" width="11.85546875" style="255" customWidth="1"/>
    <col min="3848" max="3848" width="11.7109375" style="255" bestFit="1" customWidth="1"/>
    <col min="3849" max="3849" width="16.28515625" style="255" customWidth="1"/>
    <col min="3850" max="3850" width="18.5703125" style="255" bestFit="1" customWidth="1"/>
    <col min="3851" max="3851" width="15.140625" style="255" bestFit="1" customWidth="1"/>
    <col min="3852" max="3852" width="14.85546875" style="255" bestFit="1" customWidth="1"/>
    <col min="3853" max="3853" width="6.42578125" style="255" bestFit="1" customWidth="1"/>
    <col min="3854" max="3854" width="8.28515625" style="255" customWidth="1"/>
    <col min="3855" max="3855" width="9.85546875" style="255" customWidth="1"/>
    <col min="3856" max="3856" width="12" style="255" customWidth="1"/>
    <col min="3857" max="3858" width="9" style="255" bestFit="1" customWidth="1"/>
    <col min="3859" max="3859" width="12" style="255" bestFit="1" customWidth="1"/>
    <col min="3860" max="3860" width="6.140625" style="255" bestFit="1" customWidth="1"/>
    <col min="3861" max="3861" width="6.140625" style="255" customWidth="1"/>
    <col min="3862" max="3862" width="12" style="255" customWidth="1"/>
    <col min="3863" max="3863" width="12.42578125" style="255" customWidth="1"/>
    <col min="3864" max="3864" width="12.7109375" style="255" customWidth="1"/>
    <col min="3865" max="3865" width="10.5703125" style="255" customWidth="1"/>
    <col min="3866" max="3866" width="8.140625" style="255" customWidth="1"/>
    <col min="3867" max="3867" width="5.5703125" style="255" bestFit="1" customWidth="1"/>
    <col min="3868" max="3868" width="20.5703125" style="255" customWidth="1"/>
    <col min="3869" max="3869" width="10.5703125" style="255" bestFit="1" customWidth="1"/>
    <col min="3870" max="4097" width="9.140625" style="255"/>
    <col min="4098" max="4098" width="10.42578125" style="255" bestFit="1" customWidth="1"/>
    <col min="4099" max="4099" width="12.28515625" style="255" bestFit="1" customWidth="1"/>
    <col min="4100" max="4100" width="6.28515625" style="255" bestFit="1" customWidth="1"/>
    <col min="4101" max="4101" width="16.28515625" style="255" customWidth="1"/>
    <col min="4102" max="4102" width="5.5703125" style="255" bestFit="1" customWidth="1"/>
    <col min="4103" max="4103" width="11.85546875" style="255" customWidth="1"/>
    <col min="4104" max="4104" width="11.7109375" style="255" bestFit="1" customWidth="1"/>
    <col min="4105" max="4105" width="16.28515625" style="255" customWidth="1"/>
    <col min="4106" max="4106" width="18.5703125" style="255" bestFit="1" customWidth="1"/>
    <col min="4107" max="4107" width="15.140625" style="255" bestFit="1" customWidth="1"/>
    <col min="4108" max="4108" width="14.85546875" style="255" bestFit="1" customWidth="1"/>
    <col min="4109" max="4109" width="6.42578125" style="255" bestFit="1" customWidth="1"/>
    <col min="4110" max="4110" width="8.28515625" style="255" customWidth="1"/>
    <col min="4111" max="4111" width="9.85546875" style="255" customWidth="1"/>
    <col min="4112" max="4112" width="12" style="255" customWidth="1"/>
    <col min="4113" max="4114" width="9" style="255" bestFit="1" customWidth="1"/>
    <col min="4115" max="4115" width="12" style="255" bestFit="1" customWidth="1"/>
    <col min="4116" max="4116" width="6.140625" style="255" bestFit="1" customWidth="1"/>
    <col min="4117" max="4117" width="6.140625" style="255" customWidth="1"/>
    <col min="4118" max="4118" width="12" style="255" customWidth="1"/>
    <col min="4119" max="4119" width="12.42578125" style="255" customWidth="1"/>
    <col min="4120" max="4120" width="12.7109375" style="255" customWidth="1"/>
    <col min="4121" max="4121" width="10.5703125" style="255" customWidth="1"/>
    <col min="4122" max="4122" width="8.140625" style="255" customWidth="1"/>
    <col min="4123" max="4123" width="5.5703125" style="255" bestFit="1" customWidth="1"/>
    <col min="4124" max="4124" width="20.5703125" style="255" customWidth="1"/>
    <col min="4125" max="4125" width="10.5703125" style="255" bestFit="1" customWidth="1"/>
    <col min="4126" max="4353" width="9.140625" style="255"/>
    <col min="4354" max="4354" width="10.42578125" style="255" bestFit="1" customWidth="1"/>
    <col min="4355" max="4355" width="12.28515625" style="255" bestFit="1" customWidth="1"/>
    <col min="4356" max="4356" width="6.28515625" style="255" bestFit="1" customWidth="1"/>
    <col min="4357" max="4357" width="16.28515625" style="255" customWidth="1"/>
    <col min="4358" max="4358" width="5.5703125" style="255" bestFit="1" customWidth="1"/>
    <col min="4359" max="4359" width="11.85546875" style="255" customWidth="1"/>
    <col min="4360" max="4360" width="11.7109375" style="255" bestFit="1" customWidth="1"/>
    <col min="4361" max="4361" width="16.28515625" style="255" customWidth="1"/>
    <col min="4362" max="4362" width="18.5703125" style="255" bestFit="1" customWidth="1"/>
    <col min="4363" max="4363" width="15.140625" style="255" bestFit="1" customWidth="1"/>
    <col min="4364" max="4364" width="14.85546875" style="255" bestFit="1" customWidth="1"/>
    <col min="4365" max="4365" width="6.42578125" style="255" bestFit="1" customWidth="1"/>
    <col min="4366" max="4366" width="8.28515625" style="255" customWidth="1"/>
    <col min="4367" max="4367" width="9.85546875" style="255" customWidth="1"/>
    <col min="4368" max="4368" width="12" style="255" customWidth="1"/>
    <col min="4369" max="4370" width="9" style="255" bestFit="1" customWidth="1"/>
    <col min="4371" max="4371" width="12" style="255" bestFit="1" customWidth="1"/>
    <col min="4372" max="4372" width="6.140625" style="255" bestFit="1" customWidth="1"/>
    <col min="4373" max="4373" width="6.140625" style="255" customWidth="1"/>
    <col min="4374" max="4374" width="12" style="255" customWidth="1"/>
    <col min="4375" max="4375" width="12.42578125" style="255" customWidth="1"/>
    <col min="4376" max="4376" width="12.7109375" style="255" customWidth="1"/>
    <col min="4377" max="4377" width="10.5703125" style="255" customWidth="1"/>
    <col min="4378" max="4378" width="8.140625" style="255" customWidth="1"/>
    <col min="4379" max="4379" width="5.5703125" style="255" bestFit="1" customWidth="1"/>
    <col min="4380" max="4380" width="20.5703125" style="255" customWidth="1"/>
    <col min="4381" max="4381" width="10.5703125" style="255" bestFit="1" customWidth="1"/>
    <col min="4382" max="4609" width="9.140625" style="255"/>
    <col min="4610" max="4610" width="10.42578125" style="255" bestFit="1" customWidth="1"/>
    <col min="4611" max="4611" width="12.28515625" style="255" bestFit="1" customWidth="1"/>
    <col min="4612" max="4612" width="6.28515625" style="255" bestFit="1" customWidth="1"/>
    <col min="4613" max="4613" width="16.28515625" style="255" customWidth="1"/>
    <col min="4614" max="4614" width="5.5703125" style="255" bestFit="1" customWidth="1"/>
    <col min="4615" max="4615" width="11.85546875" style="255" customWidth="1"/>
    <col min="4616" max="4616" width="11.7109375" style="255" bestFit="1" customWidth="1"/>
    <col min="4617" max="4617" width="16.28515625" style="255" customWidth="1"/>
    <col min="4618" max="4618" width="18.5703125" style="255" bestFit="1" customWidth="1"/>
    <col min="4619" max="4619" width="15.140625" style="255" bestFit="1" customWidth="1"/>
    <col min="4620" max="4620" width="14.85546875" style="255" bestFit="1" customWidth="1"/>
    <col min="4621" max="4621" width="6.42578125" style="255" bestFit="1" customWidth="1"/>
    <col min="4622" max="4622" width="8.28515625" style="255" customWidth="1"/>
    <col min="4623" max="4623" width="9.85546875" style="255" customWidth="1"/>
    <col min="4624" max="4624" width="12" style="255" customWidth="1"/>
    <col min="4625" max="4626" width="9" style="255" bestFit="1" customWidth="1"/>
    <col min="4627" max="4627" width="12" style="255" bestFit="1" customWidth="1"/>
    <col min="4628" max="4628" width="6.140625" style="255" bestFit="1" customWidth="1"/>
    <col min="4629" max="4629" width="6.140625" style="255" customWidth="1"/>
    <col min="4630" max="4630" width="12" style="255" customWidth="1"/>
    <col min="4631" max="4631" width="12.42578125" style="255" customWidth="1"/>
    <col min="4632" max="4632" width="12.7109375" style="255" customWidth="1"/>
    <col min="4633" max="4633" width="10.5703125" style="255" customWidth="1"/>
    <col min="4634" max="4634" width="8.140625" style="255" customWidth="1"/>
    <col min="4635" max="4635" width="5.5703125" style="255" bestFit="1" customWidth="1"/>
    <col min="4636" max="4636" width="20.5703125" style="255" customWidth="1"/>
    <col min="4637" max="4637" width="10.5703125" style="255" bestFit="1" customWidth="1"/>
    <col min="4638" max="4865" width="9.140625" style="255"/>
    <col min="4866" max="4866" width="10.42578125" style="255" bestFit="1" customWidth="1"/>
    <col min="4867" max="4867" width="12.28515625" style="255" bestFit="1" customWidth="1"/>
    <col min="4868" max="4868" width="6.28515625" style="255" bestFit="1" customWidth="1"/>
    <col min="4869" max="4869" width="16.28515625" style="255" customWidth="1"/>
    <col min="4870" max="4870" width="5.5703125" style="255" bestFit="1" customWidth="1"/>
    <col min="4871" max="4871" width="11.85546875" style="255" customWidth="1"/>
    <col min="4872" max="4872" width="11.7109375" style="255" bestFit="1" customWidth="1"/>
    <col min="4873" max="4873" width="16.28515625" style="255" customWidth="1"/>
    <col min="4874" max="4874" width="18.5703125" style="255" bestFit="1" customWidth="1"/>
    <col min="4875" max="4875" width="15.140625" style="255" bestFit="1" customWidth="1"/>
    <col min="4876" max="4876" width="14.85546875" style="255" bestFit="1" customWidth="1"/>
    <col min="4877" max="4877" width="6.42578125" style="255" bestFit="1" customWidth="1"/>
    <col min="4878" max="4878" width="8.28515625" style="255" customWidth="1"/>
    <col min="4879" max="4879" width="9.85546875" style="255" customWidth="1"/>
    <col min="4880" max="4880" width="12" style="255" customWidth="1"/>
    <col min="4881" max="4882" width="9" style="255" bestFit="1" customWidth="1"/>
    <col min="4883" max="4883" width="12" style="255" bestFit="1" customWidth="1"/>
    <col min="4884" max="4884" width="6.140625" style="255" bestFit="1" customWidth="1"/>
    <col min="4885" max="4885" width="6.140625" style="255" customWidth="1"/>
    <col min="4886" max="4886" width="12" style="255" customWidth="1"/>
    <col min="4887" max="4887" width="12.42578125" style="255" customWidth="1"/>
    <col min="4888" max="4888" width="12.7109375" style="255" customWidth="1"/>
    <col min="4889" max="4889" width="10.5703125" style="255" customWidth="1"/>
    <col min="4890" max="4890" width="8.140625" style="255" customWidth="1"/>
    <col min="4891" max="4891" width="5.5703125" style="255" bestFit="1" customWidth="1"/>
    <col min="4892" max="4892" width="20.5703125" style="255" customWidth="1"/>
    <col min="4893" max="4893" width="10.5703125" style="255" bestFit="1" customWidth="1"/>
    <col min="4894" max="5121" width="9.140625" style="255"/>
    <col min="5122" max="5122" width="10.42578125" style="255" bestFit="1" customWidth="1"/>
    <col min="5123" max="5123" width="12.28515625" style="255" bestFit="1" customWidth="1"/>
    <col min="5124" max="5124" width="6.28515625" style="255" bestFit="1" customWidth="1"/>
    <col min="5125" max="5125" width="16.28515625" style="255" customWidth="1"/>
    <col min="5126" max="5126" width="5.5703125" style="255" bestFit="1" customWidth="1"/>
    <col min="5127" max="5127" width="11.85546875" style="255" customWidth="1"/>
    <col min="5128" max="5128" width="11.7109375" style="255" bestFit="1" customWidth="1"/>
    <col min="5129" max="5129" width="16.28515625" style="255" customWidth="1"/>
    <col min="5130" max="5130" width="18.5703125" style="255" bestFit="1" customWidth="1"/>
    <col min="5131" max="5131" width="15.140625" style="255" bestFit="1" customWidth="1"/>
    <col min="5132" max="5132" width="14.85546875" style="255" bestFit="1" customWidth="1"/>
    <col min="5133" max="5133" width="6.42578125" style="255" bestFit="1" customWidth="1"/>
    <col min="5134" max="5134" width="8.28515625" style="255" customWidth="1"/>
    <col min="5135" max="5135" width="9.85546875" style="255" customWidth="1"/>
    <col min="5136" max="5136" width="12" style="255" customWidth="1"/>
    <col min="5137" max="5138" width="9" style="255" bestFit="1" customWidth="1"/>
    <col min="5139" max="5139" width="12" style="255" bestFit="1" customWidth="1"/>
    <col min="5140" max="5140" width="6.140625" style="255" bestFit="1" customWidth="1"/>
    <col min="5141" max="5141" width="6.140625" style="255" customWidth="1"/>
    <col min="5142" max="5142" width="12" style="255" customWidth="1"/>
    <col min="5143" max="5143" width="12.42578125" style="255" customWidth="1"/>
    <col min="5144" max="5144" width="12.7109375" style="255" customWidth="1"/>
    <col min="5145" max="5145" width="10.5703125" style="255" customWidth="1"/>
    <col min="5146" max="5146" width="8.140625" style="255" customWidth="1"/>
    <col min="5147" max="5147" width="5.5703125" style="255" bestFit="1" customWidth="1"/>
    <col min="5148" max="5148" width="20.5703125" style="255" customWidth="1"/>
    <col min="5149" max="5149" width="10.5703125" style="255" bestFit="1" customWidth="1"/>
    <col min="5150" max="5377" width="9.140625" style="255"/>
    <col min="5378" max="5378" width="10.42578125" style="255" bestFit="1" customWidth="1"/>
    <col min="5379" max="5379" width="12.28515625" style="255" bestFit="1" customWidth="1"/>
    <col min="5380" max="5380" width="6.28515625" style="255" bestFit="1" customWidth="1"/>
    <col min="5381" max="5381" width="16.28515625" style="255" customWidth="1"/>
    <col min="5382" max="5382" width="5.5703125" style="255" bestFit="1" customWidth="1"/>
    <col min="5383" max="5383" width="11.85546875" style="255" customWidth="1"/>
    <col min="5384" max="5384" width="11.7109375" style="255" bestFit="1" customWidth="1"/>
    <col min="5385" max="5385" width="16.28515625" style="255" customWidth="1"/>
    <col min="5386" max="5386" width="18.5703125" style="255" bestFit="1" customWidth="1"/>
    <col min="5387" max="5387" width="15.140625" style="255" bestFit="1" customWidth="1"/>
    <col min="5388" max="5388" width="14.85546875" style="255" bestFit="1" customWidth="1"/>
    <col min="5389" max="5389" width="6.42578125" style="255" bestFit="1" customWidth="1"/>
    <col min="5390" max="5390" width="8.28515625" style="255" customWidth="1"/>
    <col min="5391" max="5391" width="9.85546875" style="255" customWidth="1"/>
    <col min="5392" max="5392" width="12" style="255" customWidth="1"/>
    <col min="5393" max="5394" width="9" style="255" bestFit="1" customWidth="1"/>
    <col min="5395" max="5395" width="12" style="255" bestFit="1" customWidth="1"/>
    <col min="5396" max="5396" width="6.140625" style="255" bestFit="1" customWidth="1"/>
    <col min="5397" max="5397" width="6.140625" style="255" customWidth="1"/>
    <col min="5398" max="5398" width="12" style="255" customWidth="1"/>
    <col min="5399" max="5399" width="12.42578125" style="255" customWidth="1"/>
    <col min="5400" max="5400" width="12.7109375" style="255" customWidth="1"/>
    <col min="5401" max="5401" width="10.5703125" style="255" customWidth="1"/>
    <col min="5402" max="5402" width="8.140625" style="255" customWidth="1"/>
    <col min="5403" max="5403" width="5.5703125" style="255" bestFit="1" customWidth="1"/>
    <col min="5404" max="5404" width="20.5703125" style="255" customWidth="1"/>
    <col min="5405" max="5405" width="10.5703125" style="255" bestFit="1" customWidth="1"/>
    <col min="5406" max="5633" width="9.140625" style="255"/>
    <col min="5634" max="5634" width="10.42578125" style="255" bestFit="1" customWidth="1"/>
    <col min="5635" max="5635" width="12.28515625" style="255" bestFit="1" customWidth="1"/>
    <col min="5636" max="5636" width="6.28515625" style="255" bestFit="1" customWidth="1"/>
    <col min="5637" max="5637" width="16.28515625" style="255" customWidth="1"/>
    <col min="5638" max="5638" width="5.5703125" style="255" bestFit="1" customWidth="1"/>
    <col min="5639" max="5639" width="11.85546875" style="255" customWidth="1"/>
    <col min="5640" max="5640" width="11.7109375" style="255" bestFit="1" customWidth="1"/>
    <col min="5641" max="5641" width="16.28515625" style="255" customWidth="1"/>
    <col min="5642" max="5642" width="18.5703125" style="255" bestFit="1" customWidth="1"/>
    <col min="5643" max="5643" width="15.140625" style="255" bestFit="1" customWidth="1"/>
    <col min="5644" max="5644" width="14.85546875" style="255" bestFit="1" customWidth="1"/>
    <col min="5645" max="5645" width="6.42578125" style="255" bestFit="1" customWidth="1"/>
    <col min="5646" max="5646" width="8.28515625" style="255" customWidth="1"/>
    <col min="5647" max="5647" width="9.85546875" style="255" customWidth="1"/>
    <col min="5648" max="5648" width="12" style="255" customWidth="1"/>
    <col min="5649" max="5650" width="9" style="255" bestFit="1" customWidth="1"/>
    <col min="5651" max="5651" width="12" style="255" bestFit="1" customWidth="1"/>
    <col min="5652" max="5652" width="6.140625" style="255" bestFit="1" customWidth="1"/>
    <col min="5653" max="5653" width="6.140625" style="255" customWidth="1"/>
    <col min="5654" max="5654" width="12" style="255" customWidth="1"/>
    <col min="5655" max="5655" width="12.42578125" style="255" customWidth="1"/>
    <col min="5656" max="5656" width="12.7109375" style="255" customWidth="1"/>
    <col min="5657" max="5657" width="10.5703125" style="255" customWidth="1"/>
    <col min="5658" max="5658" width="8.140625" style="255" customWidth="1"/>
    <col min="5659" max="5659" width="5.5703125" style="255" bestFit="1" customWidth="1"/>
    <col min="5660" max="5660" width="20.5703125" style="255" customWidth="1"/>
    <col min="5661" max="5661" width="10.5703125" style="255" bestFit="1" customWidth="1"/>
    <col min="5662" max="5889" width="9.140625" style="255"/>
    <col min="5890" max="5890" width="10.42578125" style="255" bestFit="1" customWidth="1"/>
    <col min="5891" max="5891" width="12.28515625" style="255" bestFit="1" customWidth="1"/>
    <col min="5892" max="5892" width="6.28515625" style="255" bestFit="1" customWidth="1"/>
    <col min="5893" max="5893" width="16.28515625" style="255" customWidth="1"/>
    <col min="5894" max="5894" width="5.5703125" style="255" bestFit="1" customWidth="1"/>
    <col min="5895" max="5895" width="11.85546875" style="255" customWidth="1"/>
    <col min="5896" max="5896" width="11.7109375" style="255" bestFit="1" customWidth="1"/>
    <col min="5897" max="5897" width="16.28515625" style="255" customWidth="1"/>
    <col min="5898" max="5898" width="18.5703125" style="255" bestFit="1" customWidth="1"/>
    <col min="5899" max="5899" width="15.140625" style="255" bestFit="1" customWidth="1"/>
    <col min="5900" max="5900" width="14.85546875" style="255" bestFit="1" customWidth="1"/>
    <col min="5901" max="5901" width="6.42578125" style="255" bestFit="1" customWidth="1"/>
    <col min="5902" max="5902" width="8.28515625" style="255" customWidth="1"/>
    <col min="5903" max="5903" width="9.85546875" style="255" customWidth="1"/>
    <col min="5904" max="5904" width="12" style="255" customWidth="1"/>
    <col min="5905" max="5906" width="9" style="255" bestFit="1" customWidth="1"/>
    <col min="5907" max="5907" width="12" style="255" bestFit="1" customWidth="1"/>
    <col min="5908" max="5908" width="6.140625" style="255" bestFit="1" customWidth="1"/>
    <col min="5909" max="5909" width="6.140625" style="255" customWidth="1"/>
    <col min="5910" max="5910" width="12" style="255" customWidth="1"/>
    <col min="5911" max="5911" width="12.42578125" style="255" customWidth="1"/>
    <col min="5912" max="5912" width="12.7109375" style="255" customWidth="1"/>
    <col min="5913" max="5913" width="10.5703125" style="255" customWidth="1"/>
    <col min="5914" max="5914" width="8.140625" style="255" customWidth="1"/>
    <col min="5915" max="5915" width="5.5703125" style="255" bestFit="1" customWidth="1"/>
    <col min="5916" max="5916" width="20.5703125" style="255" customWidth="1"/>
    <col min="5917" max="5917" width="10.5703125" style="255" bestFit="1" customWidth="1"/>
    <col min="5918" max="6145" width="9.140625" style="255"/>
    <col min="6146" max="6146" width="10.42578125" style="255" bestFit="1" customWidth="1"/>
    <col min="6147" max="6147" width="12.28515625" style="255" bestFit="1" customWidth="1"/>
    <col min="6148" max="6148" width="6.28515625" style="255" bestFit="1" customWidth="1"/>
    <col min="6149" max="6149" width="16.28515625" style="255" customWidth="1"/>
    <col min="6150" max="6150" width="5.5703125" style="255" bestFit="1" customWidth="1"/>
    <col min="6151" max="6151" width="11.85546875" style="255" customWidth="1"/>
    <col min="6152" max="6152" width="11.7109375" style="255" bestFit="1" customWidth="1"/>
    <col min="6153" max="6153" width="16.28515625" style="255" customWidth="1"/>
    <col min="6154" max="6154" width="18.5703125" style="255" bestFit="1" customWidth="1"/>
    <col min="6155" max="6155" width="15.140625" style="255" bestFit="1" customWidth="1"/>
    <col min="6156" max="6156" width="14.85546875" style="255" bestFit="1" customWidth="1"/>
    <col min="6157" max="6157" width="6.42578125" style="255" bestFit="1" customWidth="1"/>
    <col min="6158" max="6158" width="8.28515625" style="255" customWidth="1"/>
    <col min="6159" max="6159" width="9.85546875" style="255" customWidth="1"/>
    <col min="6160" max="6160" width="12" style="255" customWidth="1"/>
    <col min="6161" max="6162" width="9" style="255" bestFit="1" customWidth="1"/>
    <col min="6163" max="6163" width="12" style="255" bestFit="1" customWidth="1"/>
    <col min="6164" max="6164" width="6.140625" style="255" bestFit="1" customWidth="1"/>
    <col min="6165" max="6165" width="6.140625" style="255" customWidth="1"/>
    <col min="6166" max="6166" width="12" style="255" customWidth="1"/>
    <col min="6167" max="6167" width="12.42578125" style="255" customWidth="1"/>
    <col min="6168" max="6168" width="12.7109375" style="255" customWidth="1"/>
    <col min="6169" max="6169" width="10.5703125" style="255" customWidth="1"/>
    <col min="6170" max="6170" width="8.140625" style="255" customWidth="1"/>
    <col min="6171" max="6171" width="5.5703125" style="255" bestFit="1" customWidth="1"/>
    <col min="6172" max="6172" width="20.5703125" style="255" customWidth="1"/>
    <col min="6173" max="6173" width="10.5703125" style="255" bestFit="1" customWidth="1"/>
    <col min="6174" max="6401" width="9.140625" style="255"/>
    <col min="6402" max="6402" width="10.42578125" style="255" bestFit="1" customWidth="1"/>
    <col min="6403" max="6403" width="12.28515625" style="255" bestFit="1" customWidth="1"/>
    <col min="6404" max="6404" width="6.28515625" style="255" bestFit="1" customWidth="1"/>
    <col min="6405" max="6405" width="16.28515625" style="255" customWidth="1"/>
    <col min="6406" max="6406" width="5.5703125" style="255" bestFit="1" customWidth="1"/>
    <col min="6407" max="6407" width="11.85546875" style="255" customWidth="1"/>
    <col min="6408" max="6408" width="11.7109375" style="255" bestFit="1" customWidth="1"/>
    <col min="6409" max="6409" width="16.28515625" style="255" customWidth="1"/>
    <col min="6410" max="6410" width="18.5703125" style="255" bestFit="1" customWidth="1"/>
    <col min="6411" max="6411" width="15.140625" style="255" bestFit="1" customWidth="1"/>
    <col min="6412" max="6412" width="14.85546875" style="255" bestFit="1" customWidth="1"/>
    <col min="6413" max="6413" width="6.42578125" style="255" bestFit="1" customWidth="1"/>
    <col min="6414" max="6414" width="8.28515625" style="255" customWidth="1"/>
    <col min="6415" max="6415" width="9.85546875" style="255" customWidth="1"/>
    <col min="6416" max="6416" width="12" style="255" customWidth="1"/>
    <col min="6417" max="6418" width="9" style="255" bestFit="1" customWidth="1"/>
    <col min="6419" max="6419" width="12" style="255" bestFit="1" customWidth="1"/>
    <col min="6420" max="6420" width="6.140625" style="255" bestFit="1" customWidth="1"/>
    <col min="6421" max="6421" width="6.140625" style="255" customWidth="1"/>
    <col min="6422" max="6422" width="12" style="255" customWidth="1"/>
    <col min="6423" max="6423" width="12.42578125" style="255" customWidth="1"/>
    <col min="6424" max="6424" width="12.7109375" style="255" customWidth="1"/>
    <col min="6425" max="6425" width="10.5703125" style="255" customWidth="1"/>
    <col min="6426" max="6426" width="8.140625" style="255" customWidth="1"/>
    <col min="6427" max="6427" width="5.5703125" style="255" bestFit="1" customWidth="1"/>
    <col min="6428" max="6428" width="20.5703125" style="255" customWidth="1"/>
    <col min="6429" max="6429" width="10.5703125" style="255" bestFit="1" customWidth="1"/>
    <col min="6430" max="6657" width="9.140625" style="255"/>
    <col min="6658" max="6658" width="10.42578125" style="255" bestFit="1" customWidth="1"/>
    <col min="6659" max="6659" width="12.28515625" style="255" bestFit="1" customWidth="1"/>
    <col min="6660" max="6660" width="6.28515625" style="255" bestFit="1" customWidth="1"/>
    <col min="6661" max="6661" width="16.28515625" style="255" customWidth="1"/>
    <col min="6662" max="6662" width="5.5703125" style="255" bestFit="1" customWidth="1"/>
    <col min="6663" max="6663" width="11.85546875" style="255" customWidth="1"/>
    <col min="6664" max="6664" width="11.7109375" style="255" bestFit="1" customWidth="1"/>
    <col min="6665" max="6665" width="16.28515625" style="255" customWidth="1"/>
    <col min="6666" max="6666" width="18.5703125" style="255" bestFit="1" customWidth="1"/>
    <col min="6667" max="6667" width="15.140625" style="255" bestFit="1" customWidth="1"/>
    <col min="6668" max="6668" width="14.85546875" style="255" bestFit="1" customWidth="1"/>
    <col min="6669" max="6669" width="6.42578125" style="255" bestFit="1" customWidth="1"/>
    <col min="6670" max="6670" width="8.28515625" style="255" customWidth="1"/>
    <col min="6671" max="6671" width="9.85546875" style="255" customWidth="1"/>
    <col min="6672" max="6672" width="12" style="255" customWidth="1"/>
    <col min="6673" max="6674" width="9" style="255" bestFit="1" customWidth="1"/>
    <col min="6675" max="6675" width="12" style="255" bestFit="1" customWidth="1"/>
    <col min="6676" max="6676" width="6.140625" style="255" bestFit="1" customWidth="1"/>
    <col min="6677" max="6677" width="6.140625" style="255" customWidth="1"/>
    <col min="6678" max="6678" width="12" style="255" customWidth="1"/>
    <col min="6679" max="6679" width="12.42578125" style="255" customWidth="1"/>
    <col min="6680" max="6680" width="12.7109375" style="255" customWidth="1"/>
    <col min="6681" max="6681" width="10.5703125" style="255" customWidth="1"/>
    <col min="6682" max="6682" width="8.140625" style="255" customWidth="1"/>
    <col min="6683" max="6683" width="5.5703125" style="255" bestFit="1" customWidth="1"/>
    <col min="6684" max="6684" width="20.5703125" style="255" customWidth="1"/>
    <col min="6685" max="6685" width="10.5703125" style="255" bestFit="1" customWidth="1"/>
    <col min="6686" max="6913" width="9.140625" style="255"/>
    <col min="6914" max="6914" width="10.42578125" style="255" bestFit="1" customWidth="1"/>
    <col min="6915" max="6915" width="12.28515625" style="255" bestFit="1" customWidth="1"/>
    <col min="6916" max="6916" width="6.28515625" style="255" bestFit="1" customWidth="1"/>
    <col min="6917" max="6917" width="16.28515625" style="255" customWidth="1"/>
    <col min="6918" max="6918" width="5.5703125" style="255" bestFit="1" customWidth="1"/>
    <col min="6919" max="6919" width="11.85546875" style="255" customWidth="1"/>
    <col min="6920" max="6920" width="11.7109375" style="255" bestFit="1" customWidth="1"/>
    <col min="6921" max="6921" width="16.28515625" style="255" customWidth="1"/>
    <col min="6922" max="6922" width="18.5703125" style="255" bestFit="1" customWidth="1"/>
    <col min="6923" max="6923" width="15.140625" style="255" bestFit="1" customWidth="1"/>
    <col min="6924" max="6924" width="14.85546875" style="255" bestFit="1" customWidth="1"/>
    <col min="6925" max="6925" width="6.42578125" style="255" bestFit="1" customWidth="1"/>
    <col min="6926" max="6926" width="8.28515625" style="255" customWidth="1"/>
    <col min="6927" max="6927" width="9.85546875" style="255" customWidth="1"/>
    <col min="6928" max="6928" width="12" style="255" customWidth="1"/>
    <col min="6929" max="6930" width="9" style="255" bestFit="1" customWidth="1"/>
    <col min="6931" max="6931" width="12" style="255" bestFit="1" customWidth="1"/>
    <col min="6932" max="6932" width="6.140625" style="255" bestFit="1" customWidth="1"/>
    <col min="6933" max="6933" width="6.140625" style="255" customWidth="1"/>
    <col min="6934" max="6934" width="12" style="255" customWidth="1"/>
    <col min="6935" max="6935" width="12.42578125" style="255" customWidth="1"/>
    <col min="6936" max="6936" width="12.7109375" style="255" customWidth="1"/>
    <col min="6937" max="6937" width="10.5703125" style="255" customWidth="1"/>
    <col min="6938" max="6938" width="8.140625" style="255" customWidth="1"/>
    <col min="6939" max="6939" width="5.5703125" style="255" bestFit="1" customWidth="1"/>
    <col min="6940" max="6940" width="20.5703125" style="255" customWidth="1"/>
    <col min="6941" max="6941" width="10.5703125" style="255" bestFit="1" customWidth="1"/>
    <col min="6942" max="7169" width="9.140625" style="255"/>
    <col min="7170" max="7170" width="10.42578125" style="255" bestFit="1" customWidth="1"/>
    <col min="7171" max="7171" width="12.28515625" style="255" bestFit="1" customWidth="1"/>
    <col min="7172" max="7172" width="6.28515625" style="255" bestFit="1" customWidth="1"/>
    <col min="7173" max="7173" width="16.28515625" style="255" customWidth="1"/>
    <col min="7174" max="7174" width="5.5703125" style="255" bestFit="1" customWidth="1"/>
    <col min="7175" max="7175" width="11.85546875" style="255" customWidth="1"/>
    <col min="7176" max="7176" width="11.7109375" style="255" bestFit="1" customWidth="1"/>
    <col min="7177" max="7177" width="16.28515625" style="255" customWidth="1"/>
    <col min="7178" max="7178" width="18.5703125" style="255" bestFit="1" customWidth="1"/>
    <col min="7179" max="7179" width="15.140625" style="255" bestFit="1" customWidth="1"/>
    <col min="7180" max="7180" width="14.85546875" style="255" bestFit="1" customWidth="1"/>
    <col min="7181" max="7181" width="6.42578125" style="255" bestFit="1" customWidth="1"/>
    <col min="7182" max="7182" width="8.28515625" style="255" customWidth="1"/>
    <col min="7183" max="7183" width="9.85546875" style="255" customWidth="1"/>
    <col min="7184" max="7184" width="12" style="255" customWidth="1"/>
    <col min="7185" max="7186" width="9" style="255" bestFit="1" customWidth="1"/>
    <col min="7187" max="7187" width="12" style="255" bestFit="1" customWidth="1"/>
    <col min="7188" max="7188" width="6.140625" style="255" bestFit="1" customWidth="1"/>
    <col min="7189" max="7189" width="6.140625" style="255" customWidth="1"/>
    <col min="7190" max="7190" width="12" style="255" customWidth="1"/>
    <col min="7191" max="7191" width="12.42578125" style="255" customWidth="1"/>
    <col min="7192" max="7192" width="12.7109375" style="255" customWidth="1"/>
    <col min="7193" max="7193" width="10.5703125" style="255" customWidth="1"/>
    <col min="7194" max="7194" width="8.140625" style="255" customWidth="1"/>
    <col min="7195" max="7195" width="5.5703125" style="255" bestFit="1" customWidth="1"/>
    <col min="7196" max="7196" width="20.5703125" style="255" customWidth="1"/>
    <col min="7197" max="7197" width="10.5703125" style="255" bestFit="1" customWidth="1"/>
    <col min="7198" max="7425" width="9.140625" style="255"/>
    <col min="7426" max="7426" width="10.42578125" style="255" bestFit="1" customWidth="1"/>
    <col min="7427" max="7427" width="12.28515625" style="255" bestFit="1" customWidth="1"/>
    <col min="7428" max="7428" width="6.28515625" style="255" bestFit="1" customWidth="1"/>
    <col min="7429" max="7429" width="16.28515625" style="255" customWidth="1"/>
    <col min="7430" max="7430" width="5.5703125" style="255" bestFit="1" customWidth="1"/>
    <col min="7431" max="7431" width="11.85546875" style="255" customWidth="1"/>
    <col min="7432" max="7432" width="11.7109375" style="255" bestFit="1" customWidth="1"/>
    <col min="7433" max="7433" width="16.28515625" style="255" customWidth="1"/>
    <col min="7434" max="7434" width="18.5703125" style="255" bestFit="1" customWidth="1"/>
    <col min="7435" max="7435" width="15.140625" style="255" bestFit="1" customWidth="1"/>
    <col min="7436" max="7436" width="14.85546875" style="255" bestFit="1" customWidth="1"/>
    <col min="7437" max="7437" width="6.42578125" style="255" bestFit="1" customWidth="1"/>
    <col min="7438" max="7438" width="8.28515625" style="255" customWidth="1"/>
    <col min="7439" max="7439" width="9.85546875" style="255" customWidth="1"/>
    <col min="7440" max="7440" width="12" style="255" customWidth="1"/>
    <col min="7441" max="7442" width="9" style="255" bestFit="1" customWidth="1"/>
    <col min="7443" max="7443" width="12" style="255" bestFit="1" customWidth="1"/>
    <col min="7444" max="7444" width="6.140625" style="255" bestFit="1" customWidth="1"/>
    <col min="7445" max="7445" width="6.140625" style="255" customWidth="1"/>
    <col min="7446" max="7446" width="12" style="255" customWidth="1"/>
    <col min="7447" max="7447" width="12.42578125" style="255" customWidth="1"/>
    <col min="7448" max="7448" width="12.7109375" style="255" customWidth="1"/>
    <col min="7449" max="7449" width="10.5703125" style="255" customWidth="1"/>
    <col min="7450" max="7450" width="8.140625" style="255" customWidth="1"/>
    <col min="7451" max="7451" width="5.5703125" style="255" bestFit="1" customWidth="1"/>
    <col min="7452" max="7452" width="20.5703125" style="255" customWidth="1"/>
    <col min="7453" max="7453" width="10.5703125" style="255" bestFit="1" customWidth="1"/>
    <col min="7454" max="7681" width="9.140625" style="255"/>
    <col min="7682" max="7682" width="10.42578125" style="255" bestFit="1" customWidth="1"/>
    <col min="7683" max="7683" width="12.28515625" style="255" bestFit="1" customWidth="1"/>
    <col min="7684" max="7684" width="6.28515625" style="255" bestFit="1" customWidth="1"/>
    <col min="7685" max="7685" width="16.28515625" style="255" customWidth="1"/>
    <col min="7686" max="7686" width="5.5703125" style="255" bestFit="1" customWidth="1"/>
    <col min="7687" max="7687" width="11.85546875" style="255" customWidth="1"/>
    <col min="7688" max="7688" width="11.7109375" style="255" bestFit="1" customWidth="1"/>
    <col min="7689" max="7689" width="16.28515625" style="255" customWidth="1"/>
    <col min="7690" max="7690" width="18.5703125" style="255" bestFit="1" customWidth="1"/>
    <col min="7691" max="7691" width="15.140625" style="255" bestFit="1" customWidth="1"/>
    <col min="7692" max="7692" width="14.85546875" style="255" bestFit="1" customWidth="1"/>
    <col min="7693" max="7693" width="6.42578125" style="255" bestFit="1" customWidth="1"/>
    <col min="7694" max="7694" width="8.28515625" style="255" customWidth="1"/>
    <col min="7695" max="7695" width="9.85546875" style="255" customWidth="1"/>
    <col min="7696" max="7696" width="12" style="255" customWidth="1"/>
    <col min="7697" max="7698" width="9" style="255" bestFit="1" customWidth="1"/>
    <col min="7699" max="7699" width="12" style="255" bestFit="1" customWidth="1"/>
    <col min="7700" max="7700" width="6.140625" style="255" bestFit="1" customWidth="1"/>
    <col min="7701" max="7701" width="6.140625" style="255" customWidth="1"/>
    <col min="7702" max="7702" width="12" style="255" customWidth="1"/>
    <col min="7703" max="7703" width="12.42578125" style="255" customWidth="1"/>
    <col min="7704" max="7704" width="12.7109375" style="255" customWidth="1"/>
    <col min="7705" max="7705" width="10.5703125" style="255" customWidth="1"/>
    <col min="7706" max="7706" width="8.140625" style="255" customWidth="1"/>
    <col min="7707" max="7707" width="5.5703125" style="255" bestFit="1" customWidth="1"/>
    <col min="7708" max="7708" width="20.5703125" style="255" customWidth="1"/>
    <col min="7709" max="7709" width="10.5703125" style="255" bestFit="1" customWidth="1"/>
    <col min="7710" max="7937" width="9.140625" style="255"/>
    <col min="7938" max="7938" width="10.42578125" style="255" bestFit="1" customWidth="1"/>
    <col min="7939" max="7939" width="12.28515625" style="255" bestFit="1" customWidth="1"/>
    <col min="7940" max="7940" width="6.28515625" style="255" bestFit="1" customWidth="1"/>
    <col min="7941" max="7941" width="16.28515625" style="255" customWidth="1"/>
    <col min="7942" max="7942" width="5.5703125" style="255" bestFit="1" customWidth="1"/>
    <col min="7943" max="7943" width="11.85546875" style="255" customWidth="1"/>
    <col min="7944" max="7944" width="11.7109375" style="255" bestFit="1" customWidth="1"/>
    <col min="7945" max="7945" width="16.28515625" style="255" customWidth="1"/>
    <col min="7946" max="7946" width="18.5703125" style="255" bestFit="1" customWidth="1"/>
    <col min="7947" max="7947" width="15.140625" style="255" bestFit="1" customWidth="1"/>
    <col min="7948" max="7948" width="14.85546875" style="255" bestFit="1" customWidth="1"/>
    <col min="7949" max="7949" width="6.42578125" style="255" bestFit="1" customWidth="1"/>
    <col min="7950" max="7950" width="8.28515625" style="255" customWidth="1"/>
    <col min="7951" max="7951" width="9.85546875" style="255" customWidth="1"/>
    <col min="7952" max="7952" width="12" style="255" customWidth="1"/>
    <col min="7953" max="7954" width="9" style="255" bestFit="1" customWidth="1"/>
    <col min="7955" max="7955" width="12" style="255" bestFit="1" customWidth="1"/>
    <col min="7956" max="7956" width="6.140625" style="255" bestFit="1" customWidth="1"/>
    <col min="7957" max="7957" width="6.140625" style="255" customWidth="1"/>
    <col min="7958" max="7958" width="12" style="255" customWidth="1"/>
    <col min="7959" max="7959" width="12.42578125" style="255" customWidth="1"/>
    <col min="7960" max="7960" width="12.7109375" style="255" customWidth="1"/>
    <col min="7961" max="7961" width="10.5703125" style="255" customWidth="1"/>
    <col min="7962" max="7962" width="8.140625" style="255" customWidth="1"/>
    <col min="7963" max="7963" width="5.5703125" style="255" bestFit="1" customWidth="1"/>
    <col min="7964" max="7964" width="20.5703125" style="255" customWidth="1"/>
    <col min="7965" max="7965" width="10.5703125" style="255" bestFit="1" customWidth="1"/>
    <col min="7966" max="8193" width="9.140625" style="255"/>
    <col min="8194" max="8194" width="10.42578125" style="255" bestFit="1" customWidth="1"/>
    <col min="8195" max="8195" width="12.28515625" style="255" bestFit="1" customWidth="1"/>
    <col min="8196" max="8196" width="6.28515625" style="255" bestFit="1" customWidth="1"/>
    <col min="8197" max="8197" width="16.28515625" style="255" customWidth="1"/>
    <col min="8198" max="8198" width="5.5703125" style="255" bestFit="1" customWidth="1"/>
    <col min="8199" max="8199" width="11.85546875" style="255" customWidth="1"/>
    <col min="8200" max="8200" width="11.7109375" style="255" bestFit="1" customWidth="1"/>
    <col min="8201" max="8201" width="16.28515625" style="255" customWidth="1"/>
    <col min="8202" max="8202" width="18.5703125" style="255" bestFit="1" customWidth="1"/>
    <col min="8203" max="8203" width="15.140625" style="255" bestFit="1" customWidth="1"/>
    <col min="8204" max="8204" width="14.85546875" style="255" bestFit="1" customWidth="1"/>
    <col min="8205" max="8205" width="6.42578125" style="255" bestFit="1" customWidth="1"/>
    <col min="8206" max="8206" width="8.28515625" style="255" customWidth="1"/>
    <col min="8207" max="8207" width="9.85546875" style="255" customWidth="1"/>
    <col min="8208" max="8208" width="12" style="255" customWidth="1"/>
    <col min="8209" max="8210" width="9" style="255" bestFit="1" customWidth="1"/>
    <col min="8211" max="8211" width="12" style="255" bestFit="1" customWidth="1"/>
    <col min="8212" max="8212" width="6.140625" style="255" bestFit="1" customWidth="1"/>
    <col min="8213" max="8213" width="6.140625" style="255" customWidth="1"/>
    <col min="8214" max="8214" width="12" style="255" customWidth="1"/>
    <col min="8215" max="8215" width="12.42578125" style="255" customWidth="1"/>
    <col min="8216" max="8216" width="12.7109375" style="255" customWidth="1"/>
    <col min="8217" max="8217" width="10.5703125" style="255" customWidth="1"/>
    <col min="8218" max="8218" width="8.140625" style="255" customWidth="1"/>
    <col min="8219" max="8219" width="5.5703125" style="255" bestFit="1" customWidth="1"/>
    <col min="8220" max="8220" width="20.5703125" style="255" customWidth="1"/>
    <col min="8221" max="8221" width="10.5703125" style="255" bestFit="1" customWidth="1"/>
    <col min="8222" max="8449" width="9.140625" style="255"/>
    <col min="8450" max="8450" width="10.42578125" style="255" bestFit="1" customWidth="1"/>
    <col min="8451" max="8451" width="12.28515625" style="255" bestFit="1" customWidth="1"/>
    <col min="8452" max="8452" width="6.28515625" style="255" bestFit="1" customWidth="1"/>
    <col min="8453" max="8453" width="16.28515625" style="255" customWidth="1"/>
    <col min="8454" max="8454" width="5.5703125" style="255" bestFit="1" customWidth="1"/>
    <col min="8455" max="8455" width="11.85546875" style="255" customWidth="1"/>
    <col min="8456" max="8456" width="11.7109375" style="255" bestFit="1" customWidth="1"/>
    <col min="8457" max="8457" width="16.28515625" style="255" customWidth="1"/>
    <col min="8458" max="8458" width="18.5703125" style="255" bestFit="1" customWidth="1"/>
    <col min="8459" max="8459" width="15.140625" style="255" bestFit="1" customWidth="1"/>
    <col min="8460" max="8460" width="14.85546875" style="255" bestFit="1" customWidth="1"/>
    <col min="8461" max="8461" width="6.42578125" style="255" bestFit="1" customWidth="1"/>
    <col min="8462" max="8462" width="8.28515625" style="255" customWidth="1"/>
    <col min="8463" max="8463" width="9.85546875" style="255" customWidth="1"/>
    <col min="8464" max="8464" width="12" style="255" customWidth="1"/>
    <col min="8465" max="8466" width="9" style="255" bestFit="1" customWidth="1"/>
    <col min="8467" max="8467" width="12" style="255" bestFit="1" customWidth="1"/>
    <col min="8468" max="8468" width="6.140625" style="255" bestFit="1" customWidth="1"/>
    <col min="8469" max="8469" width="6.140625" style="255" customWidth="1"/>
    <col min="8470" max="8470" width="12" style="255" customWidth="1"/>
    <col min="8471" max="8471" width="12.42578125" style="255" customWidth="1"/>
    <col min="8472" max="8472" width="12.7109375" style="255" customWidth="1"/>
    <col min="8473" max="8473" width="10.5703125" style="255" customWidth="1"/>
    <col min="8474" max="8474" width="8.140625" style="255" customWidth="1"/>
    <col min="8475" max="8475" width="5.5703125" style="255" bestFit="1" customWidth="1"/>
    <col min="8476" max="8476" width="20.5703125" style="255" customWidth="1"/>
    <col min="8477" max="8477" width="10.5703125" style="255" bestFit="1" customWidth="1"/>
    <col min="8478" max="8705" width="9.140625" style="255"/>
    <col min="8706" max="8706" width="10.42578125" style="255" bestFit="1" customWidth="1"/>
    <col min="8707" max="8707" width="12.28515625" style="255" bestFit="1" customWidth="1"/>
    <col min="8708" max="8708" width="6.28515625" style="255" bestFit="1" customWidth="1"/>
    <col min="8709" max="8709" width="16.28515625" style="255" customWidth="1"/>
    <col min="8710" max="8710" width="5.5703125" style="255" bestFit="1" customWidth="1"/>
    <col min="8711" max="8711" width="11.85546875" style="255" customWidth="1"/>
    <col min="8712" max="8712" width="11.7109375" style="255" bestFit="1" customWidth="1"/>
    <col min="8713" max="8713" width="16.28515625" style="255" customWidth="1"/>
    <col min="8714" max="8714" width="18.5703125" style="255" bestFit="1" customWidth="1"/>
    <col min="8715" max="8715" width="15.140625" style="255" bestFit="1" customWidth="1"/>
    <col min="8716" max="8716" width="14.85546875" style="255" bestFit="1" customWidth="1"/>
    <col min="8717" max="8717" width="6.42578125" style="255" bestFit="1" customWidth="1"/>
    <col min="8718" max="8718" width="8.28515625" style="255" customWidth="1"/>
    <col min="8719" max="8719" width="9.85546875" style="255" customWidth="1"/>
    <col min="8720" max="8720" width="12" style="255" customWidth="1"/>
    <col min="8721" max="8722" width="9" style="255" bestFit="1" customWidth="1"/>
    <col min="8723" max="8723" width="12" style="255" bestFit="1" customWidth="1"/>
    <col min="8724" max="8724" width="6.140625" style="255" bestFit="1" customWidth="1"/>
    <col min="8725" max="8725" width="6.140625" style="255" customWidth="1"/>
    <col min="8726" max="8726" width="12" style="255" customWidth="1"/>
    <col min="8727" max="8727" width="12.42578125" style="255" customWidth="1"/>
    <col min="8728" max="8728" width="12.7109375" style="255" customWidth="1"/>
    <col min="8729" max="8729" width="10.5703125" style="255" customWidth="1"/>
    <col min="8730" max="8730" width="8.140625" style="255" customWidth="1"/>
    <col min="8731" max="8731" width="5.5703125" style="255" bestFit="1" customWidth="1"/>
    <col min="8732" max="8732" width="20.5703125" style="255" customWidth="1"/>
    <col min="8733" max="8733" width="10.5703125" style="255" bestFit="1" customWidth="1"/>
    <col min="8734" max="8961" width="9.140625" style="255"/>
    <col min="8962" max="8962" width="10.42578125" style="255" bestFit="1" customWidth="1"/>
    <col min="8963" max="8963" width="12.28515625" style="255" bestFit="1" customWidth="1"/>
    <col min="8964" max="8964" width="6.28515625" style="255" bestFit="1" customWidth="1"/>
    <col min="8965" max="8965" width="16.28515625" style="255" customWidth="1"/>
    <col min="8966" max="8966" width="5.5703125" style="255" bestFit="1" customWidth="1"/>
    <col min="8967" max="8967" width="11.85546875" style="255" customWidth="1"/>
    <col min="8968" max="8968" width="11.7109375" style="255" bestFit="1" customWidth="1"/>
    <col min="8969" max="8969" width="16.28515625" style="255" customWidth="1"/>
    <col min="8970" max="8970" width="18.5703125" style="255" bestFit="1" customWidth="1"/>
    <col min="8971" max="8971" width="15.140625" style="255" bestFit="1" customWidth="1"/>
    <col min="8972" max="8972" width="14.85546875" style="255" bestFit="1" customWidth="1"/>
    <col min="8973" max="8973" width="6.42578125" style="255" bestFit="1" customWidth="1"/>
    <col min="8974" max="8974" width="8.28515625" style="255" customWidth="1"/>
    <col min="8975" max="8975" width="9.85546875" style="255" customWidth="1"/>
    <col min="8976" max="8976" width="12" style="255" customWidth="1"/>
    <col min="8977" max="8978" width="9" style="255" bestFit="1" customWidth="1"/>
    <col min="8979" max="8979" width="12" style="255" bestFit="1" customWidth="1"/>
    <col min="8980" max="8980" width="6.140625" style="255" bestFit="1" customWidth="1"/>
    <col min="8981" max="8981" width="6.140625" style="255" customWidth="1"/>
    <col min="8982" max="8982" width="12" style="255" customWidth="1"/>
    <col min="8983" max="8983" width="12.42578125" style="255" customWidth="1"/>
    <col min="8984" max="8984" width="12.7109375" style="255" customWidth="1"/>
    <col min="8985" max="8985" width="10.5703125" style="255" customWidth="1"/>
    <col min="8986" max="8986" width="8.140625" style="255" customWidth="1"/>
    <col min="8987" max="8987" width="5.5703125" style="255" bestFit="1" customWidth="1"/>
    <col min="8988" max="8988" width="20.5703125" style="255" customWidth="1"/>
    <col min="8989" max="8989" width="10.5703125" style="255" bestFit="1" customWidth="1"/>
    <col min="8990" max="9217" width="9.140625" style="255"/>
    <col min="9218" max="9218" width="10.42578125" style="255" bestFit="1" customWidth="1"/>
    <col min="9219" max="9219" width="12.28515625" style="255" bestFit="1" customWidth="1"/>
    <col min="9220" max="9220" width="6.28515625" style="255" bestFit="1" customWidth="1"/>
    <col min="9221" max="9221" width="16.28515625" style="255" customWidth="1"/>
    <col min="9222" max="9222" width="5.5703125" style="255" bestFit="1" customWidth="1"/>
    <col min="9223" max="9223" width="11.85546875" style="255" customWidth="1"/>
    <col min="9224" max="9224" width="11.7109375" style="255" bestFit="1" customWidth="1"/>
    <col min="9225" max="9225" width="16.28515625" style="255" customWidth="1"/>
    <col min="9226" max="9226" width="18.5703125" style="255" bestFit="1" customWidth="1"/>
    <col min="9227" max="9227" width="15.140625" style="255" bestFit="1" customWidth="1"/>
    <col min="9228" max="9228" width="14.85546875" style="255" bestFit="1" customWidth="1"/>
    <col min="9229" max="9229" width="6.42578125" style="255" bestFit="1" customWidth="1"/>
    <col min="9230" max="9230" width="8.28515625" style="255" customWidth="1"/>
    <col min="9231" max="9231" width="9.85546875" style="255" customWidth="1"/>
    <col min="9232" max="9232" width="12" style="255" customWidth="1"/>
    <col min="9233" max="9234" width="9" style="255" bestFit="1" customWidth="1"/>
    <col min="9235" max="9235" width="12" style="255" bestFit="1" customWidth="1"/>
    <col min="9236" max="9236" width="6.140625" style="255" bestFit="1" customWidth="1"/>
    <col min="9237" max="9237" width="6.140625" style="255" customWidth="1"/>
    <col min="9238" max="9238" width="12" style="255" customWidth="1"/>
    <col min="9239" max="9239" width="12.42578125" style="255" customWidth="1"/>
    <col min="9240" max="9240" width="12.7109375" style="255" customWidth="1"/>
    <col min="9241" max="9241" width="10.5703125" style="255" customWidth="1"/>
    <col min="9242" max="9242" width="8.140625" style="255" customWidth="1"/>
    <col min="9243" max="9243" width="5.5703125" style="255" bestFit="1" customWidth="1"/>
    <col min="9244" max="9244" width="20.5703125" style="255" customWidth="1"/>
    <col min="9245" max="9245" width="10.5703125" style="255" bestFit="1" customWidth="1"/>
    <col min="9246" max="9473" width="9.140625" style="255"/>
    <col min="9474" max="9474" width="10.42578125" style="255" bestFit="1" customWidth="1"/>
    <col min="9475" max="9475" width="12.28515625" style="255" bestFit="1" customWidth="1"/>
    <col min="9476" max="9476" width="6.28515625" style="255" bestFit="1" customWidth="1"/>
    <col min="9477" max="9477" width="16.28515625" style="255" customWidth="1"/>
    <col min="9478" max="9478" width="5.5703125" style="255" bestFit="1" customWidth="1"/>
    <col min="9479" max="9479" width="11.85546875" style="255" customWidth="1"/>
    <col min="9480" max="9480" width="11.7109375" style="255" bestFit="1" customWidth="1"/>
    <col min="9481" max="9481" width="16.28515625" style="255" customWidth="1"/>
    <col min="9482" max="9482" width="18.5703125" style="255" bestFit="1" customWidth="1"/>
    <col min="9483" max="9483" width="15.140625" style="255" bestFit="1" customWidth="1"/>
    <col min="9484" max="9484" width="14.85546875" style="255" bestFit="1" customWidth="1"/>
    <col min="9485" max="9485" width="6.42578125" style="255" bestFit="1" customWidth="1"/>
    <col min="9486" max="9486" width="8.28515625" style="255" customWidth="1"/>
    <col min="9487" max="9487" width="9.85546875" style="255" customWidth="1"/>
    <col min="9488" max="9488" width="12" style="255" customWidth="1"/>
    <col min="9489" max="9490" width="9" style="255" bestFit="1" customWidth="1"/>
    <col min="9491" max="9491" width="12" style="255" bestFit="1" customWidth="1"/>
    <col min="9492" max="9492" width="6.140625" style="255" bestFit="1" customWidth="1"/>
    <col min="9493" max="9493" width="6.140625" style="255" customWidth="1"/>
    <col min="9494" max="9494" width="12" style="255" customWidth="1"/>
    <col min="9495" max="9495" width="12.42578125" style="255" customWidth="1"/>
    <col min="9496" max="9496" width="12.7109375" style="255" customWidth="1"/>
    <col min="9497" max="9497" width="10.5703125" style="255" customWidth="1"/>
    <col min="9498" max="9498" width="8.140625" style="255" customWidth="1"/>
    <col min="9499" max="9499" width="5.5703125" style="255" bestFit="1" customWidth="1"/>
    <col min="9500" max="9500" width="20.5703125" style="255" customWidth="1"/>
    <col min="9501" max="9501" width="10.5703125" style="255" bestFit="1" customWidth="1"/>
    <col min="9502" max="9729" width="9.140625" style="255"/>
    <col min="9730" max="9730" width="10.42578125" style="255" bestFit="1" customWidth="1"/>
    <col min="9731" max="9731" width="12.28515625" style="255" bestFit="1" customWidth="1"/>
    <col min="9732" max="9732" width="6.28515625" style="255" bestFit="1" customWidth="1"/>
    <col min="9733" max="9733" width="16.28515625" style="255" customWidth="1"/>
    <col min="9734" max="9734" width="5.5703125" style="255" bestFit="1" customWidth="1"/>
    <col min="9735" max="9735" width="11.85546875" style="255" customWidth="1"/>
    <col min="9736" max="9736" width="11.7109375" style="255" bestFit="1" customWidth="1"/>
    <col min="9737" max="9737" width="16.28515625" style="255" customWidth="1"/>
    <col min="9738" max="9738" width="18.5703125" style="255" bestFit="1" customWidth="1"/>
    <col min="9739" max="9739" width="15.140625" style="255" bestFit="1" customWidth="1"/>
    <col min="9740" max="9740" width="14.85546875" style="255" bestFit="1" customWidth="1"/>
    <col min="9741" max="9741" width="6.42578125" style="255" bestFit="1" customWidth="1"/>
    <col min="9742" max="9742" width="8.28515625" style="255" customWidth="1"/>
    <col min="9743" max="9743" width="9.85546875" style="255" customWidth="1"/>
    <col min="9744" max="9744" width="12" style="255" customWidth="1"/>
    <col min="9745" max="9746" width="9" style="255" bestFit="1" customWidth="1"/>
    <col min="9747" max="9747" width="12" style="255" bestFit="1" customWidth="1"/>
    <col min="9748" max="9748" width="6.140625" style="255" bestFit="1" customWidth="1"/>
    <col min="9749" max="9749" width="6.140625" style="255" customWidth="1"/>
    <col min="9750" max="9750" width="12" style="255" customWidth="1"/>
    <col min="9751" max="9751" width="12.42578125" style="255" customWidth="1"/>
    <col min="9752" max="9752" width="12.7109375" style="255" customWidth="1"/>
    <col min="9753" max="9753" width="10.5703125" style="255" customWidth="1"/>
    <col min="9754" max="9754" width="8.140625" style="255" customWidth="1"/>
    <col min="9755" max="9755" width="5.5703125" style="255" bestFit="1" customWidth="1"/>
    <col min="9756" max="9756" width="20.5703125" style="255" customWidth="1"/>
    <col min="9757" max="9757" width="10.5703125" style="255" bestFit="1" customWidth="1"/>
    <col min="9758" max="9985" width="9.140625" style="255"/>
    <col min="9986" max="9986" width="10.42578125" style="255" bestFit="1" customWidth="1"/>
    <col min="9987" max="9987" width="12.28515625" style="255" bestFit="1" customWidth="1"/>
    <col min="9988" max="9988" width="6.28515625" style="255" bestFit="1" customWidth="1"/>
    <col min="9989" max="9989" width="16.28515625" style="255" customWidth="1"/>
    <col min="9990" max="9990" width="5.5703125" style="255" bestFit="1" customWidth="1"/>
    <col min="9991" max="9991" width="11.85546875" style="255" customWidth="1"/>
    <col min="9992" max="9992" width="11.7109375" style="255" bestFit="1" customWidth="1"/>
    <col min="9993" max="9993" width="16.28515625" style="255" customWidth="1"/>
    <col min="9994" max="9994" width="18.5703125" style="255" bestFit="1" customWidth="1"/>
    <col min="9995" max="9995" width="15.140625" style="255" bestFit="1" customWidth="1"/>
    <col min="9996" max="9996" width="14.85546875" style="255" bestFit="1" customWidth="1"/>
    <col min="9997" max="9997" width="6.42578125" style="255" bestFit="1" customWidth="1"/>
    <col min="9998" max="9998" width="8.28515625" style="255" customWidth="1"/>
    <col min="9999" max="9999" width="9.85546875" style="255" customWidth="1"/>
    <col min="10000" max="10000" width="12" style="255" customWidth="1"/>
    <col min="10001" max="10002" width="9" style="255" bestFit="1" customWidth="1"/>
    <col min="10003" max="10003" width="12" style="255" bestFit="1" customWidth="1"/>
    <col min="10004" max="10004" width="6.140625" style="255" bestFit="1" customWidth="1"/>
    <col min="10005" max="10005" width="6.140625" style="255" customWidth="1"/>
    <col min="10006" max="10006" width="12" style="255" customWidth="1"/>
    <col min="10007" max="10007" width="12.42578125" style="255" customWidth="1"/>
    <col min="10008" max="10008" width="12.7109375" style="255" customWidth="1"/>
    <col min="10009" max="10009" width="10.5703125" style="255" customWidth="1"/>
    <col min="10010" max="10010" width="8.140625" style="255" customWidth="1"/>
    <col min="10011" max="10011" width="5.5703125" style="255" bestFit="1" customWidth="1"/>
    <col min="10012" max="10012" width="20.5703125" style="255" customWidth="1"/>
    <col min="10013" max="10013" width="10.5703125" style="255" bestFit="1" customWidth="1"/>
    <col min="10014" max="10241" width="9.140625" style="255"/>
    <col min="10242" max="10242" width="10.42578125" style="255" bestFit="1" customWidth="1"/>
    <col min="10243" max="10243" width="12.28515625" style="255" bestFit="1" customWidth="1"/>
    <col min="10244" max="10244" width="6.28515625" style="255" bestFit="1" customWidth="1"/>
    <col min="10245" max="10245" width="16.28515625" style="255" customWidth="1"/>
    <col min="10246" max="10246" width="5.5703125" style="255" bestFit="1" customWidth="1"/>
    <col min="10247" max="10247" width="11.85546875" style="255" customWidth="1"/>
    <col min="10248" max="10248" width="11.7109375" style="255" bestFit="1" customWidth="1"/>
    <col min="10249" max="10249" width="16.28515625" style="255" customWidth="1"/>
    <col min="10250" max="10250" width="18.5703125" style="255" bestFit="1" customWidth="1"/>
    <col min="10251" max="10251" width="15.140625" style="255" bestFit="1" customWidth="1"/>
    <col min="10252" max="10252" width="14.85546875" style="255" bestFit="1" customWidth="1"/>
    <col min="10253" max="10253" width="6.42578125" style="255" bestFit="1" customWidth="1"/>
    <col min="10254" max="10254" width="8.28515625" style="255" customWidth="1"/>
    <col min="10255" max="10255" width="9.85546875" style="255" customWidth="1"/>
    <col min="10256" max="10256" width="12" style="255" customWidth="1"/>
    <col min="10257" max="10258" width="9" style="255" bestFit="1" customWidth="1"/>
    <col min="10259" max="10259" width="12" style="255" bestFit="1" customWidth="1"/>
    <col min="10260" max="10260" width="6.140625" style="255" bestFit="1" customWidth="1"/>
    <col min="10261" max="10261" width="6.140625" style="255" customWidth="1"/>
    <col min="10262" max="10262" width="12" style="255" customWidth="1"/>
    <col min="10263" max="10263" width="12.42578125" style="255" customWidth="1"/>
    <col min="10264" max="10264" width="12.7109375" style="255" customWidth="1"/>
    <col min="10265" max="10265" width="10.5703125" style="255" customWidth="1"/>
    <col min="10266" max="10266" width="8.140625" style="255" customWidth="1"/>
    <col min="10267" max="10267" width="5.5703125" style="255" bestFit="1" customWidth="1"/>
    <col min="10268" max="10268" width="20.5703125" style="255" customWidth="1"/>
    <col min="10269" max="10269" width="10.5703125" style="255" bestFit="1" customWidth="1"/>
    <col min="10270" max="10497" width="9.140625" style="255"/>
    <col min="10498" max="10498" width="10.42578125" style="255" bestFit="1" customWidth="1"/>
    <col min="10499" max="10499" width="12.28515625" style="255" bestFit="1" customWidth="1"/>
    <col min="10500" max="10500" width="6.28515625" style="255" bestFit="1" customWidth="1"/>
    <col min="10501" max="10501" width="16.28515625" style="255" customWidth="1"/>
    <col min="10502" max="10502" width="5.5703125" style="255" bestFit="1" customWidth="1"/>
    <col min="10503" max="10503" width="11.85546875" style="255" customWidth="1"/>
    <col min="10504" max="10504" width="11.7109375" style="255" bestFit="1" customWidth="1"/>
    <col min="10505" max="10505" width="16.28515625" style="255" customWidth="1"/>
    <col min="10506" max="10506" width="18.5703125" style="255" bestFit="1" customWidth="1"/>
    <col min="10507" max="10507" width="15.140625" style="255" bestFit="1" customWidth="1"/>
    <col min="10508" max="10508" width="14.85546875" style="255" bestFit="1" customWidth="1"/>
    <col min="10509" max="10509" width="6.42578125" style="255" bestFit="1" customWidth="1"/>
    <col min="10510" max="10510" width="8.28515625" style="255" customWidth="1"/>
    <col min="10511" max="10511" width="9.85546875" style="255" customWidth="1"/>
    <col min="10512" max="10512" width="12" style="255" customWidth="1"/>
    <col min="10513" max="10514" width="9" style="255" bestFit="1" customWidth="1"/>
    <col min="10515" max="10515" width="12" style="255" bestFit="1" customWidth="1"/>
    <col min="10516" max="10516" width="6.140625" style="255" bestFit="1" customWidth="1"/>
    <col min="10517" max="10517" width="6.140625" style="255" customWidth="1"/>
    <col min="10518" max="10518" width="12" style="255" customWidth="1"/>
    <col min="10519" max="10519" width="12.42578125" style="255" customWidth="1"/>
    <col min="10520" max="10520" width="12.7109375" style="255" customWidth="1"/>
    <col min="10521" max="10521" width="10.5703125" style="255" customWidth="1"/>
    <col min="10522" max="10522" width="8.140625" style="255" customWidth="1"/>
    <col min="10523" max="10523" width="5.5703125" style="255" bestFit="1" customWidth="1"/>
    <col min="10524" max="10524" width="20.5703125" style="255" customWidth="1"/>
    <col min="10525" max="10525" width="10.5703125" style="255" bestFit="1" customWidth="1"/>
    <col min="10526" max="10753" width="9.140625" style="255"/>
    <col min="10754" max="10754" width="10.42578125" style="255" bestFit="1" customWidth="1"/>
    <col min="10755" max="10755" width="12.28515625" style="255" bestFit="1" customWidth="1"/>
    <col min="10756" max="10756" width="6.28515625" style="255" bestFit="1" customWidth="1"/>
    <col min="10757" max="10757" width="16.28515625" style="255" customWidth="1"/>
    <col min="10758" max="10758" width="5.5703125" style="255" bestFit="1" customWidth="1"/>
    <col min="10759" max="10759" width="11.85546875" style="255" customWidth="1"/>
    <col min="10760" max="10760" width="11.7109375" style="255" bestFit="1" customWidth="1"/>
    <col min="10761" max="10761" width="16.28515625" style="255" customWidth="1"/>
    <col min="10762" max="10762" width="18.5703125" style="255" bestFit="1" customWidth="1"/>
    <col min="10763" max="10763" width="15.140625" style="255" bestFit="1" customWidth="1"/>
    <col min="10764" max="10764" width="14.85546875" style="255" bestFit="1" customWidth="1"/>
    <col min="10765" max="10765" width="6.42578125" style="255" bestFit="1" customWidth="1"/>
    <col min="10766" max="10766" width="8.28515625" style="255" customWidth="1"/>
    <col min="10767" max="10767" width="9.85546875" style="255" customWidth="1"/>
    <col min="10768" max="10768" width="12" style="255" customWidth="1"/>
    <col min="10769" max="10770" width="9" style="255" bestFit="1" customWidth="1"/>
    <col min="10771" max="10771" width="12" style="255" bestFit="1" customWidth="1"/>
    <col min="10772" max="10772" width="6.140625" style="255" bestFit="1" customWidth="1"/>
    <col min="10773" max="10773" width="6.140625" style="255" customWidth="1"/>
    <col min="10774" max="10774" width="12" style="255" customWidth="1"/>
    <col min="10775" max="10775" width="12.42578125" style="255" customWidth="1"/>
    <col min="10776" max="10776" width="12.7109375" style="255" customWidth="1"/>
    <col min="10777" max="10777" width="10.5703125" style="255" customWidth="1"/>
    <col min="10778" max="10778" width="8.140625" style="255" customWidth="1"/>
    <col min="10779" max="10779" width="5.5703125" style="255" bestFit="1" customWidth="1"/>
    <col min="10780" max="10780" width="20.5703125" style="255" customWidth="1"/>
    <col min="10781" max="10781" width="10.5703125" style="255" bestFit="1" customWidth="1"/>
    <col min="10782" max="11009" width="9.140625" style="255"/>
    <col min="11010" max="11010" width="10.42578125" style="255" bestFit="1" customWidth="1"/>
    <col min="11011" max="11011" width="12.28515625" style="255" bestFit="1" customWidth="1"/>
    <col min="11012" max="11012" width="6.28515625" style="255" bestFit="1" customWidth="1"/>
    <col min="11013" max="11013" width="16.28515625" style="255" customWidth="1"/>
    <col min="11014" max="11014" width="5.5703125" style="255" bestFit="1" customWidth="1"/>
    <col min="11015" max="11015" width="11.85546875" style="255" customWidth="1"/>
    <col min="11016" max="11016" width="11.7109375" style="255" bestFit="1" customWidth="1"/>
    <col min="11017" max="11017" width="16.28515625" style="255" customWidth="1"/>
    <col min="11018" max="11018" width="18.5703125" style="255" bestFit="1" customWidth="1"/>
    <col min="11019" max="11019" width="15.140625" style="255" bestFit="1" customWidth="1"/>
    <col min="11020" max="11020" width="14.85546875" style="255" bestFit="1" customWidth="1"/>
    <col min="11021" max="11021" width="6.42578125" style="255" bestFit="1" customWidth="1"/>
    <col min="11022" max="11022" width="8.28515625" style="255" customWidth="1"/>
    <col min="11023" max="11023" width="9.85546875" style="255" customWidth="1"/>
    <col min="11024" max="11024" width="12" style="255" customWidth="1"/>
    <col min="11025" max="11026" width="9" style="255" bestFit="1" customWidth="1"/>
    <col min="11027" max="11027" width="12" style="255" bestFit="1" customWidth="1"/>
    <col min="11028" max="11028" width="6.140625" style="255" bestFit="1" customWidth="1"/>
    <col min="11029" max="11029" width="6.140625" style="255" customWidth="1"/>
    <col min="11030" max="11030" width="12" style="255" customWidth="1"/>
    <col min="11031" max="11031" width="12.42578125" style="255" customWidth="1"/>
    <col min="11032" max="11032" width="12.7109375" style="255" customWidth="1"/>
    <col min="11033" max="11033" width="10.5703125" style="255" customWidth="1"/>
    <col min="11034" max="11034" width="8.140625" style="255" customWidth="1"/>
    <col min="11035" max="11035" width="5.5703125" style="255" bestFit="1" customWidth="1"/>
    <col min="11036" max="11036" width="20.5703125" style="255" customWidth="1"/>
    <col min="11037" max="11037" width="10.5703125" style="255" bestFit="1" customWidth="1"/>
    <col min="11038" max="11265" width="9.140625" style="255"/>
    <col min="11266" max="11266" width="10.42578125" style="255" bestFit="1" customWidth="1"/>
    <col min="11267" max="11267" width="12.28515625" style="255" bestFit="1" customWidth="1"/>
    <col min="11268" max="11268" width="6.28515625" style="255" bestFit="1" customWidth="1"/>
    <col min="11269" max="11269" width="16.28515625" style="255" customWidth="1"/>
    <col min="11270" max="11270" width="5.5703125" style="255" bestFit="1" customWidth="1"/>
    <col min="11271" max="11271" width="11.85546875" style="255" customWidth="1"/>
    <col min="11272" max="11272" width="11.7109375" style="255" bestFit="1" customWidth="1"/>
    <col min="11273" max="11273" width="16.28515625" style="255" customWidth="1"/>
    <col min="11274" max="11274" width="18.5703125" style="255" bestFit="1" customWidth="1"/>
    <col min="11275" max="11275" width="15.140625" style="255" bestFit="1" customWidth="1"/>
    <col min="11276" max="11276" width="14.85546875" style="255" bestFit="1" customWidth="1"/>
    <col min="11277" max="11277" width="6.42578125" style="255" bestFit="1" customWidth="1"/>
    <col min="11278" max="11278" width="8.28515625" style="255" customWidth="1"/>
    <col min="11279" max="11279" width="9.85546875" style="255" customWidth="1"/>
    <col min="11280" max="11280" width="12" style="255" customWidth="1"/>
    <col min="11281" max="11282" width="9" style="255" bestFit="1" customWidth="1"/>
    <col min="11283" max="11283" width="12" style="255" bestFit="1" customWidth="1"/>
    <col min="11284" max="11284" width="6.140625" style="255" bestFit="1" customWidth="1"/>
    <col min="11285" max="11285" width="6.140625" style="255" customWidth="1"/>
    <col min="11286" max="11286" width="12" style="255" customWidth="1"/>
    <col min="11287" max="11287" width="12.42578125" style="255" customWidth="1"/>
    <col min="11288" max="11288" width="12.7109375" style="255" customWidth="1"/>
    <col min="11289" max="11289" width="10.5703125" style="255" customWidth="1"/>
    <col min="11290" max="11290" width="8.140625" style="255" customWidth="1"/>
    <col min="11291" max="11291" width="5.5703125" style="255" bestFit="1" customWidth="1"/>
    <col min="11292" max="11292" width="20.5703125" style="255" customWidth="1"/>
    <col min="11293" max="11293" width="10.5703125" style="255" bestFit="1" customWidth="1"/>
    <col min="11294" max="11521" width="9.140625" style="255"/>
    <col min="11522" max="11522" width="10.42578125" style="255" bestFit="1" customWidth="1"/>
    <col min="11523" max="11523" width="12.28515625" style="255" bestFit="1" customWidth="1"/>
    <col min="11524" max="11524" width="6.28515625" style="255" bestFit="1" customWidth="1"/>
    <col min="11525" max="11525" width="16.28515625" style="255" customWidth="1"/>
    <col min="11526" max="11526" width="5.5703125" style="255" bestFit="1" customWidth="1"/>
    <col min="11527" max="11527" width="11.85546875" style="255" customWidth="1"/>
    <col min="11528" max="11528" width="11.7109375" style="255" bestFit="1" customWidth="1"/>
    <col min="11529" max="11529" width="16.28515625" style="255" customWidth="1"/>
    <col min="11530" max="11530" width="18.5703125" style="255" bestFit="1" customWidth="1"/>
    <col min="11531" max="11531" width="15.140625" style="255" bestFit="1" customWidth="1"/>
    <col min="11532" max="11532" width="14.85546875" style="255" bestFit="1" customWidth="1"/>
    <col min="11533" max="11533" width="6.42578125" style="255" bestFit="1" customWidth="1"/>
    <col min="11534" max="11534" width="8.28515625" style="255" customWidth="1"/>
    <col min="11535" max="11535" width="9.85546875" style="255" customWidth="1"/>
    <col min="11536" max="11536" width="12" style="255" customWidth="1"/>
    <col min="11537" max="11538" width="9" style="255" bestFit="1" customWidth="1"/>
    <col min="11539" max="11539" width="12" style="255" bestFit="1" customWidth="1"/>
    <col min="11540" max="11540" width="6.140625" style="255" bestFit="1" customWidth="1"/>
    <col min="11541" max="11541" width="6.140625" style="255" customWidth="1"/>
    <col min="11542" max="11542" width="12" style="255" customWidth="1"/>
    <col min="11543" max="11543" width="12.42578125" style="255" customWidth="1"/>
    <col min="11544" max="11544" width="12.7109375" style="255" customWidth="1"/>
    <col min="11545" max="11545" width="10.5703125" style="255" customWidth="1"/>
    <col min="11546" max="11546" width="8.140625" style="255" customWidth="1"/>
    <col min="11547" max="11547" width="5.5703125" style="255" bestFit="1" customWidth="1"/>
    <col min="11548" max="11548" width="20.5703125" style="255" customWidth="1"/>
    <col min="11549" max="11549" width="10.5703125" style="255" bestFit="1" customWidth="1"/>
    <col min="11550" max="11777" width="9.140625" style="255"/>
    <col min="11778" max="11778" width="10.42578125" style="255" bestFit="1" customWidth="1"/>
    <col min="11779" max="11779" width="12.28515625" style="255" bestFit="1" customWidth="1"/>
    <col min="11780" max="11780" width="6.28515625" style="255" bestFit="1" customWidth="1"/>
    <col min="11781" max="11781" width="16.28515625" style="255" customWidth="1"/>
    <col min="11782" max="11782" width="5.5703125" style="255" bestFit="1" customWidth="1"/>
    <col min="11783" max="11783" width="11.85546875" style="255" customWidth="1"/>
    <col min="11784" max="11784" width="11.7109375" style="255" bestFit="1" customWidth="1"/>
    <col min="11785" max="11785" width="16.28515625" style="255" customWidth="1"/>
    <col min="11786" max="11786" width="18.5703125" style="255" bestFit="1" customWidth="1"/>
    <col min="11787" max="11787" width="15.140625" style="255" bestFit="1" customWidth="1"/>
    <col min="11788" max="11788" width="14.85546875" style="255" bestFit="1" customWidth="1"/>
    <col min="11789" max="11789" width="6.42578125" style="255" bestFit="1" customWidth="1"/>
    <col min="11790" max="11790" width="8.28515625" style="255" customWidth="1"/>
    <col min="11791" max="11791" width="9.85546875" style="255" customWidth="1"/>
    <col min="11792" max="11792" width="12" style="255" customWidth="1"/>
    <col min="11793" max="11794" width="9" style="255" bestFit="1" customWidth="1"/>
    <col min="11795" max="11795" width="12" style="255" bestFit="1" customWidth="1"/>
    <col min="11796" max="11796" width="6.140625" style="255" bestFit="1" customWidth="1"/>
    <col min="11797" max="11797" width="6.140625" style="255" customWidth="1"/>
    <col min="11798" max="11798" width="12" style="255" customWidth="1"/>
    <col min="11799" max="11799" width="12.42578125" style="255" customWidth="1"/>
    <col min="11800" max="11800" width="12.7109375" style="255" customWidth="1"/>
    <col min="11801" max="11801" width="10.5703125" style="255" customWidth="1"/>
    <col min="11802" max="11802" width="8.140625" style="255" customWidth="1"/>
    <col min="11803" max="11803" width="5.5703125" style="255" bestFit="1" customWidth="1"/>
    <col min="11804" max="11804" width="20.5703125" style="255" customWidth="1"/>
    <col min="11805" max="11805" width="10.5703125" style="255" bestFit="1" customWidth="1"/>
    <col min="11806" max="12033" width="9.140625" style="255"/>
    <col min="12034" max="12034" width="10.42578125" style="255" bestFit="1" customWidth="1"/>
    <col min="12035" max="12035" width="12.28515625" style="255" bestFit="1" customWidth="1"/>
    <col min="12036" max="12036" width="6.28515625" style="255" bestFit="1" customWidth="1"/>
    <col min="12037" max="12037" width="16.28515625" style="255" customWidth="1"/>
    <col min="12038" max="12038" width="5.5703125" style="255" bestFit="1" customWidth="1"/>
    <col min="12039" max="12039" width="11.85546875" style="255" customWidth="1"/>
    <col min="12040" max="12040" width="11.7109375" style="255" bestFit="1" customWidth="1"/>
    <col min="12041" max="12041" width="16.28515625" style="255" customWidth="1"/>
    <col min="12042" max="12042" width="18.5703125" style="255" bestFit="1" customWidth="1"/>
    <col min="12043" max="12043" width="15.140625" style="255" bestFit="1" customWidth="1"/>
    <col min="12044" max="12044" width="14.85546875" style="255" bestFit="1" customWidth="1"/>
    <col min="12045" max="12045" width="6.42578125" style="255" bestFit="1" customWidth="1"/>
    <col min="12046" max="12046" width="8.28515625" style="255" customWidth="1"/>
    <col min="12047" max="12047" width="9.85546875" style="255" customWidth="1"/>
    <col min="12048" max="12048" width="12" style="255" customWidth="1"/>
    <col min="12049" max="12050" width="9" style="255" bestFit="1" customWidth="1"/>
    <col min="12051" max="12051" width="12" style="255" bestFit="1" customWidth="1"/>
    <col min="12052" max="12052" width="6.140625" style="255" bestFit="1" customWidth="1"/>
    <col min="12053" max="12053" width="6.140625" style="255" customWidth="1"/>
    <col min="12054" max="12054" width="12" style="255" customWidth="1"/>
    <col min="12055" max="12055" width="12.42578125" style="255" customWidth="1"/>
    <col min="12056" max="12056" width="12.7109375" style="255" customWidth="1"/>
    <col min="12057" max="12057" width="10.5703125" style="255" customWidth="1"/>
    <col min="12058" max="12058" width="8.140625" style="255" customWidth="1"/>
    <col min="12059" max="12059" width="5.5703125" style="255" bestFit="1" customWidth="1"/>
    <col min="12060" max="12060" width="20.5703125" style="255" customWidth="1"/>
    <col min="12061" max="12061" width="10.5703125" style="255" bestFit="1" customWidth="1"/>
    <col min="12062" max="12289" width="9.140625" style="255"/>
    <col min="12290" max="12290" width="10.42578125" style="255" bestFit="1" customWidth="1"/>
    <col min="12291" max="12291" width="12.28515625" style="255" bestFit="1" customWidth="1"/>
    <col min="12292" max="12292" width="6.28515625" style="255" bestFit="1" customWidth="1"/>
    <col min="12293" max="12293" width="16.28515625" style="255" customWidth="1"/>
    <col min="12294" max="12294" width="5.5703125" style="255" bestFit="1" customWidth="1"/>
    <col min="12295" max="12295" width="11.85546875" style="255" customWidth="1"/>
    <col min="12296" max="12296" width="11.7109375" style="255" bestFit="1" customWidth="1"/>
    <col min="12297" max="12297" width="16.28515625" style="255" customWidth="1"/>
    <col min="12298" max="12298" width="18.5703125" style="255" bestFit="1" customWidth="1"/>
    <col min="12299" max="12299" width="15.140625" style="255" bestFit="1" customWidth="1"/>
    <col min="12300" max="12300" width="14.85546875" style="255" bestFit="1" customWidth="1"/>
    <col min="12301" max="12301" width="6.42578125" style="255" bestFit="1" customWidth="1"/>
    <col min="12302" max="12302" width="8.28515625" style="255" customWidth="1"/>
    <col min="12303" max="12303" width="9.85546875" style="255" customWidth="1"/>
    <col min="12304" max="12304" width="12" style="255" customWidth="1"/>
    <col min="12305" max="12306" width="9" style="255" bestFit="1" customWidth="1"/>
    <col min="12307" max="12307" width="12" style="255" bestFit="1" customWidth="1"/>
    <col min="12308" max="12308" width="6.140625" style="255" bestFit="1" customWidth="1"/>
    <col min="12309" max="12309" width="6.140625" style="255" customWidth="1"/>
    <col min="12310" max="12310" width="12" style="255" customWidth="1"/>
    <col min="12311" max="12311" width="12.42578125" style="255" customWidth="1"/>
    <col min="12312" max="12312" width="12.7109375" style="255" customWidth="1"/>
    <col min="12313" max="12313" width="10.5703125" style="255" customWidth="1"/>
    <col min="12314" max="12314" width="8.140625" style="255" customWidth="1"/>
    <col min="12315" max="12315" width="5.5703125" style="255" bestFit="1" customWidth="1"/>
    <col min="12316" max="12316" width="20.5703125" style="255" customWidth="1"/>
    <col min="12317" max="12317" width="10.5703125" style="255" bestFit="1" customWidth="1"/>
    <col min="12318" max="12545" width="9.140625" style="255"/>
    <col min="12546" max="12546" width="10.42578125" style="255" bestFit="1" customWidth="1"/>
    <col min="12547" max="12547" width="12.28515625" style="255" bestFit="1" customWidth="1"/>
    <col min="12548" max="12548" width="6.28515625" style="255" bestFit="1" customWidth="1"/>
    <col min="12549" max="12549" width="16.28515625" style="255" customWidth="1"/>
    <col min="12550" max="12550" width="5.5703125" style="255" bestFit="1" customWidth="1"/>
    <col min="12551" max="12551" width="11.85546875" style="255" customWidth="1"/>
    <col min="12552" max="12552" width="11.7109375" style="255" bestFit="1" customWidth="1"/>
    <col min="12553" max="12553" width="16.28515625" style="255" customWidth="1"/>
    <col min="12554" max="12554" width="18.5703125" style="255" bestFit="1" customWidth="1"/>
    <col min="12555" max="12555" width="15.140625" style="255" bestFit="1" customWidth="1"/>
    <col min="12556" max="12556" width="14.85546875" style="255" bestFit="1" customWidth="1"/>
    <col min="12557" max="12557" width="6.42578125" style="255" bestFit="1" customWidth="1"/>
    <col min="12558" max="12558" width="8.28515625" style="255" customWidth="1"/>
    <col min="12559" max="12559" width="9.85546875" style="255" customWidth="1"/>
    <col min="12560" max="12560" width="12" style="255" customWidth="1"/>
    <col min="12561" max="12562" width="9" style="255" bestFit="1" customWidth="1"/>
    <col min="12563" max="12563" width="12" style="255" bestFit="1" customWidth="1"/>
    <col min="12564" max="12564" width="6.140625" style="255" bestFit="1" customWidth="1"/>
    <col min="12565" max="12565" width="6.140625" style="255" customWidth="1"/>
    <col min="12566" max="12566" width="12" style="255" customWidth="1"/>
    <col min="12567" max="12567" width="12.42578125" style="255" customWidth="1"/>
    <col min="12568" max="12568" width="12.7109375" style="255" customWidth="1"/>
    <col min="12569" max="12569" width="10.5703125" style="255" customWidth="1"/>
    <col min="12570" max="12570" width="8.140625" style="255" customWidth="1"/>
    <col min="12571" max="12571" width="5.5703125" style="255" bestFit="1" customWidth="1"/>
    <col min="12572" max="12572" width="20.5703125" style="255" customWidth="1"/>
    <col min="12573" max="12573" width="10.5703125" style="255" bestFit="1" customWidth="1"/>
    <col min="12574" max="12801" width="9.140625" style="255"/>
    <col min="12802" max="12802" width="10.42578125" style="255" bestFit="1" customWidth="1"/>
    <col min="12803" max="12803" width="12.28515625" style="255" bestFit="1" customWidth="1"/>
    <col min="12804" max="12804" width="6.28515625" style="255" bestFit="1" customWidth="1"/>
    <col min="12805" max="12805" width="16.28515625" style="255" customWidth="1"/>
    <col min="12806" max="12806" width="5.5703125" style="255" bestFit="1" customWidth="1"/>
    <col min="12807" max="12807" width="11.85546875" style="255" customWidth="1"/>
    <col min="12808" max="12808" width="11.7109375" style="255" bestFit="1" customWidth="1"/>
    <col min="12809" max="12809" width="16.28515625" style="255" customWidth="1"/>
    <col min="12810" max="12810" width="18.5703125" style="255" bestFit="1" customWidth="1"/>
    <col min="12811" max="12811" width="15.140625" style="255" bestFit="1" customWidth="1"/>
    <col min="12812" max="12812" width="14.85546875" style="255" bestFit="1" customWidth="1"/>
    <col min="12813" max="12813" width="6.42578125" style="255" bestFit="1" customWidth="1"/>
    <col min="12814" max="12814" width="8.28515625" style="255" customWidth="1"/>
    <col min="12815" max="12815" width="9.85546875" style="255" customWidth="1"/>
    <col min="12816" max="12816" width="12" style="255" customWidth="1"/>
    <col min="12817" max="12818" width="9" style="255" bestFit="1" customWidth="1"/>
    <col min="12819" max="12819" width="12" style="255" bestFit="1" customWidth="1"/>
    <col min="12820" max="12820" width="6.140625" style="255" bestFit="1" customWidth="1"/>
    <col min="12821" max="12821" width="6.140625" style="255" customWidth="1"/>
    <col min="12822" max="12822" width="12" style="255" customWidth="1"/>
    <col min="12823" max="12823" width="12.42578125" style="255" customWidth="1"/>
    <col min="12824" max="12824" width="12.7109375" style="255" customWidth="1"/>
    <col min="12825" max="12825" width="10.5703125" style="255" customWidth="1"/>
    <col min="12826" max="12826" width="8.140625" style="255" customWidth="1"/>
    <col min="12827" max="12827" width="5.5703125" style="255" bestFit="1" customWidth="1"/>
    <col min="12828" max="12828" width="20.5703125" style="255" customWidth="1"/>
    <col min="12829" max="12829" width="10.5703125" style="255" bestFit="1" customWidth="1"/>
    <col min="12830" max="13057" width="9.140625" style="255"/>
    <col min="13058" max="13058" width="10.42578125" style="255" bestFit="1" customWidth="1"/>
    <col min="13059" max="13059" width="12.28515625" style="255" bestFit="1" customWidth="1"/>
    <col min="13060" max="13060" width="6.28515625" style="255" bestFit="1" customWidth="1"/>
    <col min="13061" max="13061" width="16.28515625" style="255" customWidth="1"/>
    <col min="13062" max="13062" width="5.5703125" style="255" bestFit="1" customWidth="1"/>
    <col min="13063" max="13063" width="11.85546875" style="255" customWidth="1"/>
    <col min="13064" max="13064" width="11.7109375" style="255" bestFit="1" customWidth="1"/>
    <col min="13065" max="13065" width="16.28515625" style="255" customWidth="1"/>
    <col min="13066" max="13066" width="18.5703125" style="255" bestFit="1" customWidth="1"/>
    <col min="13067" max="13067" width="15.140625" style="255" bestFit="1" customWidth="1"/>
    <col min="13068" max="13068" width="14.85546875" style="255" bestFit="1" customWidth="1"/>
    <col min="13069" max="13069" width="6.42578125" style="255" bestFit="1" customWidth="1"/>
    <col min="13070" max="13070" width="8.28515625" style="255" customWidth="1"/>
    <col min="13071" max="13071" width="9.85546875" style="255" customWidth="1"/>
    <col min="13072" max="13072" width="12" style="255" customWidth="1"/>
    <col min="13073" max="13074" width="9" style="255" bestFit="1" customWidth="1"/>
    <col min="13075" max="13075" width="12" style="255" bestFit="1" customWidth="1"/>
    <col min="13076" max="13076" width="6.140625" style="255" bestFit="1" customWidth="1"/>
    <col min="13077" max="13077" width="6.140625" style="255" customWidth="1"/>
    <col min="13078" max="13078" width="12" style="255" customWidth="1"/>
    <col min="13079" max="13079" width="12.42578125" style="255" customWidth="1"/>
    <col min="13080" max="13080" width="12.7109375" style="255" customWidth="1"/>
    <col min="13081" max="13081" width="10.5703125" style="255" customWidth="1"/>
    <col min="13082" max="13082" width="8.140625" style="255" customWidth="1"/>
    <col min="13083" max="13083" width="5.5703125" style="255" bestFit="1" customWidth="1"/>
    <col min="13084" max="13084" width="20.5703125" style="255" customWidth="1"/>
    <col min="13085" max="13085" width="10.5703125" style="255" bestFit="1" customWidth="1"/>
    <col min="13086" max="13313" width="9.140625" style="255"/>
    <col min="13314" max="13314" width="10.42578125" style="255" bestFit="1" customWidth="1"/>
    <col min="13315" max="13315" width="12.28515625" style="255" bestFit="1" customWidth="1"/>
    <col min="13316" max="13316" width="6.28515625" style="255" bestFit="1" customWidth="1"/>
    <col min="13317" max="13317" width="16.28515625" style="255" customWidth="1"/>
    <col min="13318" max="13318" width="5.5703125" style="255" bestFit="1" customWidth="1"/>
    <col min="13319" max="13319" width="11.85546875" style="255" customWidth="1"/>
    <col min="13320" max="13320" width="11.7109375" style="255" bestFit="1" customWidth="1"/>
    <col min="13321" max="13321" width="16.28515625" style="255" customWidth="1"/>
    <col min="13322" max="13322" width="18.5703125" style="255" bestFit="1" customWidth="1"/>
    <col min="13323" max="13323" width="15.140625" style="255" bestFit="1" customWidth="1"/>
    <col min="13324" max="13324" width="14.85546875" style="255" bestFit="1" customWidth="1"/>
    <col min="13325" max="13325" width="6.42578125" style="255" bestFit="1" customWidth="1"/>
    <col min="13326" max="13326" width="8.28515625" style="255" customWidth="1"/>
    <col min="13327" max="13327" width="9.85546875" style="255" customWidth="1"/>
    <col min="13328" max="13328" width="12" style="255" customWidth="1"/>
    <col min="13329" max="13330" width="9" style="255" bestFit="1" customWidth="1"/>
    <col min="13331" max="13331" width="12" style="255" bestFit="1" customWidth="1"/>
    <col min="13332" max="13332" width="6.140625" style="255" bestFit="1" customWidth="1"/>
    <col min="13333" max="13333" width="6.140625" style="255" customWidth="1"/>
    <col min="13334" max="13334" width="12" style="255" customWidth="1"/>
    <col min="13335" max="13335" width="12.42578125" style="255" customWidth="1"/>
    <col min="13336" max="13336" width="12.7109375" style="255" customWidth="1"/>
    <col min="13337" max="13337" width="10.5703125" style="255" customWidth="1"/>
    <col min="13338" max="13338" width="8.140625" style="255" customWidth="1"/>
    <col min="13339" max="13339" width="5.5703125" style="255" bestFit="1" customWidth="1"/>
    <col min="13340" max="13340" width="20.5703125" style="255" customWidth="1"/>
    <col min="13341" max="13341" width="10.5703125" style="255" bestFit="1" customWidth="1"/>
    <col min="13342" max="13569" width="9.140625" style="255"/>
    <col min="13570" max="13570" width="10.42578125" style="255" bestFit="1" customWidth="1"/>
    <col min="13571" max="13571" width="12.28515625" style="255" bestFit="1" customWidth="1"/>
    <col min="13572" max="13572" width="6.28515625" style="255" bestFit="1" customWidth="1"/>
    <col min="13573" max="13573" width="16.28515625" style="255" customWidth="1"/>
    <col min="13574" max="13574" width="5.5703125" style="255" bestFit="1" customWidth="1"/>
    <col min="13575" max="13575" width="11.85546875" style="255" customWidth="1"/>
    <col min="13576" max="13576" width="11.7109375" style="255" bestFit="1" customWidth="1"/>
    <col min="13577" max="13577" width="16.28515625" style="255" customWidth="1"/>
    <col min="13578" max="13578" width="18.5703125" style="255" bestFit="1" customWidth="1"/>
    <col min="13579" max="13579" width="15.140625" style="255" bestFit="1" customWidth="1"/>
    <col min="13580" max="13580" width="14.85546875" style="255" bestFit="1" customWidth="1"/>
    <col min="13581" max="13581" width="6.42578125" style="255" bestFit="1" customWidth="1"/>
    <col min="13582" max="13582" width="8.28515625" style="255" customWidth="1"/>
    <col min="13583" max="13583" width="9.85546875" style="255" customWidth="1"/>
    <col min="13584" max="13584" width="12" style="255" customWidth="1"/>
    <col min="13585" max="13586" width="9" style="255" bestFit="1" customWidth="1"/>
    <col min="13587" max="13587" width="12" style="255" bestFit="1" customWidth="1"/>
    <col min="13588" max="13588" width="6.140625" style="255" bestFit="1" customWidth="1"/>
    <col min="13589" max="13589" width="6.140625" style="255" customWidth="1"/>
    <col min="13590" max="13590" width="12" style="255" customWidth="1"/>
    <col min="13591" max="13591" width="12.42578125" style="255" customWidth="1"/>
    <col min="13592" max="13592" width="12.7109375" style="255" customWidth="1"/>
    <col min="13593" max="13593" width="10.5703125" style="255" customWidth="1"/>
    <col min="13594" max="13594" width="8.140625" style="255" customWidth="1"/>
    <col min="13595" max="13595" width="5.5703125" style="255" bestFit="1" customWidth="1"/>
    <col min="13596" max="13596" width="20.5703125" style="255" customWidth="1"/>
    <col min="13597" max="13597" width="10.5703125" style="255" bestFit="1" customWidth="1"/>
    <col min="13598" max="13825" width="9.140625" style="255"/>
    <col min="13826" max="13826" width="10.42578125" style="255" bestFit="1" customWidth="1"/>
    <col min="13827" max="13827" width="12.28515625" style="255" bestFit="1" customWidth="1"/>
    <col min="13828" max="13828" width="6.28515625" style="255" bestFit="1" customWidth="1"/>
    <col min="13829" max="13829" width="16.28515625" style="255" customWidth="1"/>
    <col min="13830" max="13830" width="5.5703125" style="255" bestFit="1" customWidth="1"/>
    <col min="13831" max="13831" width="11.85546875" style="255" customWidth="1"/>
    <col min="13832" max="13832" width="11.7109375" style="255" bestFit="1" customWidth="1"/>
    <col min="13833" max="13833" width="16.28515625" style="255" customWidth="1"/>
    <col min="13834" max="13834" width="18.5703125" style="255" bestFit="1" customWidth="1"/>
    <col min="13835" max="13835" width="15.140625" style="255" bestFit="1" customWidth="1"/>
    <col min="13836" max="13836" width="14.85546875" style="255" bestFit="1" customWidth="1"/>
    <col min="13837" max="13837" width="6.42578125" style="255" bestFit="1" customWidth="1"/>
    <col min="13838" max="13838" width="8.28515625" style="255" customWidth="1"/>
    <col min="13839" max="13839" width="9.85546875" style="255" customWidth="1"/>
    <col min="13840" max="13840" width="12" style="255" customWidth="1"/>
    <col min="13841" max="13842" width="9" style="255" bestFit="1" customWidth="1"/>
    <col min="13843" max="13843" width="12" style="255" bestFit="1" customWidth="1"/>
    <col min="13844" max="13844" width="6.140625" style="255" bestFit="1" customWidth="1"/>
    <col min="13845" max="13845" width="6.140625" style="255" customWidth="1"/>
    <col min="13846" max="13846" width="12" style="255" customWidth="1"/>
    <col min="13847" max="13847" width="12.42578125" style="255" customWidth="1"/>
    <col min="13848" max="13848" width="12.7109375" style="255" customWidth="1"/>
    <col min="13849" max="13849" width="10.5703125" style="255" customWidth="1"/>
    <col min="13850" max="13850" width="8.140625" style="255" customWidth="1"/>
    <col min="13851" max="13851" width="5.5703125" style="255" bestFit="1" customWidth="1"/>
    <col min="13852" max="13852" width="20.5703125" style="255" customWidth="1"/>
    <col min="13853" max="13853" width="10.5703125" style="255" bestFit="1" customWidth="1"/>
    <col min="13854" max="14081" width="9.140625" style="255"/>
    <col min="14082" max="14082" width="10.42578125" style="255" bestFit="1" customWidth="1"/>
    <col min="14083" max="14083" width="12.28515625" style="255" bestFit="1" customWidth="1"/>
    <col min="14084" max="14084" width="6.28515625" style="255" bestFit="1" customWidth="1"/>
    <col min="14085" max="14085" width="16.28515625" style="255" customWidth="1"/>
    <col min="14086" max="14086" width="5.5703125" style="255" bestFit="1" customWidth="1"/>
    <col min="14087" max="14087" width="11.85546875" style="255" customWidth="1"/>
    <col min="14088" max="14088" width="11.7109375" style="255" bestFit="1" customWidth="1"/>
    <col min="14089" max="14089" width="16.28515625" style="255" customWidth="1"/>
    <col min="14090" max="14090" width="18.5703125" style="255" bestFit="1" customWidth="1"/>
    <col min="14091" max="14091" width="15.140625" style="255" bestFit="1" customWidth="1"/>
    <col min="14092" max="14092" width="14.85546875" style="255" bestFit="1" customWidth="1"/>
    <col min="14093" max="14093" width="6.42578125" style="255" bestFit="1" customWidth="1"/>
    <col min="14094" max="14094" width="8.28515625" style="255" customWidth="1"/>
    <col min="14095" max="14095" width="9.85546875" style="255" customWidth="1"/>
    <col min="14096" max="14096" width="12" style="255" customWidth="1"/>
    <col min="14097" max="14098" width="9" style="255" bestFit="1" customWidth="1"/>
    <col min="14099" max="14099" width="12" style="255" bestFit="1" customWidth="1"/>
    <col min="14100" max="14100" width="6.140625" style="255" bestFit="1" customWidth="1"/>
    <col min="14101" max="14101" width="6.140625" style="255" customWidth="1"/>
    <col min="14102" max="14102" width="12" style="255" customWidth="1"/>
    <col min="14103" max="14103" width="12.42578125" style="255" customWidth="1"/>
    <col min="14104" max="14104" width="12.7109375" style="255" customWidth="1"/>
    <col min="14105" max="14105" width="10.5703125" style="255" customWidth="1"/>
    <col min="14106" max="14106" width="8.140625" style="255" customWidth="1"/>
    <col min="14107" max="14107" width="5.5703125" style="255" bestFit="1" customWidth="1"/>
    <col min="14108" max="14108" width="20.5703125" style="255" customWidth="1"/>
    <col min="14109" max="14109" width="10.5703125" style="255" bestFit="1" customWidth="1"/>
    <col min="14110" max="14337" width="9.140625" style="255"/>
    <col min="14338" max="14338" width="10.42578125" style="255" bestFit="1" customWidth="1"/>
    <col min="14339" max="14339" width="12.28515625" style="255" bestFit="1" customWidth="1"/>
    <col min="14340" max="14340" width="6.28515625" style="255" bestFit="1" customWidth="1"/>
    <col min="14341" max="14341" width="16.28515625" style="255" customWidth="1"/>
    <col min="14342" max="14342" width="5.5703125" style="255" bestFit="1" customWidth="1"/>
    <col min="14343" max="14343" width="11.85546875" style="255" customWidth="1"/>
    <col min="14344" max="14344" width="11.7109375" style="255" bestFit="1" customWidth="1"/>
    <col min="14345" max="14345" width="16.28515625" style="255" customWidth="1"/>
    <col min="14346" max="14346" width="18.5703125" style="255" bestFit="1" customWidth="1"/>
    <col min="14347" max="14347" width="15.140625" style="255" bestFit="1" customWidth="1"/>
    <col min="14348" max="14348" width="14.85546875" style="255" bestFit="1" customWidth="1"/>
    <col min="14349" max="14349" width="6.42578125" style="255" bestFit="1" customWidth="1"/>
    <col min="14350" max="14350" width="8.28515625" style="255" customWidth="1"/>
    <col min="14351" max="14351" width="9.85546875" style="255" customWidth="1"/>
    <col min="14352" max="14352" width="12" style="255" customWidth="1"/>
    <col min="14353" max="14354" width="9" style="255" bestFit="1" customWidth="1"/>
    <col min="14355" max="14355" width="12" style="255" bestFit="1" customWidth="1"/>
    <col min="14356" max="14356" width="6.140625" style="255" bestFit="1" customWidth="1"/>
    <col min="14357" max="14357" width="6.140625" style="255" customWidth="1"/>
    <col min="14358" max="14358" width="12" style="255" customWidth="1"/>
    <col min="14359" max="14359" width="12.42578125" style="255" customWidth="1"/>
    <col min="14360" max="14360" width="12.7109375" style="255" customWidth="1"/>
    <col min="14361" max="14361" width="10.5703125" style="255" customWidth="1"/>
    <col min="14362" max="14362" width="8.140625" style="255" customWidth="1"/>
    <col min="14363" max="14363" width="5.5703125" style="255" bestFit="1" customWidth="1"/>
    <col min="14364" max="14364" width="20.5703125" style="255" customWidth="1"/>
    <col min="14365" max="14365" width="10.5703125" style="255" bestFit="1" customWidth="1"/>
    <col min="14366" max="14593" width="9.140625" style="255"/>
    <col min="14594" max="14594" width="10.42578125" style="255" bestFit="1" customWidth="1"/>
    <col min="14595" max="14595" width="12.28515625" style="255" bestFit="1" customWidth="1"/>
    <col min="14596" max="14596" width="6.28515625" style="255" bestFit="1" customWidth="1"/>
    <col min="14597" max="14597" width="16.28515625" style="255" customWidth="1"/>
    <col min="14598" max="14598" width="5.5703125" style="255" bestFit="1" customWidth="1"/>
    <col min="14599" max="14599" width="11.85546875" style="255" customWidth="1"/>
    <col min="14600" max="14600" width="11.7109375" style="255" bestFit="1" customWidth="1"/>
    <col min="14601" max="14601" width="16.28515625" style="255" customWidth="1"/>
    <col min="14602" max="14602" width="18.5703125" style="255" bestFit="1" customWidth="1"/>
    <col min="14603" max="14603" width="15.140625" style="255" bestFit="1" customWidth="1"/>
    <col min="14604" max="14604" width="14.85546875" style="255" bestFit="1" customWidth="1"/>
    <col min="14605" max="14605" width="6.42578125" style="255" bestFit="1" customWidth="1"/>
    <col min="14606" max="14606" width="8.28515625" style="255" customWidth="1"/>
    <col min="14607" max="14607" width="9.85546875" style="255" customWidth="1"/>
    <col min="14608" max="14608" width="12" style="255" customWidth="1"/>
    <col min="14609" max="14610" width="9" style="255" bestFit="1" customWidth="1"/>
    <col min="14611" max="14611" width="12" style="255" bestFit="1" customWidth="1"/>
    <col min="14612" max="14612" width="6.140625" style="255" bestFit="1" customWidth="1"/>
    <col min="14613" max="14613" width="6.140625" style="255" customWidth="1"/>
    <col min="14614" max="14614" width="12" style="255" customWidth="1"/>
    <col min="14615" max="14615" width="12.42578125" style="255" customWidth="1"/>
    <col min="14616" max="14616" width="12.7109375" style="255" customWidth="1"/>
    <col min="14617" max="14617" width="10.5703125" style="255" customWidth="1"/>
    <col min="14618" max="14618" width="8.140625" style="255" customWidth="1"/>
    <col min="14619" max="14619" width="5.5703125" style="255" bestFit="1" customWidth="1"/>
    <col min="14620" max="14620" width="20.5703125" style="255" customWidth="1"/>
    <col min="14621" max="14621" width="10.5703125" style="255" bestFit="1" customWidth="1"/>
    <col min="14622" max="14849" width="9.140625" style="255"/>
    <col min="14850" max="14850" width="10.42578125" style="255" bestFit="1" customWidth="1"/>
    <col min="14851" max="14851" width="12.28515625" style="255" bestFit="1" customWidth="1"/>
    <col min="14852" max="14852" width="6.28515625" style="255" bestFit="1" customWidth="1"/>
    <col min="14853" max="14853" width="16.28515625" style="255" customWidth="1"/>
    <col min="14854" max="14854" width="5.5703125" style="255" bestFit="1" customWidth="1"/>
    <col min="14855" max="14855" width="11.85546875" style="255" customWidth="1"/>
    <col min="14856" max="14856" width="11.7109375" style="255" bestFit="1" customWidth="1"/>
    <col min="14857" max="14857" width="16.28515625" style="255" customWidth="1"/>
    <col min="14858" max="14858" width="18.5703125" style="255" bestFit="1" customWidth="1"/>
    <col min="14859" max="14859" width="15.140625" style="255" bestFit="1" customWidth="1"/>
    <col min="14860" max="14860" width="14.85546875" style="255" bestFit="1" customWidth="1"/>
    <col min="14861" max="14861" width="6.42578125" style="255" bestFit="1" customWidth="1"/>
    <col min="14862" max="14862" width="8.28515625" style="255" customWidth="1"/>
    <col min="14863" max="14863" width="9.85546875" style="255" customWidth="1"/>
    <col min="14864" max="14864" width="12" style="255" customWidth="1"/>
    <col min="14865" max="14866" width="9" style="255" bestFit="1" customWidth="1"/>
    <col min="14867" max="14867" width="12" style="255" bestFit="1" customWidth="1"/>
    <col min="14868" max="14868" width="6.140625" style="255" bestFit="1" customWidth="1"/>
    <col min="14869" max="14869" width="6.140625" style="255" customWidth="1"/>
    <col min="14870" max="14870" width="12" style="255" customWidth="1"/>
    <col min="14871" max="14871" width="12.42578125" style="255" customWidth="1"/>
    <col min="14872" max="14872" width="12.7109375" style="255" customWidth="1"/>
    <col min="14873" max="14873" width="10.5703125" style="255" customWidth="1"/>
    <col min="14874" max="14874" width="8.140625" style="255" customWidth="1"/>
    <col min="14875" max="14875" width="5.5703125" style="255" bestFit="1" customWidth="1"/>
    <col min="14876" max="14876" width="20.5703125" style="255" customWidth="1"/>
    <col min="14877" max="14877" width="10.5703125" style="255" bestFit="1" customWidth="1"/>
    <col min="14878" max="15105" width="9.140625" style="255"/>
    <col min="15106" max="15106" width="10.42578125" style="255" bestFit="1" customWidth="1"/>
    <col min="15107" max="15107" width="12.28515625" style="255" bestFit="1" customWidth="1"/>
    <col min="15108" max="15108" width="6.28515625" style="255" bestFit="1" customWidth="1"/>
    <col min="15109" max="15109" width="16.28515625" style="255" customWidth="1"/>
    <col min="15110" max="15110" width="5.5703125" style="255" bestFit="1" customWidth="1"/>
    <col min="15111" max="15111" width="11.85546875" style="255" customWidth="1"/>
    <col min="15112" max="15112" width="11.7109375" style="255" bestFit="1" customWidth="1"/>
    <col min="15113" max="15113" width="16.28515625" style="255" customWidth="1"/>
    <col min="15114" max="15114" width="18.5703125" style="255" bestFit="1" customWidth="1"/>
    <col min="15115" max="15115" width="15.140625" style="255" bestFit="1" customWidth="1"/>
    <col min="15116" max="15116" width="14.85546875" style="255" bestFit="1" customWidth="1"/>
    <col min="15117" max="15117" width="6.42578125" style="255" bestFit="1" customWidth="1"/>
    <col min="15118" max="15118" width="8.28515625" style="255" customWidth="1"/>
    <col min="15119" max="15119" width="9.85546875" style="255" customWidth="1"/>
    <col min="15120" max="15120" width="12" style="255" customWidth="1"/>
    <col min="15121" max="15122" width="9" style="255" bestFit="1" customWidth="1"/>
    <col min="15123" max="15123" width="12" style="255" bestFit="1" customWidth="1"/>
    <col min="15124" max="15124" width="6.140625" style="255" bestFit="1" customWidth="1"/>
    <col min="15125" max="15125" width="6.140625" style="255" customWidth="1"/>
    <col min="15126" max="15126" width="12" style="255" customWidth="1"/>
    <col min="15127" max="15127" width="12.42578125" style="255" customWidth="1"/>
    <col min="15128" max="15128" width="12.7109375" style="255" customWidth="1"/>
    <col min="15129" max="15129" width="10.5703125" style="255" customWidth="1"/>
    <col min="15130" max="15130" width="8.140625" style="255" customWidth="1"/>
    <col min="15131" max="15131" width="5.5703125" style="255" bestFit="1" customWidth="1"/>
    <col min="15132" max="15132" width="20.5703125" style="255" customWidth="1"/>
    <col min="15133" max="15133" width="10.5703125" style="255" bestFit="1" customWidth="1"/>
    <col min="15134" max="15361" width="9.140625" style="255"/>
    <col min="15362" max="15362" width="10.42578125" style="255" bestFit="1" customWidth="1"/>
    <col min="15363" max="15363" width="12.28515625" style="255" bestFit="1" customWidth="1"/>
    <col min="15364" max="15364" width="6.28515625" style="255" bestFit="1" customWidth="1"/>
    <col min="15365" max="15365" width="16.28515625" style="255" customWidth="1"/>
    <col min="15366" max="15366" width="5.5703125" style="255" bestFit="1" customWidth="1"/>
    <col min="15367" max="15367" width="11.85546875" style="255" customWidth="1"/>
    <col min="15368" max="15368" width="11.7109375" style="255" bestFit="1" customWidth="1"/>
    <col min="15369" max="15369" width="16.28515625" style="255" customWidth="1"/>
    <col min="15370" max="15370" width="18.5703125" style="255" bestFit="1" customWidth="1"/>
    <col min="15371" max="15371" width="15.140625" style="255" bestFit="1" customWidth="1"/>
    <col min="15372" max="15372" width="14.85546875" style="255" bestFit="1" customWidth="1"/>
    <col min="15373" max="15373" width="6.42578125" style="255" bestFit="1" customWidth="1"/>
    <col min="15374" max="15374" width="8.28515625" style="255" customWidth="1"/>
    <col min="15375" max="15375" width="9.85546875" style="255" customWidth="1"/>
    <col min="15376" max="15376" width="12" style="255" customWidth="1"/>
    <col min="15377" max="15378" width="9" style="255" bestFit="1" customWidth="1"/>
    <col min="15379" max="15379" width="12" style="255" bestFit="1" customWidth="1"/>
    <col min="15380" max="15380" width="6.140625" style="255" bestFit="1" customWidth="1"/>
    <col min="15381" max="15381" width="6.140625" style="255" customWidth="1"/>
    <col min="15382" max="15382" width="12" style="255" customWidth="1"/>
    <col min="15383" max="15383" width="12.42578125" style="255" customWidth="1"/>
    <col min="15384" max="15384" width="12.7109375" style="255" customWidth="1"/>
    <col min="15385" max="15385" width="10.5703125" style="255" customWidth="1"/>
    <col min="15386" max="15386" width="8.140625" style="255" customWidth="1"/>
    <col min="15387" max="15387" width="5.5703125" style="255" bestFit="1" customWidth="1"/>
    <col min="15388" max="15388" width="20.5703125" style="255" customWidth="1"/>
    <col min="15389" max="15389" width="10.5703125" style="255" bestFit="1" customWidth="1"/>
    <col min="15390" max="15617" width="9.140625" style="255"/>
    <col min="15618" max="15618" width="10.42578125" style="255" bestFit="1" customWidth="1"/>
    <col min="15619" max="15619" width="12.28515625" style="255" bestFit="1" customWidth="1"/>
    <col min="15620" max="15620" width="6.28515625" style="255" bestFit="1" customWidth="1"/>
    <col min="15621" max="15621" width="16.28515625" style="255" customWidth="1"/>
    <col min="15622" max="15622" width="5.5703125" style="255" bestFit="1" customWidth="1"/>
    <col min="15623" max="15623" width="11.85546875" style="255" customWidth="1"/>
    <col min="15624" max="15624" width="11.7109375" style="255" bestFit="1" customWidth="1"/>
    <col min="15625" max="15625" width="16.28515625" style="255" customWidth="1"/>
    <col min="15626" max="15626" width="18.5703125" style="255" bestFit="1" customWidth="1"/>
    <col min="15627" max="15627" width="15.140625" style="255" bestFit="1" customWidth="1"/>
    <col min="15628" max="15628" width="14.85546875" style="255" bestFit="1" customWidth="1"/>
    <col min="15629" max="15629" width="6.42578125" style="255" bestFit="1" customWidth="1"/>
    <col min="15630" max="15630" width="8.28515625" style="255" customWidth="1"/>
    <col min="15631" max="15631" width="9.85546875" style="255" customWidth="1"/>
    <col min="15632" max="15632" width="12" style="255" customWidth="1"/>
    <col min="15633" max="15634" width="9" style="255" bestFit="1" customWidth="1"/>
    <col min="15635" max="15635" width="12" style="255" bestFit="1" customWidth="1"/>
    <col min="15636" max="15636" width="6.140625" style="255" bestFit="1" customWidth="1"/>
    <col min="15637" max="15637" width="6.140625" style="255" customWidth="1"/>
    <col min="15638" max="15638" width="12" style="255" customWidth="1"/>
    <col min="15639" max="15639" width="12.42578125" style="255" customWidth="1"/>
    <col min="15640" max="15640" width="12.7109375" style="255" customWidth="1"/>
    <col min="15641" max="15641" width="10.5703125" style="255" customWidth="1"/>
    <col min="15642" max="15642" width="8.140625" style="255" customWidth="1"/>
    <col min="15643" max="15643" width="5.5703125" style="255" bestFit="1" customWidth="1"/>
    <col min="15644" max="15644" width="20.5703125" style="255" customWidth="1"/>
    <col min="15645" max="15645" width="10.5703125" style="255" bestFit="1" customWidth="1"/>
    <col min="15646" max="15873" width="9.140625" style="255"/>
    <col min="15874" max="15874" width="10.42578125" style="255" bestFit="1" customWidth="1"/>
    <col min="15875" max="15875" width="12.28515625" style="255" bestFit="1" customWidth="1"/>
    <col min="15876" max="15876" width="6.28515625" style="255" bestFit="1" customWidth="1"/>
    <col min="15877" max="15877" width="16.28515625" style="255" customWidth="1"/>
    <col min="15878" max="15878" width="5.5703125" style="255" bestFit="1" customWidth="1"/>
    <col min="15879" max="15879" width="11.85546875" style="255" customWidth="1"/>
    <col min="15880" max="15880" width="11.7109375" style="255" bestFit="1" customWidth="1"/>
    <col min="15881" max="15881" width="16.28515625" style="255" customWidth="1"/>
    <col min="15882" max="15882" width="18.5703125" style="255" bestFit="1" customWidth="1"/>
    <col min="15883" max="15883" width="15.140625" style="255" bestFit="1" customWidth="1"/>
    <col min="15884" max="15884" width="14.85546875" style="255" bestFit="1" customWidth="1"/>
    <col min="15885" max="15885" width="6.42578125" style="255" bestFit="1" customWidth="1"/>
    <col min="15886" max="15886" width="8.28515625" style="255" customWidth="1"/>
    <col min="15887" max="15887" width="9.85546875" style="255" customWidth="1"/>
    <col min="15888" max="15888" width="12" style="255" customWidth="1"/>
    <col min="15889" max="15890" width="9" style="255" bestFit="1" customWidth="1"/>
    <col min="15891" max="15891" width="12" style="255" bestFit="1" customWidth="1"/>
    <col min="15892" max="15892" width="6.140625" style="255" bestFit="1" customWidth="1"/>
    <col min="15893" max="15893" width="6.140625" style="255" customWidth="1"/>
    <col min="15894" max="15894" width="12" style="255" customWidth="1"/>
    <col min="15895" max="15895" width="12.42578125" style="255" customWidth="1"/>
    <col min="15896" max="15896" width="12.7109375" style="255" customWidth="1"/>
    <col min="15897" max="15897" width="10.5703125" style="255" customWidth="1"/>
    <col min="15898" max="15898" width="8.140625" style="255" customWidth="1"/>
    <col min="15899" max="15899" width="5.5703125" style="255" bestFit="1" customWidth="1"/>
    <col min="15900" max="15900" width="20.5703125" style="255" customWidth="1"/>
    <col min="15901" max="15901" width="10.5703125" style="255" bestFit="1" customWidth="1"/>
    <col min="15902" max="16129" width="9.140625" style="255"/>
    <col min="16130" max="16130" width="10.42578125" style="255" bestFit="1" customWidth="1"/>
    <col min="16131" max="16131" width="12.28515625" style="255" bestFit="1" customWidth="1"/>
    <col min="16132" max="16132" width="6.28515625" style="255" bestFit="1" customWidth="1"/>
    <col min="16133" max="16133" width="16.28515625" style="255" customWidth="1"/>
    <col min="16134" max="16134" width="5.5703125" style="255" bestFit="1" customWidth="1"/>
    <col min="16135" max="16135" width="11.85546875" style="255" customWidth="1"/>
    <col min="16136" max="16136" width="11.7109375" style="255" bestFit="1" customWidth="1"/>
    <col min="16137" max="16137" width="16.28515625" style="255" customWidth="1"/>
    <col min="16138" max="16138" width="18.5703125" style="255" bestFit="1" customWidth="1"/>
    <col min="16139" max="16139" width="15.140625" style="255" bestFit="1" customWidth="1"/>
    <col min="16140" max="16140" width="14.85546875" style="255" bestFit="1" customWidth="1"/>
    <col min="16141" max="16141" width="6.42578125" style="255" bestFit="1" customWidth="1"/>
    <col min="16142" max="16142" width="8.28515625" style="255" customWidth="1"/>
    <col min="16143" max="16143" width="9.85546875" style="255" customWidth="1"/>
    <col min="16144" max="16144" width="12" style="255" customWidth="1"/>
    <col min="16145" max="16146" width="9" style="255" bestFit="1" customWidth="1"/>
    <col min="16147" max="16147" width="12" style="255" bestFit="1" customWidth="1"/>
    <col min="16148" max="16148" width="6.140625" style="255" bestFit="1" customWidth="1"/>
    <col min="16149" max="16149" width="6.140625" style="255" customWidth="1"/>
    <col min="16150" max="16150" width="12" style="255" customWidth="1"/>
    <col min="16151" max="16151" width="12.42578125" style="255" customWidth="1"/>
    <col min="16152" max="16152" width="12.7109375" style="255" customWidth="1"/>
    <col min="16153" max="16153" width="10.5703125" style="255" customWidth="1"/>
    <col min="16154" max="16154" width="8.140625" style="255" customWidth="1"/>
    <col min="16155" max="16155" width="5.5703125" style="255" bestFit="1" customWidth="1"/>
    <col min="16156" max="16156" width="20.5703125" style="255" customWidth="1"/>
    <col min="16157" max="16157" width="10.5703125" style="255" bestFit="1" customWidth="1"/>
    <col min="16158" max="16384" width="9.140625" style="255"/>
  </cols>
  <sheetData>
    <row r="1" spans="1:44" s="250" customFormat="1" ht="52.5" thickBot="1">
      <c r="A1" s="249" t="s">
        <v>351</v>
      </c>
      <c r="B1" s="248" t="s">
        <v>352</v>
      </c>
      <c r="C1" s="248" t="s">
        <v>353</v>
      </c>
      <c r="D1" s="248" t="s">
        <v>350</v>
      </c>
      <c r="E1" s="250" t="s">
        <v>385</v>
      </c>
      <c r="F1" s="250" t="s">
        <v>440</v>
      </c>
      <c r="G1" s="248" t="s">
        <v>386</v>
      </c>
      <c r="H1" s="251" t="s">
        <v>354</v>
      </c>
      <c r="I1" s="250" t="s">
        <v>441</v>
      </c>
      <c r="J1" s="250" t="s">
        <v>356</v>
      </c>
      <c r="K1" s="250" t="s">
        <v>355</v>
      </c>
      <c r="L1" s="250" t="s">
        <v>359</v>
      </c>
      <c r="M1" s="250" t="s">
        <v>108</v>
      </c>
      <c r="N1" s="250" t="s">
        <v>387</v>
      </c>
      <c r="O1" s="250" t="s">
        <v>388</v>
      </c>
      <c r="P1" s="252" t="s">
        <v>442</v>
      </c>
      <c r="Q1" s="253" t="s">
        <v>389</v>
      </c>
      <c r="R1" s="248" t="s">
        <v>390</v>
      </c>
      <c r="S1" s="250" t="s">
        <v>391</v>
      </c>
      <c r="T1" s="250" t="s">
        <v>392</v>
      </c>
      <c r="U1" s="250" t="s">
        <v>393</v>
      </c>
      <c r="V1" s="248" t="s">
        <v>394</v>
      </c>
      <c r="W1" s="254" t="s">
        <v>443</v>
      </c>
      <c r="X1" s="252" t="s">
        <v>444</v>
      </c>
      <c r="Y1" s="250" t="s">
        <v>445</v>
      </c>
      <c r="Z1" s="250" t="s">
        <v>446</v>
      </c>
      <c r="AA1" s="250" t="s">
        <v>395</v>
      </c>
      <c r="AB1" s="250" t="s">
        <v>268</v>
      </c>
      <c r="AC1" s="193" t="s">
        <v>448</v>
      </c>
      <c r="AD1" s="193" t="s">
        <v>449</v>
      </c>
      <c r="AE1" s="193" t="s">
        <v>450</v>
      </c>
      <c r="AF1" s="193" t="s">
        <v>451</v>
      </c>
      <c r="AG1" s="193" t="s">
        <v>452</v>
      </c>
      <c r="AH1" s="193" t="s">
        <v>453</v>
      </c>
      <c r="AI1" s="193" t="s">
        <v>454</v>
      </c>
      <c r="AJ1" s="193" t="s">
        <v>455</v>
      </c>
      <c r="AK1" s="193" t="s">
        <v>456</v>
      </c>
      <c r="AL1" s="193" t="s">
        <v>457</v>
      </c>
      <c r="AM1" s="193" t="s">
        <v>458</v>
      </c>
      <c r="AN1" s="193" t="s">
        <v>459</v>
      </c>
      <c r="AO1" s="193" t="s">
        <v>460</v>
      </c>
      <c r="AP1" s="193" t="s">
        <v>461</v>
      </c>
      <c r="AQ1" s="193" t="s">
        <v>462</v>
      </c>
      <c r="AR1" s="193" t="s">
        <v>463</v>
      </c>
    </row>
    <row r="2" spans="1:44" s="257" customFormat="1">
      <c r="A2" s="244">
        <v>1</v>
      </c>
      <c r="B2" s="244" t="s">
        <v>357</v>
      </c>
      <c r="C2" s="244" t="s">
        <v>358</v>
      </c>
      <c r="D2" s="244" t="s">
        <v>23</v>
      </c>
      <c r="E2" s="255" t="s">
        <v>396</v>
      </c>
      <c r="F2" s="255" t="s">
        <v>447</v>
      </c>
      <c r="G2" s="255" t="s">
        <v>25</v>
      </c>
      <c r="H2" s="42">
        <v>41842</v>
      </c>
      <c r="I2" s="255"/>
      <c r="J2" t="s">
        <v>270</v>
      </c>
      <c r="K2" s="44" t="s">
        <v>362</v>
      </c>
      <c r="L2" s="44"/>
      <c r="M2" s="46">
        <v>3</v>
      </c>
      <c r="N2" s="255">
        <v>43.406083000000002</v>
      </c>
      <c r="O2" s="255">
        <v>-72.042599999999993</v>
      </c>
      <c r="P2" s="256"/>
      <c r="Q2" s="255"/>
      <c r="R2" s="255"/>
      <c r="S2" s="255"/>
      <c r="T2" s="245"/>
      <c r="U2" s="255"/>
      <c r="V2" s="255"/>
      <c r="X2" s="256"/>
      <c r="AA2" s="242"/>
      <c r="AB2" s="242"/>
      <c r="AC2" s="151">
        <v>0.1</v>
      </c>
      <c r="AD2" s="152">
        <v>0.05</v>
      </c>
      <c r="AE2" s="153">
        <v>0.193</v>
      </c>
      <c r="AF2" s="153">
        <v>3.0129999999999999</v>
      </c>
      <c r="AG2" s="152">
        <v>0.1</v>
      </c>
      <c r="AH2" s="152">
        <v>0</v>
      </c>
      <c r="AI2" s="153">
        <v>6.4000000000000001E-2</v>
      </c>
      <c r="AJ2" s="153">
        <v>-6.4000000000000001E-2</v>
      </c>
      <c r="AK2" s="83"/>
      <c r="AL2" s="62"/>
      <c r="AM2"/>
      <c r="AN2"/>
      <c r="AO2"/>
      <c r="AP2"/>
      <c r="AQ2"/>
      <c r="AR2"/>
    </row>
    <row r="3" spans="1:44" s="257" customFormat="1">
      <c r="A3" s="244">
        <v>2</v>
      </c>
      <c r="B3" s="244" t="s">
        <v>357</v>
      </c>
      <c r="C3" s="244" t="s">
        <v>358</v>
      </c>
      <c r="D3" s="244" t="s">
        <v>28</v>
      </c>
      <c r="E3" s="255" t="s">
        <v>396</v>
      </c>
      <c r="F3" s="255" t="s">
        <v>447</v>
      </c>
      <c r="G3" s="255" t="s">
        <v>29</v>
      </c>
      <c r="H3" s="42">
        <v>41842</v>
      </c>
      <c r="I3" s="255"/>
      <c r="J3" t="s">
        <v>270</v>
      </c>
      <c r="K3" s="44" t="s">
        <v>363</v>
      </c>
      <c r="L3" s="44"/>
      <c r="M3" s="46">
        <v>3</v>
      </c>
      <c r="N3" s="255">
        <v>43.361910999999999</v>
      </c>
      <c r="O3" s="255">
        <v>-72.055997000000005</v>
      </c>
      <c r="P3" s="256"/>
      <c r="Q3" s="255"/>
      <c r="R3" s="255"/>
      <c r="S3" s="255"/>
      <c r="T3" s="245"/>
      <c r="U3" s="255"/>
      <c r="V3" s="255"/>
      <c r="X3" s="256"/>
      <c r="AA3" s="242">
        <v>1</v>
      </c>
      <c r="AB3" s="242" t="s">
        <v>429</v>
      </c>
      <c r="AC3" s="151">
        <v>1.5</v>
      </c>
      <c r="AD3" s="152">
        <v>0</v>
      </c>
      <c r="AE3" s="153">
        <v>0.124</v>
      </c>
      <c r="AF3" s="153">
        <v>1.276</v>
      </c>
      <c r="AG3" s="152">
        <v>0.1</v>
      </c>
      <c r="AH3" s="152">
        <v>0</v>
      </c>
      <c r="AI3" s="153">
        <v>2.8000000000000001E-2</v>
      </c>
      <c r="AJ3" s="153">
        <v>-1.444</v>
      </c>
      <c r="AK3" s="171"/>
      <c r="AL3" s="172"/>
      <c r="AM3" s="173"/>
      <c r="AN3" s="170"/>
      <c r="AO3" s="178"/>
      <c r="AP3" s="161"/>
      <c r="AQ3" s="173"/>
      <c r="AR3" s="180"/>
    </row>
    <row r="4" spans="1:44" s="257" customFormat="1">
      <c r="A4" s="244">
        <v>3</v>
      </c>
      <c r="B4" s="244" t="s">
        <v>357</v>
      </c>
      <c r="C4" s="244" t="s">
        <v>358</v>
      </c>
      <c r="D4" s="244" t="s">
        <v>32</v>
      </c>
      <c r="E4" s="255" t="s">
        <v>396</v>
      </c>
      <c r="F4" s="255" t="s">
        <v>447</v>
      </c>
      <c r="G4" s="255" t="s">
        <v>34</v>
      </c>
      <c r="H4" s="42">
        <v>41842</v>
      </c>
      <c r="I4" s="255"/>
      <c r="J4" t="s">
        <v>270</v>
      </c>
      <c r="K4" s="44" t="s">
        <v>364</v>
      </c>
      <c r="L4" s="44"/>
      <c r="M4" s="46">
        <v>3</v>
      </c>
      <c r="N4" s="255">
        <v>43.383600000000001</v>
      </c>
      <c r="O4" s="255">
        <v>-72.062700000000007</v>
      </c>
      <c r="P4" s="256"/>
      <c r="Q4" s="255"/>
      <c r="R4" s="255"/>
      <c r="S4" s="255"/>
      <c r="T4" s="245"/>
      <c r="U4" s="255"/>
      <c r="V4" s="255"/>
      <c r="X4" s="256"/>
      <c r="AA4" s="242">
        <v>1</v>
      </c>
      <c r="AB4" s="242" t="s">
        <v>429</v>
      </c>
      <c r="AC4" s="151">
        <v>0.1</v>
      </c>
      <c r="AD4" s="152">
        <v>0</v>
      </c>
      <c r="AE4" s="153">
        <v>0.192</v>
      </c>
      <c r="AF4" s="153">
        <v>1.954</v>
      </c>
      <c r="AG4" s="152">
        <v>2</v>
      </c>
      <c r="AH4" s="152">
        <v>0</v>
      </c>
      <c r="AI4" s="153">
        <v>3.7999999999999999E-2</v>
      </c>
      <c r="AJ4" s="153">
        <v>-1.107</v>
      </c>
      <c r="AK4" s="171"/>
      <c r="AL4" s="172"/>
      <c r="AM4" s="173"/>
      <c r="AN4" s="170"/>
      <c r="AO4" s="178"/>
      <c r="AP4" s="161"/>
      <c r="AQ4" s="173"/>
      <c r="AR4" s="180"/>
    </row>
    <row r="5" spans="1:44" s="257" customFormat="1">
      <c r="A5" s="244">
        <v>4</v>
      </c>
      <c r="B5" s="244" t="s">
        <v>357</v>
      </c>
      <c r="C5" s="244" t="s">
        <v>358</v>
      </c>
      <c r="D5" s="244" t="s">
        <v>37</v>
      </c>
      <c r="E5" s="255" t="s">
        <v>396</v>
      </c>
      <c r="F5" s="255" t="s">
        <v>447</v>
      </c>
      <c r="G5" s="255" t="s">
        <v>39</v>
      </c>
      <c r="H5" s="42">
        <v>41842</v>
      </c>
      <c r="I5" s="255"/>
      <c r="J5" t="s">
        <v>270</v>
      </c>
      <c r="K5" s="44" t="s">
        <v>365</v>
      </c>
      <c r="L5" s="44"/>
      <c r="M5" s="46">
        <v>3</v>
      </c>
      <c r="N5" s="255">
        <v>43.342778000000003</v>
      </c>
      <c r="O5" s="255">
        <v>-72.049400000000006</v>
      </c>
      <c r="P5" s="256"/>
      <c r="Q5" s="255"/>
      <c r="R5" s="255"/>
      <c r="S5" s="255"/>
      <c r="T5" s="245"/>
      <c r="U5" s="255"/>
      <c r="V5" s="255"/>
      <c r="X5" s="256"/>
      <c r="AA5" s="242"/>
      <c r="AB5" s="242"/>
      <c r="AC5" s="151">
        <v>0.1</v>
      </c>
      <c r="AD5" s="152">
        <v>0.01</v>
      </c>
      <c r="AE5" s="153">
        <v>7.6999999999999999E-2</v>
      </c>
      <c r="AF5" s="153">
        <v>0.751</v>
      </c>
      <c r="AG5" s="152">
        <v>0.1</v>
      </c>
      <c r="AH5" s="152">
        <v>0</v>
      </c>
      <c r="AI5" s="153">
        <v>0.01</v>
      </c>
      <c r="AJ5" s="153">
        <v>-1.665</v>
      </c>
      <c r="AK5" s="171"/>
      <c r="AL5" s="172"/>
      <c r="AM5" s="173"/>
      <c r="AN5" s="170"/>
      <c r="AO5" s="178"/>
      <c r="AP5" s="161"/>
      <c r="AQ5" s="173"/>
      <c r="AR5" s="180"/>
    </row>
    <row r="6" spans="1:44" s="257" customFormat="1">
      <c r="A6" s="244">
        <v>5</v>
      </c>
      <c r="B6" s="244" t="s">
        <v>357</v>
      </c>
      <c r="C6" s="244" t="s">
        <v>358</v>
      </c>
      <c r="D6" s="244" t="s">
        <v>23</v>
      </c>
      <c r="E6" s="255" t="s">
        <v>396</v>
      </c>
      <c r="F6" s="255" t="s">
        <v>447</v>
      </c>
      <c r="G6" s="255" t="s">
        <v>25</v>
      </c>
      <c r="H6" s="73">
        <v>41870</v>
      </c>
      <c r="I6" s="255"/>
      <c r="J6" s="72" t="s">
        <v>285</v>
      </c>
      <c r="K6" s="74" t="s">
        <v>362</v>
      </c>
      <c r="L6" s="74"/>
      <c r="M6" s="75">
        <v>3</v>
      </c>
      <c r="N6" s="255">
        <v>43.406083000000002</v>
      </c>
      <c r="O6" s="255">
        <v>-72.042599999999993</v>
      </c>
      <c r="P6" s="256"/>
      <c r="Q6" s="255"/>
      <c r="R6" s="255"/>
      <c r="S6" s="255"/>
      <c r="T6" s="245"/>
      <c r="U6" s="255"/>
      <c r="V6" s="255"/>
      <c r="X6" s="256"/>
      <c r="AA6" s="242"/>
      <c r="AB6" s="242"/>
      <c r="AC6" s="155"/>
      <c r="AD6" s="156"/>
      <c r="AE6" s="157"/>
      <c r="AF6" s="157"/>
      <c r="AG6" s="156"/>
      <c r="AH6" s="156"/>
      <c r="AI6" s="157"/>
      <c r="AJ6" s="157"/>
      <c r="AK6" s="171"/>
      <c r="AL6" s="172"/>
      <c r="AM6" s="173"/>
      <c r="AN6" s="170"/>
      <c r="AO6" s="178"/>
      <c r="AP6" s="161"/>
      <c r="AQ6" s="173"/>
      <c r="AR6" s="180"/>
    </row>
    <row r="7" spans="1:44" s="257" customFormat="1">
      <c r="A7" s="244">
        <v>6</v>
      </c>
      <c r="B7" s="244" t="s">
        <v>357</v>
      </c>
      <c r="C7" s="244" t="s">
        <v>358</v>
      </c>
      <c r="D7" s="244" t="s">
        <v>32</v>
      </c>
      <c r="E7" s="255" t="s">
        <v>396</v>
      </c>
      <c r="F7" s="255" t="s">
        <v>447</v>
      </c>
      <c r="G7" s="255" t="s">
        <v>34</v>
      </c>
      <c r="H7" s="73">
        <v>41870</v>
      </c>
      <c r="I7" s="255"/>
      <c r="J7" s="72" t="s">
        <v>285</v>
      </c>
      <c r="K7" s="74" t="s">
        <v>364</v>
      </c>
      <c r="L7" s="74"/>
      <c r="M7" s="75">
        <v>3</v>
      </c>
      <c r="N7" s="255">
        <v>43.383600000000001</v>
      </c>
      <c r="O7" s="255">
        <v>-72.062700000000007</v>
      </c>
      <c r="P7" s="256"/>
      <c r="Q7" s="255"/>
      <c r="R7" s="255"/>
      <c r="S7" s="255"/>
      <c r="T7" s="245"/>
      <c r="U7" s="255"/>
      <c r="V7" s="255"/>
      <c r="X7" s="256"/>
      <c r="AA7" s="242"/>
      <c r="AB7" s="242"/>
      <c r="AC7" s="155"/>
      <c r="AD7" s="156"/>
      <c r="AE7" s="157"/>
      <c r="AF7" s="157"/>
      <c r="AG7" s="156"/>
      <c r="AH7" s="156"/>
      <c r="AI7" s="157"/>
      <c r="AJ7" s="157"/>
      <c r="AK7" s="171"/>
      <c r="AL7" s="172"/>
      <c r="AM7" s="173"/>
      <c r="AN7" s="170"/>
      <c r="AO7" s="178"/>
      <c r="AP7" s="161"/>
      <c r="AQ7" s="173"/>
      <c r="AR7" s="180"/>
    </row>
    <row r="8" spans="1:44" s="257" customFormat="1">
      <c r="A8" s="244">
        <v>7</v>
      </c>
      <c r="B8" s="244" t="s">
        <v>357</v>
      </c>
      <c r="C8" s="244" t="s">
        <v>358</v>
      </c>
      <c r="D8" s="244" t="s">
        <v>28</v>
      </c>
      <c r="E8" s="255" t="s">
        <v>396</v>
      </c>
      <c r="F8" s="255" t="s">
        <v>447</v>
      </c>
      <c r="G8" s="255" t="s">
        <v>29</v>
      </c>
      <c r="H8" s="73">
        <v>41870</v>
      </c>
      <c r="I8" s="255"/>
      <c r="J8" s="72" t="s">
        <v>285</v>
      </c>
      <c r="K8" s="74" t="s">
        <v>363</v>
      </c>
      <c r="L8" s="74"/>
      <c r="M8" s="75">
        <v>3</v>
      </c>
      <c r="N8" s="255">
        <v>43.361910999999999</v>
      </c>
      <c r="O8" s="255">
        <v>-72.055997000000005</v>
      </c>
      <c r="P8" s="256"/>
      <c r="Q8" s="255"/>
      <c r="R8" s="255"/>
      <c r="S8" s="255"/>
      <c r="T8" s="245"/>
      <c r="U8" s="255"/>
      <c r="V8" s="255"/>
      <c r="X8" s="256"/>
      <c r="AA8" s="242"/>
      <c r="AB8" s="242"/>
      <c r="AC8" s="155"/>
      <c r="AD8" s="156"/>
      <c r="AE8" s="157"/>
      <c r="AF8" s="157"/>
      <c r="AG8" s="156"/>
      <c r="AH8" s="156"/>
      <c r="AI8" s="157"/>
      <c r="AJ8" s="157"/>
      <c r="AK8" s="171"/>
      <c r="AL8" s="172"/>
      <c r="AM8" s="173"/>
      <c r="AN8" s="170"/>
      <c r="AO8" s="178"/>
      <c r="AP8" s="161"/>
      <c r="AQ8" s="173"/>
      <c r="AR8" s="180"/>
    </row>
    <row r="9" spans="1:44" s="257" customFormat="1">
      <c r="A9" s="244">
        <v>8</v>
      </c>
      <c r="B9" s="244" t="s">
        <v>357</v>
      </c>
      <c r="C9" s="244" t="s">
        <v>358</v>
      </c>
      <c r="D9" s="244" t="s">
        <v>37</v>
      </c>
      <c r="E9" s="255" t="s">
        <v>396</v>
      </c>
      <c r="F9" s="255" t="s">
        <v>447</v>
      </c>
      <c r="G9" s="255" t="s">
        <v>39</v>
      </c>
      <c r="H9" s="73">
        <v>41870</v>
      </c>
      <c r="I9" s="255"/>
      <c r="J9" s="72" t="s">
        <v>285</v>
      </c>
      <c r="K9" s="74" t="s">
        <v>365</v>
      </c>
      <c r="L9" s="74"/>
      <c r="M9" s="75">
        <v>3</v>
      </c>
      <c r="N9" s="255">
        <v>43.342778000000003</v>
      </c>
      <c r="O9" s="255">
        <v>-72.049400000000006</v>
      </c>
      <c r="P9" s="256"/>
      <c r="Q9" s="255"/>
      <c r="R9" s="255"/>
      <c r="S9" s="255"/>
      <c r="T9" s="258"/>
      <c r="U9" s="255"/>
      <c r="V9" s="255"/>
      <c r="X9" s="256"/>
      <c r="AA9" s="242"/>
      <c r="AB9" s="242"/>
      <c r="AC9" s="155"/>
      <c r="AD9" s="156"/>
      <c r="AE9" s="157"/>
      <c r="AF9" s="157"/>
      <c r="AG9" s="156"/>
      <c r="AH9" s="156"/>
      <c r="AI9" s="157"/>
      <c r="AJ9" s="157"/>
      <c r="AK9" s="171"/>
      <c r="AL9" s="172"/>
      <c r="AM9" s="173"/>
      <c r="AN9" s="170"/>
      <c r="AO9" s="178"/>
      <c r="AP9" s="161"/>
      <c r="AQ9" s="173"/>
      <c r="AR9" s="180"/>
    </row>
    <row r="10" spans="1:44" s="257" customFormat="1">
      <c r="A10" s="244">
        <v>9</v>
      </c>
      <c r="B10" s="244" t="s">
        <v>357</v>
      </c>
      <c r="C10" s="244" t="s">
        <v>358</v>
      </c>
      <c r="D10" s="244" t="s">
        <v>6</v>
      </c>
      <c r="E10" s="255" t="s">
        <v>397</v>
      </c>
      <c r="F10" s="255" t="s">
        <v>447</v>
      </c>
      <c r="G10" s="255" t="s">
        <v>8</v>
      </c>
      <c r="H10" s="42">
        <v>41845</v>
      </c>
      <c r="I10" s="255"/>
      <c r="J10" t="s">
        <v>280</v>
      </c>
      <c r="K10" s="44" t="s">
        <v>362</v>
      </c>
      <c r="L10" s="44"/>
      <c r="M10" s="46">
        <v>3</v>
      </c>
      <c r="N10" s="255">
        <v>43.391083000000002</v>
      </c>
      <c r="O10" s="255">
        <v>-71.227694</v>
      </c>
      <c r="P10" s="256"/>
      <c r="Q10" s="255"/>
      <c r="R10" s="255"/>
      <c r="S10" s="255"/>
      <c r="T10" s="245"/>
      <c r="U10" s="255"/>
      <c r="V10" s="255"/>
      <c r="X10" s="256"/>
      <c r="AA10" s="242"/>
      <c r="AB10" s="242"/>
      <c r="AC10" s="151">
        <v>1</v>
      </c>
      <c r="AD10" s="152">
        <v>0.28000000000000003</v>
      </c>
      <c r="AE10" s="153">
        <v>0.26900000000000002</v>
      </c>
      <c r="AF10" s="153">
        <v>6.508</v>
      </c>
      <c r="AG10" s="152">
        <v>0.1</v>
      </c>
      <c r="AH10" s="152">
        <v>0.13</v>
      </c>
      <c r="AI10" s="153">
        <v>0.106</v>
      </c>
      <c r="AJ10" s="153">
        <v>0.39</v>
      </c>
      <c r="AK10" s="171"/>
      <c r="AL10" s="172"/>
      <c r="AM10" s="173"/>
      <c r="AN10" s="170"/>
      <c r="AO10" s="178"/>
      <c r="AP10" s="161"/>
      <c r="AQ10" s="173"/>
      <c r="AR10" s="180"/>
    </row>
    <row r="11" spans="1:44" s="257" customFormat="1">
      <c r="A11" s="244">
        <v>10</v>
      </c>
      <c r="B11" s="244" t="s">
        <v>357</v>
      </c>
      <c r="C11" s="244" t="s">
        <v>358</v>
      </c>
      <c r="D11" s="244" t="s">
        <v>12</v>
      </c>
      <c r="E11" s="255" t="s">
        <v>397</v>
      </c>
      <c r="F11" s="255" t="s">
        <v>447</v>
      </c>
      <c r="G11" s="255" t="s">
        <v>13</v>
      </c>
      <c r="H11" s="42">
        <v>41845</v>
      </c>
      <c r="I11" s="255"/>
      <c r="J11" t="s">
        <v>280</v>
      </c>
      <c r="K11" s="44" t="s">
        <v>366</v>
      </c>
      <c r="L11" s="44"/>
      <c r="M11" s="46">
        <v>1</v>
      </c>
      <c r="N11" s="255">
        <v>43.395249999999997</v>
      </c>
      <c r="O11" s="255">
        <v>-71.236681000000004</v>
      </c>
      <c r="P11" s="256"/>
      <c r="Q11" s="255"/>
      <c r="R11" s="255"/>
      <c r="S11" s="255"/>
      <c r="T11" s="245"/>
      <c r="U11" s="255"/>
      <c r="V11" s="255"/>
      <c r="X11" s="256"/>
      <c r="AA11" s="242"/>
      <c r="AB11" s="242"/>
      <c r="AC11" s="151">
        <v>0.1</v>
      </c>
      <c r="AD11" s="152">
        <v>0.23</v>
      </c>
      <c r="AE11" s="153">
        <v>0.218</v>
      </c>
      <c r="AF11" s="153">
        <v>7.3789999999999996</v>
      </c>
      <c r="AG11" s="152">
        <v>0.1</v>
      </c>
      <c r="AH11" s="152">
        <v>0.13</v>
      </c>
      <c r="AI11" s="153">
        <v>1.7999999999999999E-2</v>
      </c>
      <c r="AJ11" s="153">
        <v>-8.9999999999999993E-3</v>
      </c>
      <c r="AK11" s="171"/>
      <c r="AL11" s="172"/>
      <c r="AM11" s="173"/>
      <c r="AN11" s="170"/>
      <c r="AO11" s="178"/>
      <c r="AP11" s="161"/>
      <c r="AQ11" s="173"/>
      <c r="AR11" s="180"/>
    </row>
    <row r="12" spans="1:44" s="257" customFormat="1">
      <c r="A12" s="244">
        <v>11</v>
      </c>
      <c r="B12" s="244" t="s">
        <v>357</v>
      </c>
      <c r="C12" s="244" t="s">
        <v>358</v>
      </c>
      <c r="D12" s="244" t="s">
        <v>16</v>
      </c>
      <c r="E12" s="255" t="s">
        <v>397</v>
      </c>
      <c r="F12" s="255" t="s">
        <v>447</v>
      </c>
      <c r="G12" s="255" t="s">
        <v>17</v>
      </c>
      <c r="H12" s="73">
        <v>41845</v>
      </c>
      <c r="I12" s="255"/>
      <c r="J12" s="72" t="s">
        <v>280</v>
      </c>
      <c r="K12" s="74" t="s">
        <v>367</v>
      </c>
      <c r="L12" s="74"/>
      <c r="M12" s="75">
        <v>1</v>
      </c>
      <c r="N12" s="255">
        <v>43.393324999999997</v>
      </c>
      <c r="O12" s="255">
        <v>-71.216344000000007</v>
      </c>
      <c r="P12" s="256"/>
      <c r="Q12" s="255"/>
      <c r="R12" s="255"/>
      <c r="S12" s="255"/>
      <c r="T12" s="245"/>
      <c r="U12" s="255"/>
      <c r="V12" s="255"/>
      <c r="X12" s="256"/>
      <c r="AA12" s="242"/>
      <c r="AB12" s="242"/>
      <c r="AC12" s="155">
        <v>0.1</v>
      </c>
      <c r="AD12" s="156">
        <v>0.23</v>
      </c>
      <c r="AE12" s="157">
        <v>0.22700000000000001</v>
      </c>
      <c r="AF12" s="157">
        <v>6.04</v>
      </c>
      <c r="AG12" s="156">
        <v>0.1</v>
      </c>
      <c r="AH12" s="156">
        <v>0.13</v>
      </c>
      <c r="AI12" s="157">
        <v>2.7E-2</v>
      </c>
      <c r="AJ12" s="157">
        <v>0.34200000000000003</v>
      </c>
      <c r="AK12" s="171"/>
      <c r="AL12" s="172"/>
      <c r="AM12" s="173"/>
      <c r="AN12" s="170"/>
      <c r="AO12" s="178"/>
      <c r="AP12" s="161"/>
      <c r="AQ12" s="173"/>
      <c r="AR12" s="180"/>
    </row>
    <row r="13" spans="1:44" s="257" customFormat="1">
      <c r="A13" s="244">
        <v>12</v>
      </c>
      <c r="B13" s="244" t="s">
        <v>357</v>
      </c>
      <c r="C13" s="244" t="s">
        <v>358</v>
      </c>
      <c r="D13" s="244" t="s">
        <v>19</v>
      </c>
      <c r="E13" s="255" t="s">
        <v>397</v>
      </c>
      <c r="F13" s="255" t="s">
        <v>447</v>
      </c>
      <c r="G13" s="255" t="s">
        <v>20</v>
      </c>
      <c r="H13" s="73">
        <v>41845</v>
      </c>
      <c r="I13" s="255"/>
      <c r="J13" s="72" t="s">
        <v>280</v>
      </c>
      <c r="K13" s="74" t="s">
        <v>368</v>
      </c>
      <c r="L13" s="74"/>
      <c r="M13" s="75">
        <v>1</v>
      </c>
      <c r="N13" s="255">
        <v>43.389308</v>
      </c>
      <c r="O13" s="255">
        <v>-71.217014000000006</v>
      </c>
      <c r="P13" s="256"/>
      <c r="Q13" s="255"/>
      <c r="R13" s="255"/>
      <c r="S13" s="255"/>
      <c r="T13" s="245"/>
      <c r="U13" s="255"/>
      <c r="V13" s="255"/>
      <c r="X13" s="256"/>
      <c r="AA13" s="242"/>
      <c r="AB13" s="242"/>
      <c r="AC13" s="155">
        <v>0.55000000000000004</v>
      </c>
      <c r="AD13" s="156">
        <v>0.35</v>
      </c>
      <c r="AE13" s="157">
        <v>0.23899999999999999</v>
      </c>
      <c r="AF13" s="157">
        <v>5.5060000000000002</v>
      </c>
      <c r="AG13" s="156">
        <v>0.1</v>
      </c>
      <c r="AH13" s="156">
        <v>0.1</v>
      </c>
      <c r="AI13" s="157">
        <v>0.13</v>
      </c>
      <c r="AJ13" s="157">
        <v>1.9910000000000001</v>
      </c>
      <c r="AK13" s="171"/>
      <c r="AL13" s="172"/>
      <c r="AM13" s="173"/>
      <c r="AN13" s="170"/>
      <c r="AO13" s="178"/>
      <c r="AP13" s="161"/>
      <c r="AQ13" s="173"/>
      <c r="AR13" s="180"/>
    </row>
    <row r="14" spans="1:44" s="257" customFormat="1">
      <c r="A14" s="244">
        <v>13</v>
      </c>
      <c r="B14" s="244" t="s">
        <v>357</v>
      </c>
      <c r="C14" s="244" t="s">
        <v>358</v>
      </c>
      <c r="D14" s="244" t="s">
        <v>6</v>
      </c>
      <c r="E14" s="255" t="s">
        <v>397</v>
      </c>
      <c r="F14" s="255" t="s">
        <v>447</v>
      </c>
      <c r="G14" s="255" t="s">
        <v>8</v>
      </c>
      <c r="H14" s="73">
        <v>41873</v>
      </c>
      <c r="I14" s="255"/>
      <c r="J14" s="72" t="s">
        <v>292</v>
      </c>
      <c r="K14" s="74" t="s">
        <v>362</v>
      </c>
      <c r="L14" s="74"/>
      <c r="M14" s="75">
        <v>3</v>
      </c>
      <c r="N14" s="255">
        <v>43.391083000000002</v>
      </c>
      <c r="O14" s="255">
        <v>-71.227694</v>
      </c>
      <c r="P14" s="256"/>
      <c r="Q14" s="255"/>
      <c r="R14" s="255"/>
      <c r="S14" s="255"/>
      <c r="T14" s="245"/>
      <c r="U14" s="255"/>
      <c r="V14" s="255"/>
      <c r="X14" s="256"/>
      <c r="AA14" s="242"/>
      <c r="AB14" s="242"/>
      <c r="AC14" s="155">
        <v>3.5</v>
      </c>
      <c r="AD14" s="156">
        <v>0.55000000000000004</v>
      </c>
      <c r="AE14" s="157">
        <v>0.19</v>
      </c>
      <c r="AF14" s="157">
        <v>8.4830000000000005</v>
      </c>
      <c r="AG14" s="156">
        <v>2</v>
      </c>
      <c r="AH14" s="156">
        <v>0.31</v>
      </c>
      <c r="AI14" s="157">
        <v>3.5000000000000003E-2</v>
      </c>
      <c r="AJ14" s="157">
        <v>1.722</v>
      </c>
      <c r="AK14" s="171"/>
      <c r="AL14" s="172"/>
      <c r="AM14" s="173"/>
      <c r="AN14" s="170"/>
      <c r="AO14" s="178"/>
      <c r="AP14" s="161"/>
      <c r="AQ14" s="173"/>
      <c r="AR14" s="180"/>
    </row>
    <row r="15" spans="1:44" s="257" customFormat="1">
      <c r="A15" s="244">
        <v>14</v>
      </c>
      <c r="B15" s="244" t="s">
        <v>357</v>
      </c>
      <c r="C15" s="244" t="s">
        <v>358</v>
      </c>
      <c r="D15" s="244" t="s">
        <v>51</v>
      </c>
      <c r="E15" s="255" t="s">
        <v>398</v>
      </c>
      <c r="F15" s="255" t="s">
        <v>447</v>
      </c>
      <c r="G15" s="255" t="s">
        <v>52</v>
      </c>
      <c r="H15" s="73">
        <v>41846</v>
      </c>
      <c r="I15" s="255"/>
      <c r="J15" s="72"/>
      <c r="K15" s="74" t="s">
        <v>362</v>
      </c>
      <c r="L15" s="74"/>
      <c r="M15" s="75">
        <v>3</v>
      </c>
      <c r="N15" s="255">
        <v>43.400799999999997</v>
      </c>
      <c r="O15" s="255">
        <v>-72.009500000000003</v>
      </c>
      <c r="P15" s="256"/>
      <c r="Q15" s="255"/>
      <c r="R15" s="255"/>
      <c r="S15" s="255"/>
      <c r="T15" s="245"/>
      <c r="U15" s="255"/>
      <c r="V15" s="255"/>
      <c r="X15" s="256"/>
      <c r="AA15" s="242"/>
      <c r="AB15" s="242"/>
      <c r="AC15" s="155"/>
      <c r="AD15" s="156"/>
      <c r="AE15" s="157"/>
      <c r="AF15" s="157"/>
      <c r="AG15" s="156"/>
      <c r="AH15" s="156"/>
      <c r="AI15" s="157"/>
      <c r="AJ15" s="157"/>
      <c r="AK15" s="171"/>
      <c r="AL15" s="172"/>
      <c r="AM15" s="173"/>
      <c r="AN15" s="170"/>
      <c r="AO15" s="178"/>
      <c r="AP15" s="161"/>
      <c r="AQ15" s="173"/>
      <c r="AR15" s="180"/>
    </row>
    <row r="16" spans="1:44" s="257" customFormat="1">
      <c r="A16" s="244">
        <v>15</v>
      </c>
      <c r="B16" s="244" t="s">
        <v>357</v>
      </c>
      <c r="C16" s="244" t="s">
        <v>358</v>
      </c>
      <c r="D16" s="244" t="s">
        <v>53</v>
      </c>
      <c r="E16" s="255" t="s">
        <v>436</v>
      </c>
      <c r="F16" s="255" t="s">
        <v>447</v>
      </c>
      <c r="G16" s="255" t="s">
        <v>55</v>
      </c>
      <c r="H16" s="73">
        <v>41851</v>
      </c>
      <c r="I16" s="255"/>
      <c r="J16" s="72"/>
      <c r="K16" s="74" t="s">
        <v>361</v>
      </c>
      <c r="L16" s="74" t="s">
        <v>360</v>
      </c>
      <c r="M16" s="75">
        <v>0</v>
      </c>
      <c r="N16" s="255">
        <v>42.799945000000001</v>
      </c>
      <c r="O16" s="255">
        <v>-71.381613999999999</v>
      </c>
      <c r="P16" s="256"/>
      <c r="Q16" s="255"/>
      <c r="R16" s="255"/>
      <c r="S16" s="255"/>
      <c r="T16" s="245"/>
      <c r="U16" s="255"/>
      <c r="V16" s="255"/>
      <c r="X16" s="256"/>
      <c r="AA16" s="242"/>
      <c r="AB16" s="242"/>
      <c r="AC16" s="155">
        <v>20.5</v>
      </c>
      <c r="AD16" s="156">
        <v>1.32</v>
      </c>
      <c r="AE16" s="157">
        <v>4.7149999999999999</v>
      </c>
      <c r="AF16" s="157">
        <v>20.43</v>
      </c>
      <c r="AG16" s="156">
        <v>1</v>
      </c>
      <c r="AH16" s="156">
        <v>0.41</v>
      </c>
      <c r="AI16" s="157">
        <v>0.23400000000000001</v>
      </c>
      <c r="AJ16" s="157">
        <v>7.7110000000000003</v>
      </c>
      <c r="AK16" s="171"/>
      <c r="AL16" s="172"/>
      <c r="AM16" s="173"/>
      <c r="AN16" s="170"/>
      <c r="AO16" s="178"/>
      <c r="AP16" s="161"/>
      <c r="AQ16" s="173"/>
      <c r="AR16" s="180"/>
    </row>
    <row r="17" spans="1:44" s="257" customFormat="1">
      <c r="A17" s="244">
        <v>16</v>
      </c>
      <c r="B17" s="244" t="s">
        <v>357</v>
      </c>
      <c r="C17" s="244" t="s">
        <v>358</v>
      </c>
      <c r="D17" s="244" t="s">
        <v>58</v>
      </c>
      <c r="E17" s="255" t="s">
        <v>399</v>
      </c>
      <c r="F17" s="255" t="s">
        <v>447</v>
      </c>
      <c r="G17" s="255" t="s">
        <v>59</v>
      </c>
      <c r="H17" s="73">
        <v>41851</v>
      </c>
      <c r="I17" s="255"/>
      <c r="J17" s="72"/>
      <c r="K17" s="74" t="s">
        <v>361</v>
      </c>
      <c r="L17" s="74" t="s">
        <v>360</v>
      </c>
      <c r="M17" s="75">
        <v>0</v>
      </c>
      <c r="N17" s="255">
        <v>42.772744000000003</v>
      </c>
      <c r="O17" s="255">
        <v>-71.425831000000002</v>
      </c>
      <c r="P17" s="256"/>
      <c r="Q17" s="255"/>
      <c r="R17" s="255"/>
      <c r="S17" s="255"/>
      <c r="T17" s="245"/>
      <c r="U17" s="255"/>
      <c r="V17" s="255"/>
      <c r="X17" s="256"/>
      <c r="AA17" s="242"/>
      <c r="AB17" s="242"/>
      <c r="AC17" s="155">
        <v>863.87</v>
      </c>
      <c r="AD17" s="156">
        <v>8.67</v>
      </c>
      <c r="AE17" s="157">
        <v>102.5</v>
      </c>
      <c r="AF17" s="157">
        <v>164.6</v>
      </c>
      <c r="AG17" s="156">
        <v>48</v>
      </c>
      <c r="AH17" s="156">
        <v>1.84</v>
      </c>
      <c r="AI17" s="157">
        <v>8.4149999999999991</v>
      </c>
      <c r="AJ17" s="157">
        <v>19.63</v>
      </c>
      <c r="AK17" s="171"/>
      <c r="AL17" s="172"/>
      <c r="AM17" s="173"/>
      <c r="AN17" s="170"/>
      <c r="AO17" s="178"/>
      <c r="AP17" s="161"/>
      <c r="AQ17" s="173"/>
      <c r="AR17" s="180"/>
    </row>
    <row r="18" spans="1:44" s="257" customFormat="1">
      <c r="A18" s="244">
        <v>17</v>
      </c>
      <c r="B18" s="244" t="s">
        <v>357</v>
      </c>
      <c r="C18" s="244" t="s">
        <v>358</v>
      </c>
      <c r="D18" s="244" t="s">
        <v>61</v>
      </c>
      <c r="E18" s="255" t="s">
        <v>400</v>
      </c>
      <c r="F18" s="255" t="s">
        <v>447</v>
      </c>
      <c r="G18" s="255" t="s">
        <v>62</v>
      </c>
      <c r="H18" s="42">
        <v>41851</v>
      </c>
      <c r="I18" s="255"/>
      <c r="J18" t="s">
        <v>281</v>
      </c>
      <c r="K18" s="44" t="s">
        <v>363</v>
      </c>
      <c r="L18" s="44"/>
      <c r="M18" s="46">
        <v>3</v>
      </c>
      <c r="N18" s="255">
        <v>42.698694000000003</v>
      </c>
      <c r="O18" s="255">
        <v>-71.367099999999994</v>
      </c>
      <c r="P18" s="256"/>
      <c r="Q18" s="255"/>
      <c r="R18" s="255"/>
      <c r="S18" s="255"/>
      <c r="T18" s="245"/>
      <c r="U18" s="255"/>
      <c r="V18" s="255"/>
      <c r="X18" s="256"/>
      <c r="AA18" s="242"/>
      <c r="AB18" s="242"/>
      <c r="AC18" s="151">
        <v>5</v>
      </c>
      <c r="AD18" s="152">
        <v>1.58</v>
      </c>
      <c r="AE18" s="153">
        <v>1.64</v>
      </c>
      <c r="AF18" s="153">
        <v>40.19</v>
      </c>
      <c r="AG18" s="152">
        <v>0.1</v>
      </c>
      <c r="AH18" s="152">
        <v>0.1</v>
      </c>
      <c r="AI18" s="153">
        <v>0.312</v>
      </c>
      <c r="AJ18" s="153">
        <v>3.419</v>
      </c>
      <c r="AK18" s="171"/>
      <c r="AL18" s="172"/>
      <c r="AM18" s="173"/>
      <c r="AN18" s="170"/>
      <c r="AO18" s="178"/>
      <c r="AP18" s="161"/>
      <c r="AQ18" s="173"/>
      <c r="AR18" s="180"/>
    </row>
    <row r="19" spans="1:44" s="257" customFormat="1">
      <c r="A19" s="244">
        <v>18</v>
      </c>
      <c r="B19" s="244" t="s">
        <v>357</v>
      </c>
      <c r="C19" s="244" t="s">
        <v>358</v>
      </c>
      <c r="D19" s="244" t="s">
        <v>112</v>
      </c>
      <c r="E19" s="255" t="s">
        <v>400</v>
      </c>
      <c r="F19" s="255" t="s">
        <v>447</v>
      </c>
      <c r="G19" s="255" t="s">
        <v>113</v>
      </c>
      <c r="H19" s="73">
        <v>41859</v>
      </c>
      <c r="I19" s="255"/>
      <c r="J19" s="72" t="s">
        <v>288</v>
      </c>
      <c r="K19" s="74" t="s">
        <v>367</v>
      </c>
      <c r="L19" s="74"/>
      <c r="M19" s="75">
        <v>1</v>
      </c>
      <c r="N19" s="255">
        <v>42.700861000000003</v>
      </c>
      <c r="O19" s="255">
        <v>-71.365110999999999</v>
      </c>
      <c r="P19" s="256"/>
      <c r="Q19" s="255"/>
      <c r="R19" s="255"/>
      <c r="S19" s="255"/>
      <c r="T19" s="245"/>
      <c r="U19" s="255"/>
      <c r="V19" s="255"/>
      <c r="X19" s="256"/>
      <c r="AA19" s="242"/>
      <c r="AB19" s="242"/>
      <c r="AC19" s="155">
        <v>8.5</v>
      </c>
      <c r="AD19" s="156">
        <v>2.17</v>
      </c>
      <c r="AE19" s="157">
        <v>2.3279999999999998</v>
      </c>
      <c r="AF19" s="157">
        <v>96.15</v>
      </c>
      <c r="AG19" s="156">
        <v>1.5</v>
      </c>
      <c r="AH19" s="156">
        <v>0.23</v>
      </c>
      <c r="AI19" s="157">
        <v>0.17799999999999999</v>
      </c>
      <c r="AJ19" s="157">
        <v>3.399</v>
      </c>
      <c r="AK19" s="171"/>
      <c r="AL19" s="172"/>
      <c r="AM19" s="173"/>
      <c r="AN19" s="170"/>
      <c r="AO19" s="178"/>
      <c r="AP19" s="161"/>
      <c r="AQ19" s="173"/>
      <c r="AR19" s="180"/>
    </row>
    <row r="20" spans="1:44" s="257" customFormat="1">
      <c r="A20" s="244">
        <v>19</v>
      </c>
      <c r="B20" s="244" t="s">
        <v>357</v>
      </c>
      <c r="C20" s="244" t="s">
        <v>358</v>
      </c>
      <c r="D20" s="244" t="s">
        <v>66</v>
      </c>
      <c r="E20" s="255" t="s">
        <v>401</v>
      </c>
      <c r="F20" s="255" t="s">
        <v>447</v>
      </c>
      <c r="G20" s="255" t="s">
        <v>75</v>
      </c>
      <c r="H20" s="42">
        <v>41852</v>
      </c>
      <c r="I20" s="255"/>
      <c r="J20" t="s">
        <v>281</v>
      </c>
      <c r="K20" s="44" t="s">
        <v>366</v>
      </c>
      <c r="L20" s="44"/>
      <c r="M20" s="46">
        <v>1</v>
      </c>
      <c r="N20" s="255">
        <v>43.19</v>
      </c>
      <c r="O20" s="255">
        <v>-71.774900000000002</v>
      </c>
      <c r="P20" s="256"/>
      <c r="Q20" s="255"/>
      <c r="R20" s="255"/>
      <c r="S20" s="255"/>
      <c r="T20" s="245"/>
      <c r="U20" s="255"/>
      <c r="V20" s="255"/>
      <c r="X20" s="256"/>
      <c r="AA20" s="242"/>
      <c r="AB20" s="242"/>
      <c r="AC20" s="151">
        <v>2.5</v>
      </c>
      <c r="AD20" s="152">
        <v>0.95</v>
      </c>
      <c r="AE20" s="153">
        <v>0.59399999999999997</v>
      </c>
      <c r="AF20" s="153">
        <v>23.04</v>
      </c>
      <c r="AG20" s="152">
        <v>0.1</v>
      </c>
      <c r="AH20" s="152">
        <v>1.08</v>
      </c>
      <c r="AI20" s="153">
        <v>6.5000000000000002E-2</v>
      </c>
      <c r="AJ20" s="153">
        <v>20.87</v>
      </c>
      <c r="AK20" s="171"/>
      <c r="AL20" s="172"/>
      <c r="AM20" s="173"/>
      <c r="AN20" s="170"/>
      <c r="AO20" s="178"/>
      <c r="AP20" s="161"/>
      <c r="AQ20" s="173"/>
      <c r="AR20" s="180"/>
    </row>
    <row r="21" spans="1:44" s="257" customFormat="1">
      <c r="A21" s="244">
        <v>20</v>
      </c>
      <c r="B21" s="244" t="s">
        <v>357</v>
      </c>
      <c r="C21" s="244" t="s">
        <v>358</v>
      </c>
      <c r="D21" s="244" t="s">
        <v>65</v>
      </c>
      <c r="E21" s="255" t="s">
        <v>401</v>
      </c>
      <c r="F21" s="255" t="s">
        <v>447</v>
      </c>
      <c r="G21" s="255" t="s">
        <v>70</v>
      </c>
      <c r="H21" s="42">
        <v>41852</v>
      </c>
      <c r="I21" s="255"/>
      <c r="J21" t="s">
        <v>281</v>
      </c>
      <c r="K21" s="44" t="s">
        <v>362</v>
      </c>
      <c r="L21" s="44"/>
      <c r="M21" s="46">
        <v>3</v>
      </c>
      <c r="N21" s="255">
        <v>43.192722000000003</v>
      </c>
      <c r="O21" s="255">
        <v>-71.775971999999996</v>
      </c>
      <c r="P21" s="256"/>
      <c r="Q21" s="255"/>
      <c r="R21" s="255"/>
      <c r="S21" s="255"/>
      <c r="T21" s="245"/>
      <c r="U21" s="255"/>
      <c r="V21" s="255"/>
      <c r="X21" s="256"/>
      <c r="AA21" s="242"/>
      <c r="AB21" s="242"/>
      <c r="AC21" s="151">
        <v>2</v>
      </c>
      <c r="AD21" s="152">
        <v>1.32</v>
      </c>
      <c r="AE21" s="153">
        <v>0.63800000000000001</v>
      </c>
      <c r="AF21" s="153">
        <v>31.33</v>
      </c>
      <c r="AG21" s="152">
        <v>0.1</v>
      </c>
      <c r="AH21" s="152">
        <v>0.91</v>
      </c>
      <c r="AI21" s="153">
        <v>0</v>
      </c>
      <c r="AJ21" s="153">
        <v>20.079999999999998</v>
      </c>
      <c r="AK21" s="171"/>
      <c r="AL21" s="172"/>
      <c r="AM21" s="173"/>
      <c r="AN21" s="170"/>
      <c r="AO21" s="178"/>
      <c r="AP21" s="161"/>
      <c r="AQ21" s="173"/>
      <c r="AR21" s="180"/>
    </row>
    <row r="22" spans="1:44" s="257" customFormat="1">
      <c r="A22" s="244">
        <v>21</v>
      </c>
      <c r="B22" s="244" t="s">
        <v>357</v>
      </c>
      <c r="C22" s="244" t="s">
        <v>358</v>
      </c>
      <c r="D22" s="244" t="s">
        <v>67</v>
      </c>
      <c r="E22" s="255" t="s">
        <v>401</v>
      </c>
      <c r="F22" s="255" t="s">
        <v>447</v>
      </c>
      <c r="G22" s="255" t="s">
        <v>72</v>
      </c>
      <c r="H22" s="42">
        <v>41852</v>
      </c>
      <c r="I22" s="255"/>
      <c r="J22" t="s">
        <v>281</v>
      </c>
      <c r="K22" s="44" t="s">
        <v>367</v>
      </c>
      <c r="L22" s="44"/>
      <c r="M22" s="46">
        <v>1</v>
      </c>
      <c r="N22" s="255">
        <v>43.194000000000003</v>
      </c>
      <c r="O22" s="255">
        <v>-71.775082999999995</v>
      </c>
      <c r="P22" s="256"/>
      <c r="Q22" s="255"/>
      <c r="R22" s="255"/>
      <c r="S22" s="255"/>
      <c r="T22" s="245"/>
      <c r="U22" s="255"/>
      <c r="V22" s="255"/>
      <c r="X22" s="256"/>
      <c r="AA22" s="242"/>
      <c r="AB22" s="242"/>
      <c r="AC22" s="151">
        <v>2</v>
      </c>
      <c r="AD22" s="152">
        <v>1.31</v>
      </c>
      <c r="AE22" s="153">
        <v>0.54800000000000004</v>
      </c>
      <c r="AF22" s="153">
        <v>28.59</v>
      </c>
      <c r="AG22" s="152">
        <v>2</v>
      </c>
      <c r="AH22" s="152">
        <v>1.01</v>
      </c>
      <c r="AI22" s="153">
        <v>0</v>
      </c>
      <c r="AJ22" s="153">
        <v>24.39</v>
      </c>
      <c r="AK22" s="171"/>
      <c r="AL22" s="172"/>
      <c r="AM22" s="173"/>
      <c r="AN22" s="170"/>
      <c r="AO22" s="178"/>
      <c r="AP22" s="161"/>
      <c r="AQ22" s="173"/>
      <c r="AR22" s="180"/>
    </row>
    <row r="23" spans="1:44" s="257" customFormat="1">
      <c r="A23" s="244">
        <v>22</v>
      </c>
      <c r="B23" s="244" t="s">
        <v>357</v>
      </c>
      <c r="C23" s="244" t="s">
        <v>358</v>
      </c>
      <c r="D23" s="244" t="s">
        <v>68</v>
      </c>
      <c r="E23" s="255" t="s">
        <v>401</v>
      </c>
      <c r="F23" s="255" t="s">
        <v>447</v>
      </c>
      <c r="G23" s="255" t="s">
        <v>68</v>
      </c>
      <c r="H23" s="42">
        <v>41852</v>
      </c>
      <c r="I23" s="255"/>
      <c r="J23" t="s">
        <v>281</v>
      </c>
      <c r="K23" s="44" t="s">
        <v>364</v>
      </c>
      <c r="L23" s="44"/>
      <c r="M23" s="46">
        <v>3</v>
      </c>
      <c r="N23" s="255">
        <v>43.192771999999998</v>
      </c>
      <c r="O23" s="255">
        <v>-71.774861999999999</v>
      </c>
      <c r="P23" s="256"/>
      <c r="Q23" s="255"/>
      <c r="R23" s="255"/>
      <c r="S23" s="255"/>
      <c r="T23" s="245"/>
      <c r="U23" s="255"/>
      <c r="V23" s="255"/>
      <c r="X23" s="256"/>
      <c r="AA23" s="242"/>
      <c r="AB23" s="242" t="s">
        <v>432</v>
      </c>
      <c r="AC23" s="151">
        <v>3.5</v>
      </c>
      <c r="AD23" s="152">
        <v>1.1299999999999999</v>
      </c>
      <c r="AE23" s="153">
        <v>0.51400000000000001</v>
      </c>
      <c r="AF23" s="153">
        <v>29.15</v>
      </c>
      <c r="AG23" s="152">
        <v>0.1</v>
      </c>
      <c r="AH23" s="152">
        <v>0.91</v>
      </c>
      <c r="AI23" s="153">
        <v>0.159</v>
      </c>
      <c r="AJ23" s="153">
        <v>21.55</v>
      </c>
      <c r="AK23" s="171"/>
      <c r="AL23" s="172"/>
      <c r="AM23" s="173"/>
      <c r="AN23" s="170"/>
      <c r="AO23" s="178"/>
      <c r="AP23" s="161"/>
      <c r="AQ23" s="173"/>
      <c r="AR23" s="180"/>
    </row>
    <row r="24" spans="1:44" s="257" customFormat="1">
      <c r="A24" s="244">
        <v>23</v>
      </c>
      <c r="B24" s="244" t="s">
        <v>357</v>
      </c>
      <c r="C24" s="244" t="s">
        <v>358</v>
      </c>
      <c r="D24" s="244" t="s">
        <v>69</v>
      </c>
      <c r="E24" s="255" t="s">
        <v>401</v>
      </c>
      <c r="F24" s="255" t="s">
        <v>447</v>
      </c>
      <c r="G24" s="255" t="s">
        <v>69</v>
      </c>
      <c r="H24" s="42">
        <v>41852</v>
      </c>
      <c r="I24" s="255"/>
      <c r="J24" t="s">
        <v>281</v>
      </c>
      <c r="K24" s="44" t="s">
        <v>363</v>
      </c>
      <c r="L24" s="44"/>
      <c r="M24" s="46">
        <v>3</v>
      </c>
      <c r="N24" s="255">
        <v>43.191034999999999</v>
      </c>
      <c r="O24" s="255">
        <v>-71.777050000000003</v>
      </c>
      <c r="P24" s="256"/>
      <c r="Q24" s="255"/>
      <c r="R24" s="255"/>
      <c r="S24" s="255"/>
      <c r="T24" s="245"/>
      <c r="U24" s="255"/>
      <c r="V24" s="255"/>
      <c r="X24" s="256"/>
      <c r="AA24" s="242"/>
      <c r="AB24" s="242" t="s">
        <v>432</v>
      </c>
      <c r="AC24" s="151">
        <v>0.1</v>
      </c>
      <c r="AD24" s="152">
        <v>1.04</v>
      </c>
      <c r="AE24" s="153">
        <v>0.497</v>
      </c>
      <c r="AF24" s="153">
        <v>21.55</v>
      </c>
      <c r="AG24" s="152">
        <v>0.1</v>
      </c>
      <c r="AH24" s="152">
        <v>0.65</v>
      </c>
      <c r="AI24" s="153">
        <v>0</v>
      </c>
      <c r="AJ24" s="153">
        <v>14.48</v>
      </c>
      <c r="AK24" s="171"/>
      <c r="AL24" s="172"/>
      <c r="AM24" s="173"/>
      <c r="AN24" s="170"/>
      <c r="AO24" s="178"/>
      <c r="AP24" s="161"/>
      <c r="AQ24" s="173"/>
      <c r="AR24" s="180"/>
    </row>
    <row r="25" spans="1:44" s="257" customFormat="1">
      <c r="A25" s="244">
        <v>24</v>
      </c>
      <c r="B25" s="244" t="s">
        <v>357</v>
      </c>
      <c r="C25" s="244" t="s">
        <v>358</v>
      </c>
      <c r="D25" s="244" t="s">
        <v>77</v>
      </c>
      <c r="E25" s="255" t="s">
        <v>402</v>
      </c>
      <c r="F25" s="255" t="s">
        <v>447</v>
      </c>
      <c r="G25" s="255" t="s">
        <v>79</v>
      </c>
      <c r="H25" s="42">
        <v>41855</v>
      </c>
      <c r="I25" s="255"/>
      <c r="J25"/>
      <c r="K25" s="74" t="s">
        <v>361</v>
      </c>
      <c r="L25" s="74" t="s">
        <v>360</v>
      </c>
      <c r="M25" s="46">
        <v>0</v>
      </c>
      <c r="N25" s="255">
        <v>42.923904999999998</v>
      </c>
      <c r="O25" s="255">
        <v>-71.187254999999993</v>
      </c>
      <c r="P25" s="256"/>
      <c r="Q25" s="255"/>
      <c r="R25" s="255"/>
      <c r="S25" s="255"/>
      <c r="T25" s="245"/>
      <c r="U25" s="255"/>
      <c r="V25" s="255"/>
      <c r="X25" s="256"/>
      <c r="AA25" s="242"/>
      <c r="AB25" s="242"/>
      <c r="AC25" s="151">
        <v>1797.63</v>
      </c>
      <c r="AD25" s="152">
        <v>13.11</v>
      </c>
      <c r="AE25" s="153">
        <v>236.4</v>
      </c>
      <c r="AF25" s="153">
        <v>278.39999999999998</v>
      </c>
      <c r="AG25" s="152">
        <v>41</v>
      </c>
      <c r="AH25" s="152">
        <v>1.32</v>
      </c>
      <c r="AI25" s="153">
        <v>3.294</v>
      </c>
      <c r="AJ25" s="153">
        <v>9.093</v>
      </c>
      <c r="AK25" s="171"/>
      <c r="AL25" s="172"/>
      <c r="AM25" s="173">
        <v>631.5</v>
      </c>
      <c r="AN25" s="170">
        <v>361.5</v>
      </c>
      <c r="AO25" s="178"/>
      <c r="AP25" s="161"/>
      <c r="AQ25" s="173">
        <v>1.66</v>
      </c>
      <c r="AR25" s="180">
        <v>12.64</v>
      </c>
    </row>
    <row r="26" spans="1:44" s="257" customFormat="1">
      <c r="A26" s="244">
        <v>25</v>
      </c>
      <c r="B26" s="244" t="s">
        <v>357</v>
      </c>
      <c r="C26" s="244" t="s">
        <v>358</v>
      </c>
      <c r="D26" s="244" t="s">
        <v>77</v>
      </c>
      <c r="E26" s="255" t="s">
        <v>402</v>
      </c>
      <c r="F26" s="255" t="s">
        <v>447</v>
      </c>
      <c r="G26" s="255" t="s">
        <v>79</v>
      </c>
      <c r="H26" s="73">
        <v>41859</v>
      </c>
      <c r="I26" s="255"/>
      <c r="J26" s="72" t="s">
        <v>288</v>
      </c>
      <c r="K26" s="74" t="s">
        <v>367</v>
      </c>
      <c r="L26" s="74"/>
      <c r="M26" s="75">
        <v>1</v>
      </c>
      <c r="N26" s="255">
        <v>42.923904999999998</v>
      </c>
      <c r="O26" s="255">
        <v>-71.187254999999993</v>
      </c>
      <c r="P26" s="256"/>
      <c r="Q26" s="255"/>
      <c r="R26" s="255"/>
      <c r="S26" s="255"/>
      <c r="T26" s="245"/>
      <c r="U26" s="255"/>
      <c r="V26" s="255"/>
      <c r="X26" s="256"/>
      <c r="AA26" s="242"/>
      <c r="AB26" s="242"/>
      <c r="AC26" s="155">
        <v>5</v>
      </c>
      <c r="AD26" s="156">
        <v>1.1399999999999999</v>
      </c>
      <c r="AE26" s="157">
        <v>0.33200000000000002</v>
      </c>
      <c r="AF26" s="157">
        <v>9.9510000000000005</v>
      </c>
      <c r="AG26" s="156">
        <v>1.5</v>
      </c>
      <c r="AH26" s="156">
        <v>1.02</v>
      </c>
      <c r="AI26" s="157">
        <v>3.3000000000000002E-2</v>
      </c>
      <c r="AJ26" s="157">
        <v>3.88</v>
      </c>
      <c r="AK26" s="171"/>
      <c r="AL26" s="172"/>
      <c r="AM26" s="173">
        <v>0.41499999999999998</v>
      </c>
      <c r="AN26" s="170">
        <v>6.38</v>
      </c>
      <c r="AO26" s="178"/>
      <c r="AP26" s="161"/>
      <c r="AQ26" s="173">
        <v>1.331</v>
      </c>
      <c r="AR26" s="180">
        <v>6.234</v>
      </c>
    </row>
    <row r="27" spans="1:44" s="257" customFormat="1">
      <c r="A27" s="244">
        <v>26</v>
      </c>
      <c r="B27" s="244" t="s">
        <v>357</v>
      </c>
      <c r="C27" s="244" t="s">
        <v>358</v>
      </c>
      <c r="D27" s="244" t="s">
        <v>244</v>
      </c>
      <c r="E27" s="255" t="s">
        <v>402</v>
      </c>
      <c r="F27" s="255" t="s">
        <v>447</v>
      </c>
      <c r="G27" s="255" t="s">
        <v>245</v>
      </c>
      <c r="H27" s="42">
        <v>41896</v>
      </c>
      <c r="I27" s="255"/>
      <c r="J27" t="s">
        <v>284</v>
      </c>
      <c r="K27" s="44" t="s">
        <v>362</v>
      </c>
      <c r="L27" s="44"/>
      <c r="M27" s="46">
        <v>3</v>
      </c>
      <c r="N27" s="255">
        <v>42.918883999999998</v>
      </c>
      <c r="O27" s="255">
        <v>-71.187873999999994</v>
      </c>
      <c r="P27" s="256"/>
      <c r="Q27" s="255"/>
      <c r="R27" s="255"/>
      <c r="S27" s="255"/>
      <c r="T27" s="245"/>
      <c r="U27" s="255"/>
      <c r="V27" s="255"/>
      <c r="X27" s="256"/>
      <c r="AA27" s="242"/>
      <c r="AB27" s="242"/>
      <c r="AC27" s="151">
        <v>1</v>
      </c>
      <c r="AD27" s="152">
        <v>1.28</v>
      </c>
      <c r="AE27" s="153">
        <v>0.35499999999999998</v>
      </c>
      <c r="AF27" s="153">
        <v>14.72</v>
      </c>
      <c r="AG27" s="152">
        <v>0.1</v>
      </c>
      <c r="AH27" s="152">
        <v>1.05</v>
      </c>
      <c r="AI27" s="153">
        <v>0.156</v>
      </c>
      <c r="AJ27" s="153">
        <v>8.8350000000000009</v>
      </c>
      <c r="AK27" s="171"/>
      <c r="AL27" s="172"/>
      <c r="AM27" s="173">
        <v>0.65400000000000003</v>
      </c>
      <c r="AN27" s="170">
        <v>8.577</v>
      </c>
      <c r="AO27" s="178"/>
      <c r="AP27" s="161"/>
      <c r="AQ27" s="173">
        <v>0.27800000000000002</v>
      </c>
      <c r="AR27" s="180">
        <v>7.8179999999999996</v>
      </c>
    </row>
    <row r="28" spans="1:44" s="257" customFormat="1">
      <c r="A28" s="244">
        <v>27</v>
      </c>
      <c r="B28" s="244" t="s">
        <v>357</v>
      </c>
      <c r="C28" s="244" t="s">
        <v>358</v>
      </c>
      <c r="D28" s="244" t="s">
        <v>246</v>
      </c>
      <c r="E28" s="255" t="s">
        <v>402</v>
      </c>
      <c r="F28" s="255" t="s">
        <v>447</v>
      </c>
      <c r="G28" s="255" t="s">
        <v>246</v>
      </c>
      <c r="H28" s="42">
        <v>41896</v>
      </c>
      <c r="I28" s="255"/>
      <c r="J28" t="s">
        <v>284</v>
      </c>
      <c r="K28" s="44" t="s">
        <v>364</v>
      </c>
      <c r="L28" s="44"/>
      <c r="M28" s="46">
        <v>3</v>
      </c>
      <c r="N28" s="255">
        <v>42.914414999999998</v>
      </c>
      <c r="O28" s="255">
        <v>-71.190441000000007</v>
      </c>
      <c r="P28" s="256"/>
      <c r="Q28" s="255"/>
      <c r="R28" s="255"/>
      <c r="S28" s="255"/>
      <c r="T28" s="245"/>
      <c r="U28" s="255"/>
      <c r="V28" s="255"/>
      <c r="X28" s="256"/>
      <c r="AA28" s="242"/>
      <c r="AB28" s="242" t="s">
        <v>432</v>
      </c>
      <c r="AC28" s="151">
        <v>1</v>
      </c>
      <c r="AD28" s="152">
        <v>1.17</v>
      </c>
      <c r="AE28" s="153">
        <v>0.52500000000000002</v>
      </c>
      <c r="AF28" s="153">
        <v>15.58</v>
      </c>
      <c r="AG28" s="152">
        <v>0.1</v>
      </c>
      <c r="AH28" s="152">
        <v>0.92</v>
      </c>
      <c r="AI28" s="153">
        <v>5.5E-2</v>
      </c>
      <c r="AJ28" s="153">
        <v>5.7030000000000003</v>
      </c>
      <c r="AK28" s="171"/>
      <c r="AL28" s="172"/>
      <c r="AM28" s="173">
        <v>0.77200000000000002</v>
      </c>
      <c r="AN28" s="170">
        <v>7.4720000000000004</v>
      </c>
      <c r="AO28" s="178"/>
      <c r="AP28" s="161"/>
      <c r="AQ28" s="173">
        <v>0.23599999999999999</v>
      </c>
      <c r="AR28" s="180">
        <v>5.2190000000000003</v>
      </c>
    </row>
    <row r="29" spans="1:44" s="257" customFormat="1">
      <c r="A29" s="244">
        <v>28</v>
      </c>
      <c r="B29" s="244" t="s">
        <v>357</v>
      </c>
      <c r="C29" s="244" t="s">
        <v>358</v>
      </c>
      <c r="D29" s="244" t="s">
        <v>247</v>
      </c>
      <c r="E29" s="255" t="s">
        <v>402</v>
      </c>
      <c r="F29" s="255" t="s">
        <v>447</v>
      </c>
      <c r="G29" s="255" t="s">
        <v>247</v>
      </c>
      <c r="H29" s="42">
        <v>41896</v>
      </c>
      <c r="I29" s="255"/>
      <c r="J29" t="s">
        <v>284</v>
      </c>
      <c r="K29" s="44" t="s">
        <v>363</v>
      </c>
      <c r="L29" s="44"/>
      <c r="M29" s="46">
        <v>3</v>
      </c>
      <c r="N29" s="255">
        <v>42.922491999999998</v>
      </c>
      <c r="O29" s="255">
        <v>-71.188272999999995</v>
      </c>
      <c r="P29" s="256"/>
      <c r="Q29" s="255"/>
      <c r="R29" s="255"/>
      <c r="S29" s="255"/>
      <c r="T29" s="245"/>
      <c r="U29" s="255"/>
      <c r="V29" s="255"/>
      <c r="X29" s="256"/>
      <c r="AA29" s="242"/>
      <c r="AB29" s="242" t="s">
        <v>432</v>
      </c>
      <c r="AC29" s="151">
        <v>8</v>
      </c>
      <c r="AD29" s="152">
        <v>1.26</v>
      </c>
      <c r="AE29" s="153">
        <v>0.66900000000000004</v>
      </c>
      <c r="AF29" s="153">
        <v>15.67</v>
      </c>
      <c r="AG29" s="152">
        <v>6.5</v>
      </c>
      <c r="AH29" s="152">
        <v>1.05</v>
      </c>
      <c r="AI29" s="153">
        <v>0.17599999999999999</v>
      </c>
      <c r="AJ29" s="153">
        <v>8.2159999999999993</v>
      </c>
      <c r="AK29" s="171"/>
      <c r="AL29" s="172"/>
      <c r="AM29" s="173">
        <v>0.85099999999999998</v>
      </c>
      <c r="AN29" s="170">
        <v>10.23</v>
      </c>
      <c r="AO29" s="178"/>
      <c r="AP29" s="161"/>
      <c r="AQ29" s="173">
        <v>0.217</v>
      </c>
      <c r="AR29" s="180">
        <v>6.8659999999999997</v>
      </c>
    </row>
    <row r="30" spans="1:44" s="257" customFormat="1">
      <c r="A30" s="244">
        <v>29</v>
      </c>
      <c r="B30" s="244" t="s">
        <v>357</v>
      </c>
      <c r="C30" s="244" t="s">
        <v>358</v>
      </c>
      <c r="D30" s="244" t="s">
        <v>248</v>
      </c>
      <c r="E30" s="255" t="s">
        <v>402</v>
      </c>
      <c r="F30" s="255" t="s">
        <v>447</v>
      </c>
      <c r="G30" s="255" t="s">
        <v>248</v>
      </c>
      <c r="H30" s="42">
        <v>41896</v>
      </c>
      <c r="I30" s="255"/>
      <c r="J30" t="s">
        <v>284</v>
      </c>
      <c r="K30" s="44" t="s">
        <v>367</v>
      </c>
      <c r="L30" s="44"/>
      <c r="M30" s="46">
        <v>1.5</v>
      </c>
      <c r="N30" s="255">
        <v>42.923667000000002</v>
      </c>
      <c r="O30" s="255">
        <v>-71.187617000000003</v>
      </c>
      <c r="P30" s="256"/>
      <c r="Q30" s="255"/>
      <c r="R30" s="255"/>
      <c r="S30" s="255"/>
      <c r="T30" s="245"/>
      <c r="U30" s="255"/>
      <c r="V30" s="255"/>
      <c r="X30" s="256"/>
      <c r="AA30" s="242"/>
      <c r="AB30" s="242" t="s">
        <v>432</v>
      </c>
      <c r="AC30" s="151">
        <v>4</v>
      </c>
      <c r="AD30" s="152">
        <v>1.22</v>
      </c>
      <c r="AE30" s="153">
        <v>0.37</v>
      </c>
      <c r="AF30" s="153">
        <v>14.73</v>
      </c>
      <c r="AG30" s="152">
        <v>0.1</v>
      </c>
      <c r="AH30" s="152">
        <v>0.85</v>
      </c>
      <c r="AI30" s="153">
        <v>5.7000000000000002E-2</v>
      </c>
      <c r="AJ30" s="153">
        <v>5.4009999999999998</v>
      </c>
      <c r="AK30" s="171"/>
      <c r="AL30" s="172"/>
      <c r="AM30" s="173">
        <v>0.56899999999999995</v>
      </c>
      <c r="AN30" s="170">
        <v>7.899</v>
      </c>
      <c r="AO30" s="178"/>
      <c r="AP30" s="161"/>
      <c r="AQ30" s="173">
        <v>0.76400000000000001</v>
      </c>
      <c r="AR30" s="180">
        <v>5.157</v>
      </c>
    </row>
    <row r="31" spans="1:44" s="257" customFormat="1">
      <c r="A31" s="244">
        <v>30</v>
      </c>
      <c r="B31" s="244" t="s">
        <v>357</v>
      </c>
      <c r="C31" s="244" t="s">
        <v>358</v>
      </c>
      <c r="D31" s="244" t="s">
        <v>249</v>
      </c>
      <c r="E31" s="255" t="s">
        <v>402</v>
      </c>
      <c r="F31" s="255" t="s">
        <v>447</v>
      </c>
      <c r="G31" s="255" t="s">
        <v>249</v>
      </c>
      <c r="H31" s="73">
        <v>41896</v>
      </c>
      <c r="I31" s="255"/>
      <c r="J31" s="72" t="s">
        <v>284</v>
      </c>
      <c r="K31" s="74" t="s">
        <v>366</v>
      </c>
      <c r="L31" s="74"/>
      <c r="M31" s="75">
        <v>1.5</v>
      </c>
      <c r="N31" s="255">
        <v>42.923667000000002</v>
      </c>
      <c r="O31" s="255">
        <v>-71.187617000000003</v>
      </c>
      <c r="P31" s="256"/>
      <c r="Q31" s="255"/>
      <c r="R31" s="255"/>
      <c r="S31" s="255"/>
      <c r="T31" s="245"/>
      <c r="U31" s="255"/>
      <c r="V31" s="255"/>
      <c r="X31" s="256"/>
      <c r="AA31" s="242"/>
      <c r="AB31" s="242" t="s">
        <v>432</v>
      </c>
      <c r="AC31" s="155">
        <v>4.5</v>
      </c>
      <c r="AD31" s="156">
        <v>1.17</v>
      </c>
      <c r="AE31" s="157">
        <v>0.442</v>
      </c>
      <c r="AF31" s="157">
        <v>14.91</v>
      </c>
      <c r="AG31" s="156">
        <v>1</v>
      </c>
      <c r="AH31" s="156">
        <v>0.91</v>
      </c>
      <c r="AI31" s="157">
        <v>6.3E-2</v>
      </c>
      <c r="AJ31" s="157">
        <v>5.4329999999999998</v>
      </c>
      <c r="AK31" s="171"/>
      <c r="AL31" s="172"/>
      <c r="AM31" s="173">
        <v>0.51700000000000002</v>
      </c>
      <c r="AN31" s="170">
        <v>8.8030000000000008</v>
      </c>
      <c r="AO31" s="178"/>
      <c r="AP31" s="161"/>
      <c r="AQ31" s="173">
        <v>0.217</v>
      </c>
      <c r="AR31" s="180">
        <v>4.9130000000000003</v>
      </c>
    </row>
    <row r="32" spans="1:44" s="257" customFormat="1">
      <c r="A32" s="244">
        <v>31</v>
      </c>
      <c r="B32" s="244" t="s">
        <v>357</v>
      </c>
      <c r="C32" s="244" t="s">
        <v>358</v>
      </c>
      <c r="D32" s="244" t="s">
        <v>82</v>
      </c>
      <c r="E32" s="255" t="s">
        <v>403</v>
      </c>
      <c r="F32" s="255" t="s">
        <v>447</v>
      </c>
      <c r="G32" s="255" t="s">
        <v>84</v>
      </c>
      <c r="H32" s="42">
        <v>41855</v>
      </c>
      <c r="I32" s="255"/>
      <c r="J32" t="s">
        <v>282</v>
      </c>
      <c r="K32" s="74" t="s">
        <v>361</v>
      </c>
      <c r="L32" s="74" t="s">
        <v>360</v>
      </c>
      <c r="M32" s="46">
        <v>0</v>
      </c>
      <c r="N32" s="255">
        <v>42.760750000000002</v>
      </c>
      <c r="O32" s="255">
        <v>-71.595639000000006</v>
      </c>
      <c r="P32" s="256"/>
      <c r="Q32" s="255"/>
      <c r="R32" s="255"/>
      <c r="S32" s="255"/>
      <c r="T32" s="245"/>
      <c r="U32" s="255"/>
      <c r="V32" s="255"/>
      <c r="X32" s="256"/>
      <c r="AA32" s="242"/>
      <c r="AB32" s="242"/>
      <c r="AC32" s="151">
        <v>1218.49</v>
      </c>
      <c r="AD32" s="152">
        <v>18.95</v>
      </c>
      <c r="AE32" s="153">
        <v>226.4</v>
      </c>
      <c r="AF32" s="153">
        <v>465.9</v>
      </c>
      <c r="AG32" s="152">
        <v>26</v>
      </c>
      <c r="AH32" s="152">
        <v>0.47</v>
      </c>
      <c r="AI32" s="153">
        <v>2.1989999999999998</v>
      </c>
      <c r="AJ32" s="153">
        <v>2.6739999999999999</v>
      </c>
      <c r="AK32" s="171"/>
      <c r="AL32" s="172"/>
      <c r="AM32" s="173">
        <v>121.8</v>
      </c>
      <c r="AN32" s="170">
        <v>76.47</v>
      </c>
      <c r="AO32" s="178"/>
      <c r="AP32" s="161"/>
      <c r="AQ32" s="173">
        <v>0.871</v>
      </c>
      <c r="AR32" s="180">
        <v>1.7370000000000001</v>
      </c>
    </row>
    <row r="33" spans="1:44" s="257" customFormat="1">
      <c r="A33" s="244">
        <v>32</v>
      </c>
      <c r="B33" s="244" t="s">
        <v>357</v>
      </c>
      <c r="C33" s="244" t="s">
        <v>358</v>
      </c>
      <c r="D33" s="244" t="s">
        <v>111</v>
      </c>
      <c r="E33" s="255" t="s">
        <v>403</v>
      </c>
      <c r="F33" s="255" t="s">
        <v>447</v>
      </c>
      <c r="G33" s="255" t="s">
        <v>114</v>
      </c>
      <c r="H33" s="73">
        <v>41859</v>
      </c>
      <c r="I33" s="255"/>
      <c r="J33" s="72" t="s">
        <v>288</v>
      </c>
      <c r="K33" s="74" t="s">
        <v>367</v>
      </c>
      <c r="L33" s="74"/>
      <c r="M33" s="75">
        <v>1</v>
      </c>
      <c r="N33" s="255">
        <v>42.760027999999998</v>
      </c>
      <c r="O33" s="255">
        <v>-71.597027999999995</v>
      </c>
      <c r="P33" s="256"/>
      <c r="Q33" s="255"/>
      <c r="R33" s="255"/>
      <c r="S33" s="255"/>
      <c r="T33" s="245"/>
      <c r="U33" s="255"/>
      <c r="V33" s="255"/>
      <c r="X33" s="256"/>
      <c r="AA33" s="242"/>
      <c r="AB33" s="242"/>
      <c r="AC33" s="155">
        <v>8.5</v>
      </c>
      <c r="AD33" s="156">
        <v>0.02</v>
      </c>
      <c r="AE33" s="157">
        <v>0.21099999999999999</v>
      </c>
      <c r="AF33" s="157">
        <v>2.9</v>
      </c>
      <c r="AG33" s="156">
        <v>0.1</v>
      </c>
      <c r="AH33" s="156">
        <v>7.0000000000000007E-2</v>
      </c>
      <c r="AI33" s="157">
        <v>1.7000000000000001E-2</v>
      </c>
      <c r="AJ33" s="157">
        <v>2.1819999999999999</v>
      </c>
      <c r="AK33" s="171"/>
      <c r="AL33" s="172"/>
      <c r="AM33" s="173">
        <v>0.38700000000000001</v>
      </c>
      <c r="AN33" s="170">
        <v>0.20200000000000001</v>
      </c>
      <c r="AO33" s="178"/>
      <c r="AP33" s="161"/>
      <c r="AQ33" s="173">
        <v>0.125</v>
      </c>
      <c r="AR33" s="180">
        <v>-1.7789999999999999</v>
      </c>
    </row>
    <row r="34" spans="1:44" s="257" customFormat="1">
      <c r="A34" s="244">
        <v>33</v>
      </c>
      <c r="B34" s="244" t="s">
        <v>357</v>
      </c>
      <c r="C34" s="244" t="s">
        <v>358</v>
      </c>
      <c r="D34" s="244" t="s">
        <v>82</v>
      </c>
      <c r="E34" s="255" t="s">
        <v>403</v>
      </c>
      <c r="F34" s="255" t="s">
        <v>447</v>
      </c>
      <c r="G34" s="255" t="s">
        <v>84</v>
      </c>
      <c r="H34" s="73">
        <v>41885</v>
      </c>
      <c r="I34" s="255"/>
      <c r="J34" s="72" t="s">
        <v>283</v>
      </c>
      <c r="K34" s="74" t="s">
        <v>361</v>
      </c>
      <c r="L34" s="74" t="s">
        <v>360</v>
      </c>
      <c r="M34" s="75">
        <v>0</v>
      </c>
      <c r="N34" s="255">
        <v>42.760750000000002</v>
      </c>
      <c r="O34" s="255">
        <v>-71.595639000000006</v>
      </c>
      <c r="P34" s="256"/>
      <c r="Q34" s="255"/>
      <c r="R34" s="255"/>
      <c r="S34" s="255"/>
      <c r="T34" s="245"/>
      <c r="U34" s="255"/>
      <c r="V34" s="255"/>
      <c r="X34" s="256"/>
      <c r="AA34" s="242"/>
      <c r="AB34" s="242"/>
      <c r="AC34" s="155">
        <v>1715.33</v>
      </c>
      <c r="AD34" s="156">
        <v>18.760000000000002</v>
      </c>
      <c r="AE34" s="157">
        <v>290.89999999999998</v>
      </c>
      <c r="AF34" s="157">
        <v>475.3</v>
      </c>
      <c r="AG34" s="156">
        <v>240.11</v>
      </c>
      <c r="AH34" s="156">
        <v>1.73</v>
      </c>
      <c r="AI34" s="157">
        <v>18.86</v>
      </c>
      <c r="AJ34" s="157">
        <v>12.88</v>
      </c>
      <c r="AK34" s="171">
        <v>16998.169999999998</v>
      </c>
      <c r="AL34" s="172">
        <v>71.37</v>
      </c>
      <c r="AM34" s="173">
        <v>171.6</v>
      </c>
      <c r="AN34" s="170">
        <v>96.58</v>
      </c>
      <c r="AO34" s="178">
        <v>18.5</v>
      </c>
      <c r="AP34" s="161">
        <v>0.61</v>
      </c>
      <c r="AQ34" s="173">
        <v>8.6310000000000002</v>
      </c>
      <c r="AR34" s="180">
        <v>3.7949999999999999</v>
      </c>
    </row>
    <row r="35" spans="1:44" s="257" customFormat="1">
      <c r="A35" s="244">
        <v>34</v>
      </c>
      <c r="B35" s="244" t="s">
        <v>357</v>
      </c>
      <c r="C35" s="244" t="s">
        <v>358</v>
      </c>
      <c r="D35" s="244" t="s">
        <v>96</v>
      </c>
      <c r="E35" s="255" t="s">
        <v>404</v>
      </c>
      <c r="F35" s="255" t="s">
        <v>447</v>
      </c>
      <c r="G35" s="255" t="s">
        <v>97</v>
      </c>
      <c r="H35" s="42">
        <v>41856</v>
      </c>
      <c r="I35" s="255"/>
      <c r="J35" t="s">
        <v>283</v>
      </c>
      <c r="K35" s="44" t="s">
        <v>362</v>
      </c>
      <c r="L35" s="44"/>
      <c r="M35" s="46">
        <v>3</v>
      </c>
      <c r="N35" s="255">
        <v>43.820082999999997</v>
      </c>
      <c r="O35" s="255">
        <v>-71.103800000000007</v>
      </c>
      <c r="P35" s="256"/>
      <c r="Q35" s="255"/>
      <c r="R35" s="255"/>
      <c r="S35" s="255"/>
      <c r="T35" s="245"/>
      <c r="U35" s="255"/>
      <c r="V35" s="255"/>
      <c r="X35" s="256"/>
      <c r="AA35" s="242"/>
      <c r="AB35" s="242"/>
      <c r="AC35" s="151">
        <v>1</v>
      </c>
      <c r="AD35" s="152">
        <v>0.7</v>
      </c>
      <c r="AE35" s="153">
        <v>0.30099999999999999</v>
      </c>
      <c r="AF35" s="153">
        <v>15.9</v>
      </c>
      <c r="AG35" s="152">
        <v>1.5</v>
      </c>
      <c r="AH35" s="152">
        <v>0.5</v>
      </c>
      <c r="AI35" s="153">
        <v>-8.2000000000000003E-2</v>
      </c>
      <c r="AJ35" s="153">
        <v>2.2149999999999999</v>
      </c>
      <c r="AK35" s="171"/>
      <c r="AL35" s="172"/>
      <c r="AM35" s="173"/>
      <c r="AN35" s="170"/>
      <c r="AO35" s="178"/>
      <c r="AP35" s="161"/>
      <c r="AQ35" s="173"/>
      <c r="AR35" s="180"/>
    </row>
    <row r="36" spans="1:44" s="257" customFormat="1">
      <c r="A36" s="244">
        <v>35</v>
      </c>
      <c r="B36" s="244" t="s">
        <v>357</v>
      </c>
      <c r="C36" s="244" t="s">
        <v>358</v>
      </c>
      <c r="D36" s="244" t="s">
        <v>250</v>
      </c>
      <c r="E36" s="255" t="s">
        <v>404</v>
      </c>
      <c r="F36" s="255" t="s">
        <v>447</v>
      </c>
      <c r="G36" s="255" t="s">
        <v>250</v>
      </c>
      <c r="H36" s="73">
        <v>41856</v>
      </c>
      <c r="I36" s="255"/>
      <c r="J36" s="72" t="s">
        <v>283</v>
      </c>
      <c r="K36" s="74" t="s">
        <v>364</v>
      </c>
      <c r="L36" s="74"/>
      <c r="M36" s="75">
        <v>3</v>
      </c>
      <c r="N36" s="255">
        <v>43.821694000000001</v>
      </c>
      <c r="O36" s="255">
        <v>-71.103916999999996</v>
      </c>
      <c r="P36" s="256"/>
      <c r="Q36" s="255"/>
      <c r="R36" s="255"/>
      <c r="S36" s="255"/>
      <c r="T36" s="245"/>
      <c r="U36" s="255"/>
      <c r="V36" s="255"/>
      <c r="X36" s="256"/>
      <c r="AA36" s="242"/>
      <c r="AB36" s="242" t="s">
        <v>432</v>
      </c>
      <c r="AC36" s="155">
        <v>1</v>
      </c>
      <c r="AD36" s="156">
        <v>2.0099999999999998</v>
      </c>
      <c r="AE36" s="157">
        <v>1.39</v>
      </c>
      <c r="AF36" s="157">
        <v>27.36</v>
      </c>
      <c r="AG36" s="156">
        <v>0.1</v>
      </c>
      <c r="AH36" s="156">
        <v>0.64</v>
      </c>
      <c r="AI36" s="157">
        <v>0.16700000000000001</v>
      </c>
      <c r="AJ36" s="157">
        <v>5.3789999999999996</v>
      </c>
      <c r="AK36" s="171"/>
      <c r="AL36" s="172"/>
      <c r="AM36" s="173"/>
      <c r="AN36" s="170"/>
      <c r="AO36" s="178"/>
      <c r="AP36" s="161"/>
      <c r="AQ36" s="173"/>
      <c r="AR36" s="180"/>
    </row>
    <row r="37" spans="1:44" s="257" customFormat="1">
      <c r="A37" s="244">
        <v>36</v>
      </c>
      <c r="B37" s="244" t="s">
        <v>357</v>
      </c>
      <c r="C37" s="244" t="s">
        <v>358</v>
      </c>
      <c r="D37" s="244" t="s">
        <v>251</v>
      </c>
      <c r="E37" s="255" t="s">
        <v>404</v>
      </c>
      <c r="F37" s="255" t="s">
        <v>447</v>
      </c>
      <c r="G37" s="255" t="s">
        <v>251</v>
      </c>
      <c r="H37" s="73">
        <v>41856</v>
      </c>
      <c r="I37" s="255"/>
      <c r="J37" s="72" t="s">
        <v>283</v>
      </c>
      <c r="K37" s="74" t="s">
        <v>363</v>
      </c>
      <c r="L37" s="74"/>
      <c r="M37" s="75">
        <v>3</v>
      </c>
      <c r="N37" s="255">
        <v>43.828888999999997</v>
      </c>
      <c r="O37" s="255">
        <v>-71.103694000000004</v>
      </c>
      <c r="P37" s="256"/>
      <c r="Q37" s="255"/>
      <c r="R37" s="255"/>
      <c r="S37" s="255"/>
      <c r="T37" s="245"/>
      <c r="U37" s="255"/>
      <c r="V37" s="255"/>
      <c r="X37" s="256"/>
      <c r="AA37" s="242"/>
      <c r="AB37" s="242" t="s">
        <v>432</v>
      </c>
      <c r="AC37" s="155">
        <v>2</v>
      </c>
      <c r="AD37" s="156">
        <v>0.77</v>
      </c>
      <c r="AE37" s="157">
        <v>1.0469999999999999</v>
      </c>
      <c r="AF37" s="157">
        <v>9.2110000000000003</v>
      </c>
      <c r="AG37" s="156">
        <v>1.5</v>
      </c>
      <c r="AH37" s="156">
        <v>0.61</v>
      </c>
      <c r="AI37" s="157">
        <v>0.104</v>
      </c>
      <c r="AJ37" s="157">
        <v>3.1139999999999999</v>
      </c>
      <c r="AK37" s="171"/>
      <c r="AL37" s="172"/>
      <c r="AM37" s="173"/>
      <c r="AN37" s="170"/>
      <c r="AO37" s="178"/>
      <c r="AP37" s="161"/>
      <c r="AQ37" s="173"/>
      <c r="AR37" s="180"/>
    </row>
    <row r="38" spans="1:44" s="257" customFormat="1">
      <c r="A38" s="244">
        <v>37</v>
      </c>
      <c r="B38" s="244" t="s">
        <v>357</v>
      </c>
      <c r="C38" s="244" t="s">
        <v>358</v>
      </c>
      <c r="D38" s="244" t="s">
        <v>96</v>
      </c>
      <c r="E38" s="255" t="s">
        <v>404</v>
      </c>
      <c r="F38" s="255" t="s">
        <v>447</v>
      </c>
      <c r="G38" s="255" t="s">
        <v>97</v>
      </c>
      <c r="H38" s="42">
        <v>41912</v>
      </c>
      <c r="I38" s="255"/>
      <c r="J38" t="s">
        <v>322</v>
      </c>
      <c r="K38" s="44" t="s">
        <v>362</v>
      </c>
      <c r="L38" s="44"/>
      <c r="M38" s="46">
        <v>3</v>
      </c>
      <c r="N38" s="255">
        <v>43.820082999999997</v>
      </c>
      <c r="O38" s="255">
        <v>-71.103800000000007</v>
      </c>
      <c r="P38" s="256"/>
      <c r="Q38" s="255"/>
      <c r="R38" s="255"/>
      <c r="S38" s="255"/>
      <c r="T38" s="245"/>
      <c r="U38" s="255"/>
      <c r="V38" s="255"/>
      <c r="X38" s="256"/>
      <c r="AA38" s="242"/>
      <c r="AB38" s="242"/>
      <c r="AC38" s="151">
        <v>2.5</v>
      </c>
      <c r="AD38" s="152">
        <v>0.59</v>
      </c>
      <c r="AE38" s="153">
        <v>0.38200000000000001</v>
      </c>
      <c r="AF38" s="153">
        <v>19.98</v>
      </c>
      <c r="AG38" s="152">
        <v>2.5</v>
      </c>
      <c r="AH38" s="152">
        <v>0.31</v>
      </c>
      <c r="AI38" s="153">
        <v>-0.11</v>
      </c>
      <c r="AJ38" s="153">
        <v>-0.434</v>
      </c>
      <c r="AK38" s="171"/>
      <c r="AL38" s="172"/>
      <c r="AM38" s="173"/>
      <c r="AN38" s="170"/>
      <c r="AO38" s="178"/>
      <c r="AP38" s="161"/>
      <c r="AQ38" s="173"/>
      <c r="AR38" s="180"/>
    </row>
    <row r="39" spans="1:44" s="257" customFormat="1">
      <c r="A39" s="244">
        <v>38</v>
      </c>
      <c r="B39" s="244" t="s">
        <v>357</v>
      </c>
      <c r="C39" s="244" t="s">
        <v>358</v>
      </c>
      <c r="D39" s="244" t="s">
        <v>104</v>
      </c>
      <c r="E39" s="255" t="s">
        <v>405</v>
      </c>
      <c r="F39" s="255" t="s">
        <v>447</v>
      </c>
      <c r="G39" s="255" t="s">
        <v>105</v>
      </c>
      <c r="H39" s="42">
        <v>41856</v>
      </c>
      <c r="I39" s="255"/>
      <c r="J39" t="s">
        <v>285</v>
      </c>
      <c r="K39" s="44" t="s">
        <v>365</v>
      </c>
      <c r="L39" s="44"/>
      <c r="M39" s="46">
        <v>3</v>
      </c>
      <c r="N39" s="255">
        <v>43.804067000000003</v>
      </c>
      <c r="O39" s="255">
        <v>-71.101078000000001</v>
      </c>
      <c r="P39" s="256"/>
      <c r="Q39" s="255"/>
      <c r="R39" s="255"/>
      <c r="S39" s="255"/>
      <c r="T39" s="245"/>
      <c r="U39" s="255"/>
      <c r="V39" s="255"/>
      <c r="X39" s="256"/>
      <c r="AA39" s="242"/>
      <c r="AB39" s="242"/>
      <c r="AC39" s="151">
        <v>1</v>
      </c>
      <c r="AD39" s="152">
        <v>0.56000000000000005</v>
      </c>
      <c r="AE39" s="153">
        <v>0.318</v>
      </c>
      <c r="AF39" s="153">
        <v>8.1660000000000004</v>
      </c>
      <c r="AG39" s="152">
        <v>0.1</v>
      </c>
      <c r="AH39" s="152">
        <v>0.31</v>
      </c>
      <c r="AI39" s="153">
        <v>0.105</v>
      </c>
      <c r="AJ39" s="153">
        <v>3.1509999999999998</v>
      </c>
      <c r="AK39" s="171"/>
      <c r="AL39" s="172"/>
      <c r="AM39" s="173"/>
      <c r="AN39" s="170"/>
      <c r="AO39" s="178"/>
      <c r="AP39" s="161"/>
      <c r="AQ39" s="173"/>
      <c r="AR39" s="180"/>
    </row>
    <row r="40" spans="1:44" s="257" customFormat="1">
      <c r="A40" s="244">
        <v>39</v>
      </c>
      <c r="B40" s="244" t="s">
        <v>357</v>
      </c>
      <c r="C40" s="244" t="s">
        <v>358</v>
      </c>
      <c r="D40" s="244" t="s">
        <v>101</v>
      </c>
      <c r="E40" s="255" t="s">
        <v>405</v>
      </c>
      <c r="F40" s="255" t="s">
        <v>447</v>
      </c>
      <c r="G40" s="255" t="s">
        <v>103</v>
      </c>
      <c r="H40" s="42">
        <v>41856</v>
      </c>
      <c r="I40" s="255"/>
      <c r="J40" t="s">
        <v>285</v>
      </c>
      <c r="K40" s="44" t="s">
        <v>363</v>
      </c>
      <c r="L40" s="44"/>
      <c r="M40" s="46">
        <v>3</v>
      </c>
      <c r="N40" s="255">
        <v>43.796819999999997</v>
      </c>
      <c r="O40" s="255">
        <v>-71.081038000000007</v>
      </c>
      <c r="P40" s="256"/>
      <c r="Q40" s="255"/>
      <c r="R40" s="255"/>
      <c r="S40" s="255"/>
      <c r="T40" s="245"/>
      <c r="U40" s="255"/>
      <c r="V40" s="255"/>
      <c r="X40" s="256"/>
      <c r="AA40" s="242"/>
      <c r="AB40" s="242"/>
      <c r="AC40" s="151">
        <v>2</v>
      </c>
      <c r="AD40" s="152">
        <v>0.59</v>
      </c>
      <c r="AE40" s="153">
        <v>0.37</v>
      </c>
      <c r="AF40" s="153">
        <v>5.601</v>
      </c>
      <c r="AG40" s="152">
        <v>0.1</v>
      </c>
      <c r="AH40" s="152">
        <v>0.25</v>
      </c>
      <c r="AI40" s="153">
        <v>-0.04</v>
      </c>
      <c r="AJ40" s="153">
        <v>1.085</v>
      </c>
      <c r="AK40" s="171"/>
      <c r="AL40" s="172"/>
      <c r="AM40" s="173"/>
      <c r="AN40" s="170"/>
      <c r="AO40" s="178"/>
      <c r="AP40" s="161"/>
      <c r="AQ40" s="173"/>
      <c r="AR40" s="180"/>
    </row>
    <row r="41" spans="1:44" s="257" customFormat="1">
      <c r="A41" s="244">
        <v>40</v>
      </c>
      <c r="B41" s="244" t="s">
        <v>357</v>
      </c>
      <c r="C41" s="244" t="s">
        <v>358</v>
      </c>
      <c r="D41" s="244" t="s">
        <v>99</v>
      </c>
      <c r="E41" s="255" t="s">
        <v>405</v>
      </c>
      <c r="F41" s="255" t="s">
        <v>447</v>
      </c>
      <c r="G41" s="255" t="s">
        <v>98</v>
      </c>
      <c r="H41" s="42">
        <v>41856</v>
      </c>
      <c r="I41" s="255"/>
      <c r="J41" t="s">
        <v>285</v>
      </c>
      <c r="K41" s="44" t="s">
        <v>364</v>
      </c>
      <c r="L41" s="44"/>
      <c r="M41" s="46">
        <v>3</v>
      </c>
      <c r="N41" s="255">
        <v>43.804833000000002</v>
      </c>
      <c r="O41" s="255">
        <v>-71.075166999999993</v>
      </c>
      <c r="P41" s="256"/>
      <c r="Q41" s="255"/>
      <c r="R41" s="255"/>
      <c r="S41" s="255"/>
      <c r="T41" s="245"/>
      <c r="U41" s="255"/>
      <c r="V41" s="255"/>
      <c r="X41" s="256"/>
      <c r="AA41" s="242"/>
      <c r="AB41" s="242"/>
      <c r="AC41" s="151">
        <v>0.1</v>
      </c>
      <c r="AD41" s="152">
        <v>0.62</v>
      </c>
      <c r="AE41" s="153">
        <v>0.41</v>
      </c>
      <c r="AF41" s="153">
        <v>8.5909999999999993</v>
      </c>
      <c r="AG41" s="152">
        <v>0.55000000000000004</v>
      </c>
      <c r="AH41" s="152">
        <v>0.26</v>
      </c>
      <c r="AI41" s="153">
        <v>3.6999999999999998E-2</v>
      </c>
      <c r="AJ41" s="153">
        <v>2.3530000000000002</v>
      </c>
      <c r="AK41" s="171"/>
      <c r="AL41" s="172"/>
      <c r="AM41" s="173"/>
      <c r="AN41" s="170"/>
      <c r="AO41" s="178"/>
      <c r="AP41" s="161"/>
      <c r="AQ41" s="173"/>
      <c r="AR41" s="180"/>
    </row>
    <row r="42" spans="1:44" s="257" customFormat="1">
      <c r="A42" s="244">
        <v>41</v>
      </c>
      <c r="B42" s="244" t="s">
        <v>357</v>
      </c>
      <c r="C42" s="244" t="s">
        <v>358</v>
      </c>
      <c r="D42" s="244" t="s">
        <v>106</v>
      </c>
      <c r="E42" s="255" t="s">
        <v>405</v>
      </c>
      <c r="F42" s="255" t="s">
        <v>447</v>
      </c>
      <c r="G42" s="255" t="s">
        <v>107</v>
      </c>
      <c r="H42" s="42">
        <v>41856</v>
      </c>
      <c r="I42" s="255"/>
      <c r="J42" t="s">
        <v>284</v>
      </c>
      <c r="K42" s="44" t="s">
        <v>362</v>
      </c>
      <c r="L42" s="44"/>
      <c r="M42" s="46">
        <v>3</v>
      </c>
      <c r="N42" s="255">
        <v>43.779499999999999</v>
      </c>
      <c r="O42" s="255">
        <v>-71.138599999999997</v>
      </c>
      <c r="P42" s="256"/>
      <c r="Q42" s="255"/>
      <c r="R42" s="255"/>
      <c r="S42" s="255"/>
      <c r="T42" s="245"/>
      <c r="U42" s="255"/>
      <c r="V42" s="255"/>
      <c r="X42" s="256"/>
      <c r="AA42" s="242"/>
      <c r="AB42" s="242"/>
      <c r="AC42" s="151">
        <v>0.55000000000000004</v>
      </c>
      <c r="AD42" s="152">
        <v>0.44</v>
      </c>
      <c r="AE42" s="153">
        <v>0.29599999999999999</v>
      </c>
      <c r="AF42" s="153">
        <v>7.6150000000000002</v>
      </c>
      <c r="AG42" s="152">
        <v>1.5</v>
      </c>
      <c r="AH42" s="152">
        <v>0.28999999999999998</v>
      </c>
      <c r="AI42" s="153">
        <v>-4.1000000000000002E-2</v>
      </c>
      <c r="AJ42" s="153">
        <v>0.51200000000000001</v>
      </c>
      <c r="AK42" s="171"/>
      <c r="AL42" s="172"/>
      <c r="AM42" s="173"/>
      <c r="AN42" s="170"/>
      <c r="AO42" s="178"/>
      <c r="AP42" s="161"/>
      <c r="AQ42" s="173"/>
      <c r="AR42" s="180"/>
    </row>
    <row r="43" spans="1:44" s="257" customFormat="1">
      <c r="A43" s="244">
        <v>42.1</v>
      </c>
      <c r="B43" s="244" t="s">
        <v>357</v>
      </c>
      <c r="C43" s="244" t="s">
        <v>358</v>
      </c>
      <c r="D43" s="244" t="s">
        <v>115</v>
      </c>
      <c r="E43" s="255" t="s">
        <v>437</v>
      </c>
      <c r="F43" s="255" t="s">
        <v>447</v>
      </c>
      <c r="G43" s="255" t="s">
        <v>116</v>
      </c>
      <c r="H43" s="73">
        <v>41862</v>
      </c>
      <c r="I43" s="255"/>
      <c r="J43" s="72" t="s">
        <v>289</v>
      </c>
      <c r="K43" s="74" t="s">
        <v>362</v>
      </c>
      <c r="L43" s="74"/>
      <c r="M43" s="75">
        <v>3</v>
      </c>
      <c r="N43" s="255">
        <v>43.672189000000003</v>
      </c>
      <c r="O43" s="255">
        <v>-71.207289000000003</v>
      </c>
      <c r="P43" s="256"/>
      <c r="Q43" s="255"/>
      <c r="R43" s="255"/>
      <c r="S43" s="255"/>
      <c r="T43" s="245"/>
      <c r="U43" s="255"/>
      <c r="V43" s="255"/>
      <c r="X43" s="256"/>
      <c r="AA43" s="242">
        <v>1</v>
      </c>
      <c r="AB43" s="242" t="s">
        <v>434</v>
      </c>
      <c r="AC43" s="155">
        <v>0.1</v>
      </c>
      <c r="AD43" s="156">
        <v>0.13</v>
      </c>
      <c r="AE43" s="157">
        <v>6.6000000000000003E-2</v>
      </c>
      <c r="AF43" s="157">
        <v>3.88</v>
      </c>
      <c r="AG43" s="156">
        <v>2.5</v>
      </c>
      <c r="AH43" s="156">
        <v>0.13</v>
      </c>
      <c r="AI43" s="157">
        <v>-0.04</v>
      </c>
      <c r="AJ43" s="157">
        <v>1.9119999999999999</v>
      </c>
      <c r="AK43" s="171"/>
      <c r="AL43" s="172"/>
      <c r="AM43" s="173"/>
      <c r="AN43" s="170"/>
      <c r="AO43" s="178"/>
      <c r="AP43" s="161"/>
      <c r="AQ43" s="173"/>
      <c r="AR43" s="180"/>
    </row>
    <row r="44" spans="1:44" s="257" customFormat="1">
      <c r="A44" s="244">
        <v>42.2</v>
      </c>
      <c r="B44" s="244" t="s">
        <v>357</v>
      </c>
      <c r="C44" s="244" t="s">
        <v>358</v>
      </c>
      <c r="D44" s="244" t="s">
        <v>104</v>
      </c>
      <c r="E44" s="255" t="s">
        <v>405</v>
      </c>
      <c r="F44" s="255" t="s">
        <v>447</v>
      </c>
      <c r="G44" s="255" t="s">
        <v>105</v>
      </c>
      <c r="H44" s="42">
        <v>41913</v>
      </c>
      <c r="I44" s="255"/>
      <c r="J44" t="s">
        <v>323</v>
      </c>
      <c r="K44" s="44" t="s">
        <v>365</v>
      </c>
      <c r="L44" s="44"/>
      <c r="M44" s="46">
        <v>3</v>
      </c>
      <c r="N44" s="255">
        <v>43.804067000000003</v>
      </c>
      <c r="O44" s="255">
        <v>-71.101078000000001</v>
      </c>
      <c r="P44" s="256"/>
      <c r="Q44" s="255"/>
      <c r="R44" s="255"/>
      <c r="S44" s="255"/>
      <c r="T44" s="245"/>
      <c r="U44" s="255"/>
      <c r="V44" s="255"/>
      <c r="X44" s="256"/>
      <c r="AA44" s="242"/>
      <c r="AB44" s="242"/>
      <c r="AC44" s="151">
        <v>0.55000000000000004</v>
      </c>
      <c r="AD44" s="152">
        <v>0.5</v>
      </c>
      <c r="AE44" s="153">
        <v>0.161</v>
      </c>
      <c r="AF44" s="153">
        <v>7.2759999999999998</v>
      </c>
      <c r="AG44" s="152">
        <v>1</v>
      </c>
      <c r="AH44" s="152">
        <v>0.46</v>
      </c>
      <c r="AI44" s="153">
        <v>7.6999999999999999E-2</v>
      </c>
      <c r="AJ44" s="153">
        <v>0.51400000000000001</v>
      </c>
      <c r="AK44" s="171"/>
      <c r="AL44" s="172"/>
      <c r="AM44" s="173"/>
      <c r="AN44" s="170"/>
      <c r="AO44" s="178"/>
      <c r="AP44" s="161"/>
      <c r="AQ44" s="173"/>
      <c r="AR44" s="180"/>
    </row>
    <row r="45" spans="1:44" s="257" customFormat="1">
      <c r="A45" s="244">
        <v>43</v>
      </c>
      <c r="B45" s="244" t="s">
        <v>357</v>
      </c>
      <c r="C45" s="244" t="s">
        <v>358</v>
      </c>
      <c r="D45" s="244" t="s">
        <v>101</v>
      </c>
      <c r="E45" s="255" t="s">
        <v>405</v>
      </c>
      <c r="F45" s="255" t="s">
        <v>447</v>
      </c>
      <c r="G45" s="255" t="s">
        <v>103</v>
      </c>
      <c r="H45" s="42">
        <v>41913</v>
      </c>
      <c r="I45" s="255"/>
      <c r="J45" t="s">
        <v>323</v>
      </c>
      <c r="K45" s="44" t="s">
        <v>363</v>
      </c>
      <c r="L45" s="44"/>
      <c r="M45" s="46">
        <v>3</v>
      </c>
      <c r="N45" s="255">
        <v>43.796819999999997</v>
      </c>
      <c r="O45" s="255">
        <v>-71.081038000000007</v>
      </c>
      <c r="P45" s="256"/>
      <c r="Q45" s="255"/>
      <c r="R45" s="255"/>
      <c r="S45" s="255"/>
      <c r="T45" s="245"/>
      <c r="U45" s="255"/>
      <c r="V45" s="255"/>
      <c r="X45" s="256"/>
      <c r="AA45" s="242"/>
      <c r="AB45" s="242"/>
      <c r="AC45" s="151">
        <v>1.5</v>
      </c>
      <c r="AD45" s="152">
        <v>0.65</v>
      </c>
      <c r="AE45" s="153">
        <v>0.314</v>
      </c>
      <c r="AF45" s="153">
        <v>8.0749999999999993</v>
      </c>
      <c r="AG45" s="152">
        <v>0.1</v>
      </c>
      <c r="AH45" s="152">
        <v>0.28999999999999998</v>
      </c>
      <c r="AI45" s="153">
        <v>-0.115</v>
      </c>
      <c r="AJ45" s="153">
        <v>-0.48599999999999999</v>
      </c>
      <c r="AK45" s="171"/>
      <c r="AL45" s="172"/>
      <c r="AM45" s="173"/>
      <c r="AN45" s="170"/>
      <c r="AO45" s="178"/>
      <c r="AP45" s="161"/>
      <c r="AQ45" s="173"/>
      <c r="AR45" s="180"/>
    </row>
    <row r="46" spans="1:44" s="257" customFormat="1">
      <c r="A46" s="244">
        <v>44</v>
      </c>
      <c r="B46" s="244" t="s">
        <v>357</v>
      </c>
      <c r="C46" s="244" t="s">
        <v>358</v>
      </c>
      <c r="D46" s="244" t="s">
        <v>99</v>
      </c>
      <c r="E46" s="255" t="s">
        <v>405</v>
      </c>
      <c r="F46" s="255" t="s">
        <v>447</v>
      </c>
      <c r="G46" s="255" t="s">
        <v>98</v>
      </c>
      <c r="H46" s="42">
        <v>41913</v>
      </c>
      <c r="I46" s="255"/>
      <c r="J46" t="s">
        <v>292</v>
      </c>
      <c r="K46" s="44" t="s">
        <v>364</v>
      </c>
      <c r="L46" s="44"/>
      <c r="M46" s="46">
        <v>3</v>
      </c>
      <c r="N46" s="255">
        <v>43.804833000000002</v>
      </c>
      <c r="O46" s="255">
        <v>-71.075166999999993</v>
      </c>
      <c r="P46" s="256"/>
      <c r="Q46" s="255"/>
      <c r="R46" s="255"/>
      <c r="S46" s="255"/>
      <c r="T46" s="245"/>
      <c r="U46" s="255"/>
      <c r="V46" s="255"/>
      <c r="X46" s="256"/>
      <c r="AA46" s="242"/>
      <c r="AB46" s="242"/>
      <c r="AC46" s="151">
        <v>0.1</v>
      </c>
      <c r="AD46" s="152">
        <v>0.47</v>
      </c>
      <c r="AE46" s="153">
        <v>0.253</v>
      </c>
      <c r="AF46" s="153">
        <v>5.5330000000000004</v>
      </c>
      <c r="AG46" s="152">
        <v>0.1</v>
      </c>
      <c r="AH46" s="152">
        <v>0.26</v>
      </c>
      <c r="AI46" s="153">
        <v>-0.1</v>
      </c>
      <c r="AJ46" s="153">
        <v>-0.432</v>
      </c>
      <c r="AK46" s="171"/>
      <c r="AL46" s="172"/>
      <c r="AM46" s="173"/>
      <c r="AN46" s="170"/>
      <c r="AO46" s="178"/>
      <c r="AP46" s="161"/>
      <c r="AQ46" s="173"/>
      <c r="AR46" s="180"/>
    </row>
    <row r="47" spans="1:44" s="257" customFormat="1">
      <c r="A47" s="244">
        <v>45</v>
      </c>
      <c r="B47" s="244" t="s">
        <v>357</v>
      </c>
      <c r="C47" s="244" t="s">
        <v>358</v>
      </c>
      <c r="D47" s="244" t="s">
        <v>106</v>
      </c>
      <c r="E47" s="255" t="s">
        <v>405</v>
      </c>
      <c r="F47" s="255" t="s">
        <v>447</v>
      </c>
      <c r="G47" s="255" t="s">
        <v>107</v>
      </c>
      <c r="H47" s="42">
        <v>41913</v>
      </c>
      <c r="I47" s="255"/>
      <c r="J47" t="s">
        <v>293</v>
      </c>
      <c r="K47" s="44" t="s">
        <v>362</v>
      </c>
      <c r="L47" s="44"/>
      <c r="M47" s="46">
        <v>3</v>
      </c>
      <c r="N47" s="255">
        <v>43.779499999999999</v>
      </c>
      <c r="O47" s="255">
        <v>-71.138599999999997</v>
      </c>
      <c r="P47" s="256"/>
      <c r="Q47" s="255"/>
      <c r="R47" s="255"/>
      <c r="S47" s="255"/>
      <c r="T47" s="245"/>
      <c r="U47" s="255"/>
      <c r="V47" s="255"/>
      <c r="X47" s="256"/>
      <c r="AA47" s="242"/>
      <c r="AB47" s="242"/>
      <c r="AC47" s="151">
        <v>0.1</v>
      </c>
      <c r="AD47" s="152">
        <v>0.5</v>
      </c>
      <c r="AE47" s="153">
        <v>0.26200000000000001</v>
      </c>
      <c r="AF47" s="153">
        <v>5.4349999999999996</v>
      </c>
      <c r="AG47" s="152">
        <v>3</v>
      </c>
      <c r="AH47" s="152">
        <v>0.35</v>
      </c>
      <c r="AI47" s="153">
        <v>-0.106</v>
      </c>
      <c r="AJ47" s="153">
        <v>-0.64700000000000002</v>
      </c>
      <c r="AK47" s="171"/>
      <c r="AL47" s="172"/>
      <c r="AM47" s="173"/>
      <c r="AN47" s="170"/>
      <c r="AO47" s="178"/>
      <c r="AP47" s="161"/>
      <c r="AQ47" s="173"/>
      <c r="AR47" s="180"/>
    </row>
    <row r="48" spans="1:44" s="257" customFormat="1">
      <c r="A48" s="244">
        <v>46</v>
      </c>
      <c r="B48" s="244" t="s">
        <v>357</v>
      </c>
      <c r="C48" s="244" t="s">
        <v>358</v>
      </c>
      <c r="D48" s="244" t="s">
        <v>87</v>
      </c>
      <c r="E48" s="255" t="s">
        <v>406</v>
      </c>
      <c r="F48" s="255" t="s">
        <v>447</v>
      </c>
      <c r="G48" s="255" t="s">
        <v>92</v>
      </c>
      <c r="H48" s="42">
        <v>41857</v>
      </c>
      <c r="I48" s="255"/>
      <c r="J48" t="s">
        <v>286</v>
      </c>
      <c r="K48" s="44" t="s">
        <v>364</v>
      </c>
      <c r="L48" s="44"/>
      <c r="M48" s="46">
        <v>3</v>
      </c>
      <c r="N48" s="255">
        <v>43.816650000000003</v>
      </c>
      <c r="O48" s="255">
        <v>-71.369067000000001</v>
      </c>
      <c r="P48" s="256"/>
      <c r="Q48" s="255"/>
      <c r="R48" s="255"/>
      <c r="S48" s="255"/>
      <c r="T48" s="245"/>
      <c r="U48" s="255"/>
      <c r="V48" s="255"/>
      <c r="X48" s="256"/>
      <c r="AA48" s="242"/>
      <c r="AB48" s="242"/>
      <c r="AC48" s="151">
        <v>3</v>
      </c>
      <c r="AD48" s="152">
        <v>1.35</v>
      </c>
      <c r="AE48" s="153">
        <v>0.193</v>
      </c>
      <c r="AF48" s="153">
        <v>13.92</v>
      </c>
      <c r="AG48" s="152">
        <v>0.55000000000000004</v>
      </c>
      <c r="AH48" s="152">
        <v>0.83</v>
      </c>
      <c r="AI48" s="153">
        <v>6.6000000000000003E-2</v>
      </c>
      <c r="AJ48" s="153">
        <v>5.6779999999999999</v>
      </c>
      <c r="AK48" s="171">
        <v>0.1</v>
      </c>
      <c r="AL48" s="172">
        <v>0.67</v>
      </c>
      <c r="AM48" s="173">
        <v>0.57499999999999996</v>
      </c>
      <c r="AN48" s="170">
        <v>7.0270000000000001</v>
      </c>
      <c r="AO48" s="178">
        <v>0.1</v>
      </c>
      <c r="AP48" s="161">
        <v>0.65</v>
      </c>
      <c r="AQ48" s="173">
        <v>0.375</v>
      </c>
      <c r="AR48" s="180">
        <v>4.9950000000000001</v>
      </c>
    </row>
    <row r="49" spans="1:44" s="257" customFormat="1">
      <c r="A49" s="244">
        <v>47</v>
      </c>
      <c r="B49" s="244" t="s">
        <v>357</v>
      </c>
      <c r="C49" s="244" t="s">
        <v>358</v>
      </c>
      <c r="D49" s="244" t="s">
        <v>86</v>
      </c>
      <c r="E49" s="255" t="s">
        <v>406</v>
      </c>
      <c r="F49" s="255" t="s">
        <v>447</v>
      </c>
      <c r="G49" s="255" t="s">
        <v>90</v>
      </c>
      <c r="H49" s="42">
        <v>41857</v>
      </c>
      <c r="I49" s="255"/>
      <c r="J49" t="s">
        <v>286</v>
      </c>
      <c r="K49" s="44" t="s">
        <v>362</v>
      </c>
      <c r="L49" s="44"/>
      <c r="M49" s="46">
        <v>3</v>
      </c>
      <c r="N49" s="255">
        <v>43.814582999999999</v>
      </c>
      <c r="O49" s="255">
        <v>-71.368899999999996</v>
      </c>
      <c r="P49" s="256"/>
      <c r="Q49" s="255"/>
      <c r="R49" s="255"/>
      <c r="S49" s="255"/>
      <c r="T49" s="245"/>
      <c r="U49" s="255"/>
      <c r="V49" s="255"/>
      <c r="X49" s="256"/>
      <c r="AA49" s="242"/>
      <c r="AB49" s="242"/>
      <c r="AC49" s="151">
        <v>2.5</v>
      </c>
      <c r="AD49" s="152">
        <v>1.41</v>
      </c>
      <c r="AE49" s="153">
        <v>0.30199999999999999</v>
      </c>
      <c r="AF49" s="153">
        <v>16.82</v>
      </c>
      <c r="AG49" s="152">
        <v>1</v>
      </c>
      <c r="AH49" s="152">
        <v>0.94</v>
      </c>
      <c r="AI49" s="153">
        <v>3.1E-2</v>
      </c>
      <c r="AJ49" s="153">
        <v>16.82</v>
      </c>
      <c r="AK49" s="171">
        <v>0.1</v>
      </c>
      <c r="AL49" s="172">
        <v>0.74</v>
      </c>
      <c r="AM49" s="173">
        <v>0.56899999999999995</v>
      </c>
      <c r="AN49" s="170">
        <v>7.36</v>
      </c>
      <c r="AO49" s="178">
        <v>0.55000000000000004</v>
      </c>
      <c r="AP49" s="161">
        <v>0.71</v>
      </c>
      <c r="AQ49" s="173">
        <v>0.34399999999999997</v>
      </c>
      <c r="AR49" s="180">
        <v>5.84</v>
      </c>
    </row>
    <row r="50" spans="1:44" s="257" customFormat="1">
      <c r="A50" s="244">
        <v>48</v>
      </c>
      <c r="B50" s="244" t="s">
        <v>357</v>
      </c>
      <c r="C50" s="244" t="s">
        <v>358</v>
      </c>
      <c r="D50" s="244" t="s">
        <v>88</v>
      </c>
      <c r="E50" s="255" t="s">
        <v>406</v>
      </c>
      <c r="F50" s="255" t="s">
        <v>447</v>
      </c>
      <c r="G50" s="255" t="s">
        <v>94</v>
      </c>
      <c r="H50" s="73">
        <v>41857</v>
      </c>
      <c r="I50" s="255"/>
      <c r="J50" s="72" t="s">
        <v>286</v>
      </c>
      <c r="K50" s="74" t="s">
        <v>367</v>
      </c>
      <c r="L50" s="74"/>
      <c r="M50" s="75">
        <v>1</v>
      </c>
      <c r="N50" s="255">
        <v>43.813617000000001</v>
      </c>
      <c r="O50" s="255">
        <v>-71.376558000000003</v>
      </c>
      <c r="P50" s="256"/>
      <c r="Q50" s="255"/>
      <c r="R50" s="255"/>
      <c r="S50" s="255"/>
      <c r="T50" s="245"/>
      <c r="U50" s="255"/>
      <c r="V50" s="255"/>
      <c r="X50" s="256"/>
      <c r="AA50" s="242"/>
      <c r="AB50" s="242"/>
      <c r="AC50" s="155">
        <v>2.5</v>
      </c>
      <c r="AD50" s="156">
        <v>0.76</v>
      </c>
      <c r="AE50" s="157">
        <v>0.252</v>
      </c>
      <c r="AF50" s="157">
        <v>8.9830000000000005</v>
      </c>
      <c r="AG50" s="156">
        <v>0.1</v>
      </c>
      <c r="AH50" s="156">
        <v>0.56000000000000005</v>
      </c>
      <c r="AI50" s="157">
        <v>1.6E-2</v>
      </c>
      <c r="AJ50" s="157">
        <v>4.6020000000000003</v>
      </c>
      <c r="AK50" s="171">
        <v>3.5</v>
      </c>
      <c r="AL50" s="172">
        <v>0.73</v>
      </c>
      <c r="AM50" s="173">
        <v>0.30499999999999999</v>
      </c>
      <c r="AN50" s="170">
        <v>5.0330000000000004</v>
      </c>
      <c r="AO50" s="178">
        <v>0.1</v>
      </c>
      <c r="AP50" s="161">
        <v>0.5</v>
      </c>
      <c r="AQ50" s="173">
        <v>0.123</v>
      </c>
      <c r="AR50" s="180">
        <v>3.5049999999999999</v>
      </c>
    </row>
    <row r="51" spans="1:44" s="257" customFormat="1">
      <c r="A51" s="244">
        <v>49</v>
      </c>
      <c r="B51" s="244" t="s">
        <v>357</v>
      </c>
      <c r="C51" s="244" t="s">
        <v>358</v>
      </c>
      <c r="D51" s="244" t="s">
        <v>254</v>
      </c>
      <c r="E51" s="255" t="s">
        <v>406</v>
      </c>
      <c r="F51" s="255" t="s">
        <v>447</v>
      </c>
      <c r="G51" s="255" t="s">
        <v>254</v>
      </c>
      <c r="H51" s="42">
        <v>41857</v>
      </c>
      <c r="I51" s="255"/>
      <c r="J51" t="s">
        <v>286</v>
      </c>
      <c r="K51" s="44" t="s">
        <v>363</v>
      </c>
      <c r="L51" s="44"/>
      <c r="M51" s="46">
        <v>3</v>
      </c>
      <c r="N51" s="255">
        <v>43.814835000000002</v>
      </c>
      <c r="O51" s="255">
        <v>-71.373625000000004</v>
      </c>
      <c r="P51" s="256"/>
      <c r="Q51" s="255"/>
      <c r="R51" s="255"/>
      <c r="S51" s="255"/>
      <c r="T51" s="245"/>
      <c r="U51" s="255"/>
      <c r="V51" s="255"/>
      <c r="X51" s="256"/>
      <c r="AA51" s="242"/>
      <c r="AB51" s="242"/>
      <c r="AC51" s="151">
        <v>4.5</v>
      </c>
      <c r="AD51" s="152">
        <v>0.97</v>
      </c>
      <c r="AE51" s="153">
        <v>0.314</v>
      </c>
      <c r="AF51" s="153">
        <v>15.2</v>
      </c>
      <c r="AG51" s="152">
        <v>0.1</v>
      </c>
      <c r="AH51" s="152">
        <v>0.73</v>
      </c>
      <c r="AI51" s="153">
        <v>2.5999999999999999E-2</v>
      </c>
      <c r="AJ51" s="153">
        <v>4.7610000000000001</v>
      </c>
      <c r="AK51" s="171">
        <v>0.1</v>
      </c>
      <c r="AL51" s="172">
        <v>0.68</v>
      </c>
      <c r="AM51" s="173">
        <v>0.63700000000000001</v>
      </c>
      <c r="AN51" s="170">
        <v>6.2679999999999998</v>
      </c>
      <c r="AO51" s="178">
        <v>0.1</v>
      </c>
      <c r="AP51" s="161">
        <v>0.56000000000000005</v>
      </c>
      <c r="AQ51" s="173">
        <v>0.224</v>
      </c>
      <c r="AR51" s="180">
        <v>3.9569999999999999</v>
      </c>
    </row>
    <row r="52" spans="1:44" s="257" customFormat="1">
      <c r="A52" s="244">
        <v>50</v>
      </c>
      <c r="B52" s="244" t="s">
        <v>357</v>
      </c>
      <c r="C52" s="244" t="s">
        <v>358</v>
      </c>
      <c r="D52" s="244" t="s">
        <v>255</v>
      </c>
      <c r="E52" s="255" t="s">
        <v>406</v>
      </c>
      <c r="F52" s="255" t="s">
        <v>447</v>
      </c>
      <c r="G52" s="255" t="s">
        <v>255</v>
      </c>
      <c r="H52" s="73">
        <v>41857</v>
      </c>
      <c r="I52" s="255"/>
      <c r="J52" s="72" t="s">
        <v>286</v>
      </c>
      <c r="K52" s="74" t="s">
        <v>366</v>
      </c>
      <c r="L52" s="74"/>
      <c r="M52" s="75">
        <v>1</v>
      </c>
      <c r="N52" s="255">
        <v>43.813147000000001</v>
      </c>
      <c r="O52" s="255">
        <v>-71.371200000000002</v>
      </c>
      <c r="P52" s="256"/>
      <c r="Q52" s="255"/>
      <c r="R52" s="255"/>
      <c r="S52" s="255"/>
      <c r="T52" s="245"/>
      <c r="U52" s="255"/>
      <c r="V52" s="255"/>
      <c r="X52" s="256"/>
      <c r="AA52" s="242"/>
      <c r="AB52" s="242"/>
      <c r="AC52" s="155">
        <v>0.55000000000000004</v>
      </c>
      <c r="AD52" s="156">
        <v>0.77</v>
      </c>
      <c r="AE52" s="157">
        <v>0.23799999999999999</v>
      </c>
      <c r="AF52" s="157">
        <v>12.11</v>
      </c>
      <c r="AG52" s="156">
        <v>0.55000000000000004</v>
      </c>
      <c r="AH52" s="156">
        <v>0.67</v>
      </c>
      <c r="AI52" s="157">
        <v>2.1999999999999999E-2</v>
      </c>
      <c r="AJ52" s="157">
        <v>4.5999999999999996</v>
      </c>
      <c r="AK52" s="171">
        <v>0.1</v>
      </c>
      <c r="AL52" s="172">
        <v>0.44</v>
      </c>
      <c r="AM52" s="173">
        <v>0.55400000000000005</v>
      </c>
      <c r="AN52" s="170">
        <v>6.4450000000000003</v>
      </c>
      <c r="AO52" s="178">
        <v>0.1</v>
      </c>
      <c r="AP52" s="161">
        <v>0.5</v>
      </c>
      <c r="AQ52" s="173">
        <v>0.26200000000000001</v>
      </c>
      <c r="AR52" s="180">
        <v>3.456</v>
      </c>
    </row>
    <row r="53" spans="1:44" s="257" customFormat="1">
      <c r="A53" s="244">
        <v>51</v>
      </c>
      <c r="B53" s="244" t="s">
        <v>357</v>
      </c>
      <c r="C53" s="244" t="s">
        <v>358</v>
      </c>
      <c r="D53" s="244" t="s">
        <v>144</v>
      </c>
      <c r="E53" s="255" t="s">
        <v>407</v>
      </c>
      <c r="F53" s="255" t="s">
        <v>447</v>
      </c>
      <c r="G53" s="255" t="s">
        <v>145</v>
      </c>
      <c r="H53" s="73">
        <v>41858</v>
      </c>
      <c r="I53" s="255"/>
      <c r="J53" s="72" t="s">
        <v>287</v>
      </c>
      <c r="K53" s="74" t="s">
        <v>362</v>
      </c>
      <c r="L53" s="74"/>
      <c r="M53" s="75">
        <v>3</v>
      </c>
      <c r="N53" s="255">
        <v>43.446416999999997</v>
      </c>
      <c r="O53" s="255">
        <v>-72.145055999999997</v>
      </c>
      <c r="P53" s="256"/>
      <c r="Q53" s="255"/>
      <c r="R53" s="255"/>
      <c r="S53" s="255"/>
      <c r="T53" s="245"/>
      <c r="U53" s="255"/>
      <c r="V53" s="255"/>
      <c r="X53" s="256"/>
      <c r="AA53" s="242"/>
      <c r="AB53" s="242"/>
      <c r="AC53" s="155"/>
      <c r="AD53" s="156"/>
      <c r="AE53" s="157"/>
      <c r="AF53" s="157"/>
      <c r="AG53" s="156"/>
      <c r="AH53" s="156"/>
      <c r="AI53" s="157"/>
      <c r="AJ53" s="157"/>
      <c r="AK53" s="171"/>
      <c r="AL53" s="172"/>
      <c r="AM53" s="173"/>
      <c r="AN53" s="170"/>
      <c r="AO53" s="178"/>
      <c r="AP53" s="161"/>
      <c r="AQ53" s="173"/>
      <c r="AR53" s="180"/>
    </row>
    <row r="54" spans="1:44" s="257" customFormat="1">
      <c r="A54" s="244">
        <v>52</v>
      </c>
      <c r="B54" s="244" t="s">
        <v>357</v>
      </c>
      <c r="C54" s="244" t="s">
        <v>358</v>
      </c>
      <c r="D54" s="244" t="s">
        <v>252</v>
      </c>
      <c r="E54" s="255" t="s">
        <v>407</v>
      </c>
      <c r="F54" s="255" t="s">
        <v>447</v>
      </c>
      <c r="G54" s="255"/>
      <c r="H54" s="73">
        <v>41858</v>
      </c>
      <c r="I54" s="255"/>
      <c r="J54" s="72" t="s">
        <v>287</v>
      </c>
      <c r="K54" s="74" t="s">
        <v>367</v>
      </c>
      <c r="L54" s="74"/>
      <c r="M54" s="75">
        <v>1</v>
      </c>
      <c r="N54" s="255"/>
      <c r="O54" s="255"/>
      <c r="P54" s="256"/>
      <c r="Q54" s="255"/>
      <c r="R54" s="255"/>
      <c r="S54" s="255"/>
      <c r="T54" s="245"/>
      <c r="U54" s="255"/>
      <c r="V54" s="255"/>
      <c r="X54" s="256"/>
      <c r="AA54" s="242"/>
      <c r="AB54" s="242"/>
      <c r="AC54" s="155"/>
      <c r="AD54" s="156"/>
      <c r="AE54" s="157"/>
      <c r="AF54" s="157"/>
      <c r="AG54" s="156"/>
      <c r="AH54" s="156"/>
      <c r="AI54" s="157"/>
      <c r="AJ54" s="157"/>
      <c r="AK54" s="171"/>
      <c r="AL54" s="172"/>
      <c r="AM54" s="173"/>
      <c r="AN54" s="170"/>
      <c r="AO54" s="178"/>
      <c r="AP54" s="161"/>
      <c r="AQ54" s="173"/>
      <c r="AR54" s="180"/>
    </row>
    <row r="55" spans="1:44" s="257" customFormat="1">
      <c r="A55" s="244">
        <v>53</v>
      </c>
      <c r="B55" s="244" t="s">
        <v>357</v>
      </c>
      <c r="C55" s="244" t="s">
        <v>358</v>
      </c>
      <c r="D55" s="244" t="s">
        <v>253</v>
      </c>
      <c r="E55" s="255" t="s">
        <v>407</v>
      </c>
      <c r="F55" s="255" t="s">
        <v>447</v>
      </c>
      <c r="G55" s="255"/>
      <c r="H55" s="73">
        <v>41858</v>
      </c>
      <c r="I55" s="255"/>
      <c r="J55" s="72" t="s">
        <v>287</v>
      </c>
      <c r="K55" s="74" t="s">
        <v>366</v>
      </c>
      <c r="L55" s="74"/>
      <c r="M55" s="75">
        <v>1</v>
      </c>
      <c r="N55" s="255"/>
      <c r="O55" s="255"/>
      <c r="P55" s="256"/>
      <c r="Q55" s="255"/>
      <c r="R55" s="255"/>
      <c r="S55" s="255"/>
      <c r="T55" s="245"/>
      <c r="U55" s="255"/>
      <c r="V55" s="255"/>
      <c r="X55" s="256"/>
      <c r="AA55" s="242"/>
      <c r="AB55" s="242"/>
      <c r="AC55" s="155"/>
      <c r="AD55" s="156"/>
      <c r="AE55" s="157"/>
      <c r="AF55" s="157"/>
      <c r="AG55" s="156"/>
      <c r="AH55" s="156"/>
      <c r="AI55" s="157"/>
      <c r="AJ55" s="157"/>
      <c r="AK55" s="171"/>
      <c r="AL55" s="172"/>
      <c r="AM55" s="173"/>
      <c r="AN55" s="170"/>
      <c r="AO55" s="178"/>
      <c r="AP55" s="161"/>
      <c r="AQ55" s="173"/>
      <c r="AR55" s="180"/>
    </row>
    <row r="56" spans="1:44" s="257" customFormat="1">
      <c r="A56" s="244">
        <v>54</v>
      </c>
      <c r="B56" s="244" t="s">
        <v>357</v>
      </c>
      <c r="C56" s="244" t="s">
        <v>358</v>
      </c>
      <c r="D56" s="244" t="s">
        <v>115</v>
      </c>
      <c r="E56" s="255" t="s">
        <v>437</v>
      </c>
      <c r="F56" s="255" t="s">
        <v>447</v>
      </c>
      <c r="G56" s="255" t="s">
        <v>116</v>
      </c>
      <c r="H56" s="73">
        <v>41862</v>
      </c>
      <c r="I56" s="255"/>
      <c r="J56" s="72" t="s">
        <v>289</v>
      </c>
      <c r="K56" s="74" t="s">
        <v>362</v>
      </c>
      <c r="L56" s="74"/>
      <c r="M56" s="75">
        <v>3</v>
      </c>
      <c r="N56" s="255">
        <v>43.672189000000003</v>
      </c>
      <c r="O56" s="255">
        <v>-71.207289000000003</v>
      </c>
      <c r="P56" s="256"/>
      <c r="Q56" s="255"/>
      <c r="R56" s="255"/>
      <c r="S56" s="255"/>
      <c r="T56" s="245"/>
      <c r="U56" s="255"/>
      <c r="V56" s="255"/>
      <c r="X56" s="256"/>
      <c r="AA56" s="242"/>
      <c r="AB56" s="242"/>
      <c r="AC56" s="155"/>
      <c r="AD56" s="156"/>
      <c r="AE56" s="157"/>
      <c r="AF56" s="157"/>
      <c r="AG56" s="156"/>
      <c r="AH56" s="156"/>
      <c r="AI56" s="157"/>
      <c r="AJ56" s="157"/>
      <c r="AK56" s="171">
        <v>0.1</v>
      </c>
      <c r="AL56" s="172">
        <v>0</v>
      </c>
      <c r="AM56" s="173">
        <v>0.32800000000000001</v>
      </c>
      <c r="AN56" s="170">
        <v>3.6999999999999998E-2</v>
      </c>
      <c r="AO56" s="178">
        <v>0.1</v>
      </c>
      <c r="AP56" s="161">
        <v>0</v>
      </c>
      <c r="AQ56" s="173">
        <v>0.21199999999999999</v>
      </c>
      <c r="AR56" s="180">
        <v>-1.0329999999999999</v>
      </c>
    </row>
    <row r="57" spans="1:44" s="257" customFormat="1">
      <c r="A57" s="244">
        <v>55</v>
      </c>
      <c r="B57" s="244" t="s">
        <v>357</v>
      </c>
      <c r="C57" s="244" t="s">
        <v>358</v>
      </c>
      <c r="D57" s="244" t="s">
        <v>256</v>
      </c>
      <c r="E57" s="255" t="s">
        <v>437</v>
      </c>
      <c r="F57" s="255" t="s">
        <v>447</v>
      </c>
      <c r="G57" s="255" t="s">
        <v>256</v>
      </c>
      <c r="H57" s="73">
        <v>41862</v>
      </c>
      <c r="I57" s="255"/>
      <c r="J57" s="72" t="s">
        <v>289</v>
      </c>
      <c r="K57" s="74" t="s">
        <v>367</v>
      </c>
      <c r="L57" s="74"/>
      <c r="M57" s="75">
        <v>1</v>
      </c>
      <c r="N57" s="255">
        <v>43.677121999999997</v>
      </c>
      <c r="O57" s="255">
        <v>-71.205826000000002</v>
      </c>
      <c r="P57" s="256"/>
      <c r="Q57" s="255"/>
      <c r="R57" s="255"/>
      <c r="S57" s="255"/>
      <c r="T57" s="245"/>
      <c r="U57" s="255"/>
      <c r="V57" s="255"/>
      <c r="X57" s="256"/>
      <c r="AA57" s="242"/>
      <c r="AB57" s="242" t="s">
        <v>432</v>
      </c>
      <c r="AC57" s="155">
        <v>0.1</v>
      </c>
      <c r="AD57" s="156">
        <v>0.1</v>
      </c>
      <c r="AE57" s="157">
        <v>8.5000000000000006E-2</v>
      </c>
      <c r="AF57" s="157">
        <v>2.8260000000000001</v>
      </c>
      <c r="AG57" s="156">
        <v>1</v>
      </c>
      <c r="AH57" s="156">
        <v>0.11</v>
      </c>
      <c r="AI57" s="157">
        <v>-0.01</v>
      </c>
      <c r="AJ57" s="157">
        <v>1.27</v>
      </c>
      <c r="AK57" s="171">
        <v>0.1</v>
      </c>
      <c r="AL57" s="172">
        <v>0</v>
      </c>
      <c r="AM57" s="173">
        <v>0.36199999999999999</v>
      </c>
      <c r="AN57" s="170">
        <v>-9.7000000000000003E-2</v>
      </c>
      <c r="AO57" s="178">
        <v>1</v>
      </c>
      <c r="AP57" s="161">
        <v>0</v>
      </c>
      <c r="AQ57" s="173">
        <v>0.248</v>
      </c>
      <c r="AR57" s="180">
        <v>-0.95</v>
      </c>
    </row>
    <row r="58" spans="1:44" s="257" customFormat="1">
      <c r="A58" s="244">
        <v>56</v>
      </c>
      <c r="B58" s="244" t="s">
        <v>357</v>
      </c>
      <c r="C58" s="244" t="s">
        <v>358</v>
      </c>
      <c r="D58" s="246" t="s">
        <v>337</v>
      </c>
      <c r="E58" s="255" t="s">
        <v>437</v>
      </c>
      <c r="F58" s="255" t="s">
        <v>447</v>
      </c>
      <c r="G58" s="255" t="s">
        <v>337</v>
      </c>
      <c r="H58" s="73">
        <v>41862</v>
      </c>
      <c r="I58" s="255"/>
      <c r="J58" s="72" t="s">
        <v>289</v>
      </c>
      <c r="K58" s="74" t="s">
        <v>366</v>
      </c>
      <c r="L58" s="74"/>
      <c r="M58" s="75">
        <v>1</v>
      </c>
      <c r="N58" s="255">
        <v>43.663277000000001</v>
      </c>
      <c r="O58" s="255">
        <v>-71.205310999999995</v>
      </c>
      <c r="P58" s="256"/>
      <c r="Q58" s="255"/>
      <c r="R58" s="255"/>
      <c r="S58" s="255"/>
      <c r="T58" s="245"/>
      <c r="U58" s="255"/>
      <c r="V58" s="255"/>
      <c r="X58" s="256"/>
      <c r="AA58" s="242"/>
      <c r="AB58" s="242" t="s">
        <v>432</v>
      </c>
      <c r="AC58" s="155">
        <v>0.55000000000000004</v>
      </c>
      <c r="AD58" s="156">
        <v>0.22</v>
      </c>
      <c r="AE58" s="157">
        <v>0.11899999999999999</v>
      </c>
      <c r="AF58" s="157">
        <v>3.359</v>
      </c>
      <c r="AG58" s="156">
        <v>0.1</v>
      </c>
      <c r="AH58" s="156">
        <v>0.14000000000000001</v>
      </c>
      <c r="AI58" s="157">
        <v>-2.9000000000000001E-2</v>
      </c>
      <c r="AJ58" s="157">
        <v>2.0529999999999999</v>
      </c>
      <c r="AK58" s="171">
        <v>7</v>
      </c>
      <c r="AL58" s="172">
        <v>0</v>
      </c>
      <c r="AM58" s="173">
        <v>0.79500000000000004</v>
      </c>
      <c r="AN58" s="163">
        <v>0.91900000000000004</v>
      </c>
      <c r="AO58" s="178">
        <v>2.5</v>
      </c>
      <c r="AP58" s="161">
        <v>0</v>
      </c>
      <c r="AQ58" s="173">
        <v>0.14899999999999999</v>
      </c>
      <c r="AR58" s="180">
        <v>-0.97199999999999998</v>
      </c>
    </row>
    <row r="59" spans="1:44" s="257" customFormat="1">
      <c r="A59" s="244">
        <v>57</v>
      </c>
      <c r="B59" s="244" t="s">
        <v>357</v>
      </c>
      <c r="C59" s="244" t="s">
        <v>358</v>
      </c>
      <c r="D59" s="244" t="s">
        <v>258</v>
      </c>
      <c r="E59" s="255" t="s">
        <v>408</v>
      </c>
      <c r="F59" s="255" t="s">
        <v>447</v>
      </c>
      <c r="G59" s="255"/>
      <c r="H59" s="73">
        <v>41862</v>
      </c>
      <c r="I59" s="255"/>
      <c r="J59" s="72" t="s">
        <v>290</v>
      </c>
      <c r="K59" s="74" t="s">
        <v>367</v>
      </c>
      <c r="L59" s="74"/>
      <c r="M59" s="75">
        <v>1</v>
      </c>
      <c r="N59" s="255">
        <v>44.163800000000002</v>
      </c>
      <c r="O59" s="255">
        <f>-72.0106</f>
        <v>-72.010599999999997</v>
      </c>
      <c r="P59" s="256"/>
      <c r="Q59" s="255"/>
      <c r="R59" s="255"/>
      <c r="S59" s="255"/>
      <c r="T59" s="245"/>
      <c r="U59" s="255"/>
      <c r="V59" s="255"/>
      <c r="X59" s="256"/>
      <c r="AA59" s="242"/>
      <c r="AB59" s="242"/>
      <c r="AC59" s="155"/>
      <c r="AD59" s="156"/>
      <c r="AE59" s="157"/>
      <c r="AF59" s="157"/>
      <c r="AG59" s="156"/>
      <c r="AH59" s="156"/>
      <c r="AI59" s="157"/>
      <c r="AJ59" s="157"/>
      <c r="AK59" s="171"/>
      <c r="AL59" s="172"/>
      <c r="AM59" s="173"/>
      <c r="AN59" s="170"/>
      <c r="AO59" s="178"/>
      <c r="AP59" s="161"/>
      <c r="AQ59" s="173"/>
      <c r="AR59" s="180"/>
    </row>
    <row r="60" spans="1:44" s="257" customFormat="1">
      <c r="A60" s="244">
        <v>58</v>
      </c>
      <c r="B60" s="244" t="s">
        <v>357</v>
      </c>
      <c r="C60" s="244" t="s">
        <v>358</v>
      </c>
      <c r="D60" s="247" t="s">
        <v>259</v>
      </c>
      <c r="E60" s="255" t="s">
        <v>408</v>
      </c>
      <c r="F60" s="255" t="s">
        <v>447</v>
      </c>
      <c r="G60" s="255"/>
      <c r="H60" s="73">
        <v>41862</v>
      </c>
      <c r="I60" s="255"/>
      <c r="J60" s="72" t="s">
        <v>290</v>
      </c>
      <c r="K60" s="74" t="s">
        <v>366</v>
      </c>
      <c r="L60" s="74"/>
      <c r="M60" s="75">
        <v>1</v>
      </c>
      <c r="N60" s="255">
        <v>44.163269999999997</v>
      </c>
      <c r="O60" s="255">
        <v>-72.007626999999999</v>
      </c>
      <c r="P60" s="256"/>
      <c r="Q60" s="255"/>
      <c r="R60" s="255"/>
      <c r="S60" s="255"/>
      <c r="T60" s="244"/>
      <c r="U60" s="255"/>
      <c r="V60" s="255"/>
      <c r="X60" s="256"/>
      <c r="AA60" s="242"/>
      <c r="AB60" s="242"/>
      <c r="AC60" s="155"/>
      <c r="AD60" s="156"/>
      <c r="AE60" s="157"/>
      <c r="AF60" s="157"/>
      <c r="AG60" s="156"/>
      <c r="AH60" s="156"/>
      <c r="AI60" s="157"/>
      <c r="AJ60" s="157"/>
      <c r="AK60" s="171"/>
      <c r="AL60" s="172"/>
      <c r="AM60" s="173"/>
      <c r="AN60" s="170"/>
      <c r="AO60" s="178"/>
      <c r="AP60" s="161"/>
      <c r="AQ60" s="173"/>
      <c r="AR60" s="180"/>
    </row>
    <row r="61" spans="1:44" s="257" customFormat="1">
      <c r="A61" s="244">
        <v>59</v>
      </c>
      <c r="B61" s="244" t="s">
        <v>357</v>
      </c>
      <c r="C61" s="244" t="s">
        <v>358</v>
      </c>
      <c r="D61" s="247" t="s">
        <v>156</v>
      </c>
      <c r="E61" s="255" t="s">
        <v>408</v>
      </c>
      <c r="F61" s="255" t="s">
        <v>447</v>
      </c>
      <c r="G61" s="255" t="s">
        <v>157</v>
      </c>
      <c r="H61" s="73">
        <v>41862</v>
      </c>
      <c r="I61" s="255"/>
      <c r="J61" s="72" t="s">
        <v>290</v>
      </c>
      <c r="K61" s="74" t="s">
        <v>362</v>
      </c>
      <c r="L61" s="74"/>
      <c r="M61" s="75">
        <v>3</v>
      </c>
      <c r="N61" s="255">
        <v>44.163400000000003</v>
      </c>
      <c r="O61" s="255">
        <v>-72.009</v>
      </c>
      <c r="P61" s="256"/>
      <c r="Q61" s="255"/>
      <c r="R61" s="255"/>
      <c r="S61" s="255"/>
      <c r="T61" s="244"/>
      <c r="U61" s="255"/>
      <c r="V61" s="255"/>
      <c r="X61" s="256"/>
      <c r="AA61" s="242"/>
      <c r="AB61" s="242"/>
      <c r="AC61" s="155"/>
      <c r="AD61" s="156"/>
      <c r="AE61" s="157"/>
      <c r="AF61" s="157"/>
      <c r="AG61" s="156"/>
      <c r="AH61" s="156"/>
      <c r="AI61" s="157"/>
      <c r="AJ61" s="157"/>
      <c r="AK61" s="171"/>
      <c r="AL61" s="172"/>
      <c r="AM61" s="173"/>
      <c r="AN61" s="170"/>
      <c r="AO61" s="178"/>
      <c r="AP61" s="161"/>
      <c r="AQ61" s="173"/>
      <c r="AR61" s="180"/>
    </row>
    <row r="62" spans="1:44" s="257" customFormat="1">
      <c r="A62" s="244">
        <v>60</v>
      </c>
      <c r="B62" s="244" t="s">
        <v>357</v>
      </c>
      <c r="C62" s="244" t="s">
        <v>358</v>
      </c>
      <c r="D62" s="247" t="s">
        <v>154</v>
      </c>
      <c r="E62" s="255" t="s">
        <v>438</v>
      </c>
      <c r="F62" s="255" t="s">
        <v>447</v>
      </c>
      <c r="G62" s="255" t="s">
        <v>155</v>
      </c>
      <c r="H62" s="73">
        <v>41863</v>
      </c>
      <c r="I62" s="255"/>
      <c r="J62" s="72" t="s">
        <v>291</v>
      </c>
      <c r="K62" s="74" t="s">
        <v>362</v>
      </c>
      <c r="L62" s="74"/>
      <c r="M62" s="75">
        <v>3</v>
      </c>
      <c r="N62" s="255">
        <v>43.433083000000003</v>
      </c>
      <c r="O62" s="255">
        <v>-72.011799999999994</v>
      </c>
      <c r="P62" s="256"/>
      <c r="Q62" s="255"/>
      <c r="R62" s="255"/>
      <c r="S62" s="255"/>
      <c r="T62" s="244"/>
      <c r="U62" s="255"/>
      <c r="V62" s="255"/>
      <c r="X62" s="256"/>
      <c r="AA62" s="242"/>
      <c r="AB62" s="242"/>
      <c r="AC62" s="155"/>
      <c r="AD62" s="156"/>
      <c r="AE62" s="157"/>
      <c r="AF62" s="157"/>
      <c r="AG62" s="156"/>
      <c r="AH62" s="156"/>
      <c r="AI62" s="157"/>
      <c r="AJ62" s="157"/>
      <c r="AK62" s="171"/>
      <c r="AL62" s="172"/>
      <c r="AM62" s="173"/>
      <c r="AN62" s="170"/>
      <c r="AO62" s="178"/>
      <c r="AP62" s="161"/>
      <c r="AQ62" s="173"/>
      <c r="AR62" s="180"/>
    </row>
    <row r="63" spans="1:44" s="257" customFormat="1">
      <c r="A63" s="244">
        <v>61</v>
      </c>
      <c r="B63" s="244" t="s">
        <v>357</v>
      </c>
      <c r="C63" s="244" t="s">
        <v>358</v>
      </c>
      <c r="D63" s="247" t="s">
        <v>262</v>
      </c>
      <c r="E63" s="255" t="s">
        <v>438</v>
      </c>
      <c r="F63" s="255" t="s">
        <v>447</v>
      </c>
      <c r="G63" s="255"/>
      <c r="H63" s="73">
        <v>41863</v>
      </c>
      <c r="I63" s="255"/>
      <c r="J63" s="72" t="s">
        <v>291</v>
      </c>
      <c r="K63" s="74" t="s">
        <v>367</v>
      </c>
      <c r="L63" s="74"/>
      <c r="M63" s="75">
        <v>1</v>
      </c>
      <c r="N63" s="255">
        <v>43.435066999999997</v>
      </c>
      <c r="O63" s="255">
        <v>-72.019467000000006</v>
      </c>
      <c r="P63" s="256"/>
      <c r="Q63" s="255"/>
      <c r="R63" s="255"/>
      <c r="S63" s="255"/>
      <c r="T63" s="244"/>
      <c r="U63" s="255"/>
      <c r="V63" s="255"/>
      <c r="X63" s="256"/>
      <c r="AA63" s="242"/>
      <c r="AB63" s="242"/>
      <c r="AC63" s="155"/>
      <c r="AD63" s="156"/>
      <c r="AE63" s="157"/>
      <c r="AF63" s="157"/>
      <c r="AG63" s="156"/>
      <c r="AH63" s="156"/>
      <c r="AI63" s="157"/>
      <c r="AJ63" s="157"/>
      <c r="AK63" s="171"/>
      <c r="AL63" s="172"/>
      <c r="AM63" s="173"/>
      <c r="AN63" s="170"/>
      <c r="AO63" s="178"/>
      <c r="AP63" s="161"/>
      <c r="AQ63" s="173"/>
      <c r="AR63" s="180"/>
    </row>
    <row r="64" spans="1:44" s="257" customFormat="1">
      <c r="A64" s="244">
        <v>62</v>
      </c>
      <c r="B64" s="244" t="s">
        <v>357</v>
      </c>
      <c r="C64" s="244" t="s">
        <v>358</v>
      </c>
      <c r="D64" s="244" t="s">
        <v>260</v>
      </c>
      <c r="E64" s="255" t="s">
        <v>438</v>
      </c>
      <c r="F64" s="255" t="s">
        <v>447</v>
      </c>
      <c r="G64" s="255"/>
      <c r="H64" s="73">
        <v>41863</v>
      </c>
      <c r="I64" s="255"/>
      <c r="J64" s="72" t="s">
        <v>291</v>
      </c>
      <c r="K64" s="74" t="s">
        <v>364</v>
      </c>
      <c r="L64" s="74"/>
      <c r="M64" s="75">
        <v>3</v>
      </c>
      <c r="N64" s="255">
        <v>43.435000000000002</v>
      </c>
      <c r="O64" s="255">
        <v>-72.014416999999995</v>
      </c>
      <c r="P64" s="256"/>
      <c r="Q64" s="255"/>
      <c r="R64" s="255"/>
      <c r="S64" s="255"/>
      <c r="T64" s="244"/>
      <c r="U64" s="255"/>
      <c r="V64" s="255"/>
      <c r="X64" s="256"/>
      <c r="AA64" s="242"/>
      <c r="AB64" s="242"/>
      <c r="AC64" s="155"/>
      <c r="AD64" s="156"/>
      <c r="AE64" s="157"/>
      <c r="AF64" s="157"/>
      <c r="AG64" s="156"/>
      <c r="AH64" s="156"/>
      <c r="AI64" s="157"/>
      <c r="AJ64" s="157"/>
      <c r="AK64" s="171"/>
      <c r="AL64" s="172"/>
      <c r="AM64" s="173"/>
      <c r="AN64" s="170"/>
      <c r="AO64" s="178"/>
      <c r="AP64" s="161"/>
      <c r="AQ64" s="173"/>
      <c r="AR64" s="180"/>
    </row>
    <row r="65" spans="1:44" s="257" customFormat="1">
      <c r="A65" s="244">
        <v>63</v>
      </c>
      <c r="B65" s="244" t="s">
        <v>357</v>
      </c>
      <c r="C65" s="244" t="s">
        <v>358</v>
      </c>
      <c r="D65" s="244" t="s">
        <v>261</v>
      </c>
      <c r="E65" s="255" t="s">
        <v>438</v>
      </c>
      <c r="F65" s="255" t="s">
        <v>447</v>
      </c>
      <c r="G65" s="255"/>
      <c r="H65" s="73">
        <v>41863</v>
      </c>
      <c r="I65" s="255"/>
      <c r="J65" s="72" t="s">
        <v>291</v>
      </c>
      <c r="K65" s="74" t="s">
        <v>363</v>
      </c>
      <c r="L65" s="74"/>
      <c r="M65" s="75">
        <v>3</v>
      </c>
      <c r="N65" s="255">
        <v>43.431899999999999</v>
      </c>
      <c r="O65" s="255">
        <v>-72.022417000000004</v>
      </c>
      <c r="P65" s="256"/>
      <c r="Q65" s="255"/>
      <c r="R65" s="255"/>
      <c r="S65" s="255"/>
      <c r="T65" s="244"/>
      <c r="U65" s="255"/>
      <c r="V65" s="255"/>
      <c r="X65" s="256"/>
      <c r="AA65" s="242"/>
      <c r="AB65" s="242"/>
      <c r="AC65" s="155"/>
      <c r="AD65" s="156"/>
      <c r="AE65" s="157"/>
      <c r="AF65" s="157"/>
      <c r="AG65" s="156"/>
      <c r="AH65" s="156"/>
      <c r="AI65" s="157"/>
      <c r="AJ65" s="157"/>
      <c r="AK65" s="171"/>
      <c r="AL65" s="172"/>
      <c r="AM65" s="173"/>
      <c r="AN65" s="170"/>
      <c r="AO65" s="178"/>
      <c r="AP65" s="161"/>
      <c r="AQ65" s="173"/>
      <c r="AR65" s="180"/>
    </row>
    <row r="66" spans="1:44" s="257" customFormat="1">
      <c r="A66" s="244">
        <v>64</v>
      </c>
      <c r="B66" s="244" t="s">
        <v>357</v>
      </c>
      <c r="C66" s="244" t="s">
        <v>358</v>
      </c>
      <c r="D66" s="244" t="s">
        <v>119</v>
      </c>
      <c r="E66" s="255" t="s">
        <v>403</v>
      </c>
      <c r="F66" s="255" t="s">
        <v>447</v>
      </c>
      <c r="G66" s="255" t="s">
        <v>120</v>
      </c>
      <c r="H66" s="73">
        <v>41865</v>
      </c>
      <c r="I66" s="255"/>
      <c r="J66" s="72" t="s">
        <v>292</v>
      </c>
      <c r="K66" s="74" t="s">
        <v>362</v>
      </c>
      <c r="L66" s="74"/>
      <c r="M66" s="75">
        <v>3</v>
      </c>
      <c r="N66" s="255">
        <v>42.961193999999999</v>
      </c>
      <c r="O66" s="255">
        <v>-72.14</v>
      </c>
      <c r="P66" s="256"/>
      <c r="Q66" s="255"/>
      <c r="R66" s="255"/>
      <c r="S66" s="255"/>
      <c r="T66" s="244"/>
      <c r="U66" s="255"/>
      <c r="V66" s="255"/>
      <c r="X66" s="256"/>
      <c r="AA66" s="242"/>
      <c r="AB66" s="242"/>
      <c r="AC66" s="155">
        <v>3.5</v>
      </c>
      <c r="AD66" s="156">
        <v>0</v>
      </c>
      <c r="AE66" s="157">
        <v>2E-3</v>
      </c>
      <c r="AF66" s="157">
        <v>1.0660000000000001</v>
      </c>
      <c r="AG66" s="156">
        <v>1.5</v>
      </c>
      <c r="AH66" s="156">
        <v>0</v>
      </c>
      <c r="AI66" s="157">
        <v>-8.2000000000000003E-2</v>
      </c>
      <c r="AJ66" s="157">
        <v>-1.383</v>
      </c>
      <c r="AK66" s="171">
        <v>3</v>
      </c>
      <c r="AL66" s="172">
        <v>0.2</v>
      </c>
      <c r="AM66" s="176">
        <v>0.11700000000000001</v>
      </c>
      <c r="AN66" s="177">
        <v>-0.80100000000000005</v>
      </c>
      <c r="AO66" s="178">
        <v>3.5</v>
      </c>
      <c r="AP66" s="161">
        <v>0.11</v>
      </c>
      <c r="AQ66" s="176">
        <v>-0.27</v>
      </c>
      <c r="AR66" s="181">
        <v>-1.675</v>
      </c>
    </row>
    <row r="67" spans="1:44">
      <c r="A67" s="255">
        <v>65</v>
      </c>
      <c r="B67" s="244" t="s">
        <v>357</v>
      </c>
      <c r="C67" s="244" t="s">
        <v>358</v>
      </c>
      <c r="D67" s="255" t="s">
        <v>123</v>
      </c>
      <c r="E67" s="255" t="s">
        <v>403</v>
      </c>
      <c r="F67" s="255" t="s">
        <v>447</v>
      </c>
      <c r="G67" s="255" t="s">
        <v>125</v>
      </c>
      <c r="H67" s="42">
        <v>41865</v>
      </c>
      <c r="J67" t="s">
        <v>292</v>
      </c>
      <c r="K67" s="44" t="s">
        <v>366</v>
      </c>
      <c r="L67" s="44"/>
      <c r="M67" s="46">
        <v>1</v>
      </c>
      <c r="N67" s="255">
        <v>42.949388999999996</v>
      </c>
      <c r="O67" s="255">
        <v>-72.132800000000003</v>
      </c>
      <c r="AA67" s="242"/>
      <c r="AB67" s="242"/>
      <c r="AC67" s="82">
        <v>6</v>
      </c>
      <c r="AD67" s="83">
        <v>0.2</v>
      </c>
      <c r="AE67" s="83">
        <v>3.9E-2</v>
      </c>
      <c r="AF67" s="83">
        <v>3.4129999999999998</v>
      </c>
      <c r="AG67" s="152">
        <v>1.5</v>
      </c>
      <c r="AH67" s="152">
        <v>0.08</v>
      </c>
      <c r="AI67" s="153">
        <v>-9.9000000000000005E-2</v>
      </c>
      <c r="AJ67" s="153">
        <v>-0.49399999999999999</v>
      </c>
      <c r="AK67" s="171">
        <v>3</v>
      </c>
      <c r="AL67" s="172">
        <v>0.28000000000000003</v>
      </c>
      <c r="AM67" s="176">
        <v>0.19700000000000001</v>
      </c>
      <c r="AN67" s="177">
        <v>0.11799999999999999</v>
      </c>
      <c r="AO67" s="178">
        <v>5.5</v>
      </c>
      <c r="AP67" s="161">
        <v>0.28000000000000003</v>
      </c>
      <c r="AQ67" s="176">
        <v>3.4000000000000002E-2</v>
      </c>
      <c r="AR67" s="181">
        <v>-1.538</v>
      </c>
    </row>
    <row r="68" spans="1:44">
      <c r="A68" s="255">
        <v>66</v>
      </c>
      <c r="B68" s="244" t="s">
        <v>357</v>
      </c>
      <c r="C68" s="244" t="s">
        <v>358</v>
      </c>
      <c r="D68" s="255" t="s">
        <v>122</v>
      </c>
      <c r="E68" s="255" t="s">
        <v>403</v>
      </c>
      <c r="F68" s="255" t="s">
        <v>447</v>
      </c>
      <c r="G68" s="255" t="s">
        <v>124</v>
      </c>
      <c r="H68" s="42">
        <v>41865</v>
      </c>
      <c r="J68" t="s">
        <v>292</v>
      </c>
      <c r="K68" s="44" t="s">
        <v>367</v>
      </c>
      <c r="L68" s="44"/>
      <c r="M68" s="46">
        <v>1</v>
      </c>
      <c r="N68" s="255">
        <v>42.972110999999998</v>
      </c>
      <c r="O68" s="255">
        <v>-72.138703000000007</v>
      </c>
      <c r="AA68" s="242"/>
      <c r="AB68" s="242"/>
      <c r="AC68" s="151">
        <v>6</v>
      </c>
      <c r="AD68" s="152">
        <v>0.01</v>
      </c>
      <c r="AE68" s="153">
        <v>0.7</v>
      </c>
      <c r="AF68" s="153">
        <v>1.581</v>
      </c>
      <c r="AG68" s="152">
        <v>5.5</v>
      </c>
      <c r="AH68" s="152">
        <v>0</v>
      </c>
      <c r="AI68" s="153">
        <v>-3.7999999999999999E-2</v>
      </c>
      <c r="AJ68" s="153">
        <v>-1.17</v>
      </c>
      <c r="AK68" s="171">
        <v>6</v>
      </c>
      <c r="AL68" s="172">
        <v>0.14000000000000001</v>
      </c>
      <c r="AM68" s="176">
        <v>5.6000000000000001E-2</v>
      </c>
      <c r="AN68" s="177">
        <v>-1.3129999999999999</v>
      </c>
      <c r="AO68" s="178">
        <v>0.1</v>
      </c>
      <c r="AP68" s="161">
        <v>0.14000000000000001</v>
      </c>
      <c r="AQ68" s="176">
        <v>-6.6500000000000004E-2</v>
      </c>
      <c r="AR68" s="181">
        <v>-2.8570000000000002</v>
      </c>
    </row>
    <row r="69" spans="1:44">
      <c r="A69" s="255">
        <v>67</v>
      </c>
      <c r="B69" s="244" t="s">
        <v>357</v>
      </c>
      <c r="C69" s="244" t="s">
        <v>358</v>
      </c>
      <c r="D69" s="255" t="s">
        <v>263</v>
      </c>
      <c r="E69" s="255" t="s">
        <v>403</v>
      </c>
      <c r="F69" s="255" t="s">
        <v>447</v>
      </c>
      <c r="G69" s="255" t="s">
        <v>263</v>
      </c>
      <c r="H69" s="73">
        <v>41865</v>
      </c>
      <c r="J69" s="72" t="s">
        <v>292</v>
      </c>
      <c r="K69" s="74" t="s">
        <v>364</v>
      </c>
      <c r="L69" s="74"/>
      <c r="M69" s="75">
        <v>3</v>
      </c>
      <c r="N69" s="255">
        <v>42.971088999999999</v>
      </c>
      <c r="O69" s="255">
        <v>-72.139534999999995</v>
      </c>
      <c r="AA69" s="242"/>
      <c r="AB69" s="242" t="s">
        <v>432</v>
      </c>
      <c r="AC69" s="155">
        <v>2.5</v>
      </c>
      <c r="AD69" s="156">
        <v>0</v>
      </c>
      <c r="AE69" s="157">
        <v>3.7999999999999999E-2</v>
      </c>
      <c r="AF69" s="157">
        <v>0.41799999999999998</v>
      </c>
      <c r="AG69" s="156">
        <v>2.5</v>
      </c>
      <c r="AH69" s="156">
        <v>0</v>
      </c>
      <c r="AI69" s="157">
        <v>-4.8000000000000001E-2</v>
      </c>
      <c r="AJ69" s="157">
        <v>0.41799999999999998</v>
      </c>
      <c r="AK69" s="171">
        <v>0.1</v>
      </c>
      <c r="AL69" s="172">
        <v>0.17</v>
      </c>
      <c r="AM69" s="176">
        <v>0.127</v>
      </c>
      <c r="AN69" s="177">
        <v>-2.3849999999999998</v>
      </c>
      <c r="AO69" s="178">
        <v>1</v>
      </c>
      <c r="AP69" s="161">
        <v>0.14000000000000001</v>
      </c>
      <c r="AQ69" s="176">
        <v>-0.11899999999999999</v>
      </c>
      <c r="AR69" s="181">
        <v>-3.4609999999999999</v>
      </c>
    </row>
    <row r="70" spans="1:44">
      <c r="A70" s="255">
        <v>68</v>
      </c>
      <c r="B70" s="244" t="s">
        <v>357</v>
      </c>
      <c r="C70" s="244" t="s">
        <v>358</v>
      </c>
      <c r="D70" s="255" t="s">
        <v>264</v>
      </c>
      <c r="E70" s="255" t="s">
        <v>403</v>
      </c>
      <c r="F70" s="255" t="s">
        <v>447</v>
      </c>
      <c r="G70" s="255" t="s">
        <v>264</v>
      </c>
      <c r="H70" s="42">
        <v>41865</v>
      </c>
      <c r="J70" t="s">
        <v>292</v>
      </c>
      <c r="K70" s="44" t="s">
        <v>363</v>
      </c>
      <c r="L70" s="44"/>
      <c r="M70" s="46">
        <v>3</v>
      </c>
      <c r="N70" s="255">
        <v>42.951554000000002</v>
      </c>
      <c r="O70" s="255">
        <v>-72.135630000000006</v>
      </c>
      <c r="AA70" s="242"/>
      <c r="AB70" s="242" t="s">
        <v>432</v>
      </c>
      <c r="AC70" s="151">
        <v>5</v>
      </c>
      <c r="AD70" s="152">
        <v>0</v>
      </c>
      <c r="AE70" s="153">
        <v>-2.4E-2</v>
      </c>
      <c r="AF70" s="153">
        <v>0.55600000000000005</v>
      </c>
      <c r="AG70" s="152">
        <v>7</v>
      </c>
      <c r="AH70" s="152">
        <v>0</v>
      </c>
      <c r="AI70" s="153">
        <v>-1.7999999999999999E-2</v>
      </c>
      <c r="AJ70" s="153">
        <v>-1.5489999999999999</v>
      </c>
      <c r="AK70" s="171">
        <v>0.1</v>
      </c>
      <c r="AL70" s="172">
        <v>0.14000000000000001</v>
      </c>
      <c r="AM70" s="176">
        <v>7.0000000000000007E-2</v>
      </c>
      <c r="AN70" s="177">
        <v>-2.4609999999999999</v>
      </c>
      <c r="AO70" s="178">
        <v>0.1</v>
      </c>
      <c r="AP70" s="161">
        <v>0.11</v>
      </c>
      <c r="AQ70" s="176">
        <v>-0.08</v>
      </c>
      <c r="AR70" s="181">
        <v>-3.1509999999999998</v>
      </c>
    </row>
    <row r="71" spans="1:44">
      <c r="A71" s="255">
        <v>69</v>
      </c>
      <c r="B71" s="244" t="s">
        <v>357</v>
      </c>
      <c r="C71" s="244" t="s">
        <v>358</v>
      </c>
      <c r="D71" s="255" t="s">
        <v>127</v>
      </c>
      <c r="E71" s="255" t="s">
        <v>409</v>
      </c>
      <c r="F71" s="255" t="s">
        <v>447</v>
      </c>
      <c r="G71" s="255" t="s">
        <v>128</v>
      </c>
      <c r="H71" s="42">
        <v>41865</v>
      </c>
      <c r="J71"/>
      <c r="K71" s="44" t="s">
        <v>362</v>
      </c>
      <c r="L71" s="44"/>
      <c r="M71" s="46">
        <v>3</v>
      </c>
      <c r="N71" s="255">
        <v>43.958388999999997</v>
      </c>
      <c r="O71" s="255">
        <v>-71.969200000000001</v>
      </c>
      <c r="AA71" s="242"/>
      <c r="AB71" s="242"/>
      <c r="AC71" s="151">
        <v>4.5</v>
      </c>
      <c r="AD71" s="152">
        <v>0.37</v>
      </c>
      <c r="AE71" s="153">
        <v>0.215</v>
      </c>
      <c r="AF71" s="153">
        <v>13.2</v>
      </c>
      <c r="AG71" s="152">
        <v>2.5</v>
      </c>
      <c r="AH71" s="152">
        <v>0.17</v>
      </c>
      <c r="AI71" s="153">
        <v>2.7E-2</v>
      </c>
      <c r="AJ71" s="153">
        <v>2.4740000000000002</v>
      </c>
      <c r="AK71" s="171">
        <v>3.5</v>
      </c>
      <c r="AL71" s="172">
        <v>0</v>
      </c>
      <c r="AM71" s="173">
        <v>0.48499999999999999</v>
      </c>
      <c r="AN71" s="170">
        <v>1.5840000000000001</v>
      </c>
      <c r="AO71" s="178">
        <v>2.5</v>
      </c>
      <c r="AP71" s="161">
        <v>0.02</v>
      </c>
      <c r="AQ71" s="173">
        <v>0.152</v>
      </c>
      <c r="AR71" s="180">
        <v>-0.60899999999999999</v>
      </c>
    </row>
    <row r="72" spans="1:44">
      <c r="A72" s="255">
        <v>70</v>
      </c>
      <c r="B72" s="244" t="s">
        <v>357</v>
      </c>
      <c r="C72" s="244" t="s">
        <v>358</v>
      </c>
      <c r="D72" s="255" t="s">
        <v>130</v>
      </c>
      <c r="E72" s="255" t="s">
        <v>410</v>
      </c>
      <c r="F72" s="255" t="s">
        <v>447</v>
      </c>
      <c r="G72" s="255" t="s">
        <v>131</v>
      </c>
      <c r="H72" s="42">
        <v>41865</v>
      </c>
      <c r="J72" t="s">
        <v>293</v>
      </c>
      <c r="K72" s="44" t="s">
        <v>362</v>
      </c>
      <c r="L72" s="44"/>
      <c r="M72" s="46">
        <v>7</v>
      </c>
      <c r="N72" s="255">
        <v>43.976999999999997</v>
      </c>
      <c r="O72" s="255">
        <v>-71.963278000000003</v>
      </c>
      <c r="AA72" s="242"/>
      <c r="AB72" s="242"/>
      <c r="AC72" s="151">
        <v>27</v>
      </c>
      <c r="AD72" s="152">
        <v>0.23</v>
      </c>
      <c r="AE72" s="153">
        <v>0.20499999999999999</v>
      </c>
      <c r="AF72" s="153">
        <v>6.3150000000000004</v>
      </c>
      <c r="AG72" s="152">
        <v>5</v>
      </c>
      <c r="AH72" s="152">
        <v>0.23</v>
      </c>
      <c r="AI72" s="153">
        <v>1.7999999999999999E-2</v>
      </c>
      <c r="AJ72" s="153">
        <v>0.312</v>
      </c>
      <c r="AK72" s="171">
        <v>3.5</v>
      </c>
      <c r="AL72" s="172">
        <v>0.08</v>
      </c>
      <c r="AM72" s="173">
        <v>0.47699999999999998</v>
      </c>
      <c r="AN72" s="170">
        <v>1.4430000000000001</v>
      </c>
      <c r="AO72" s="178">
        <v>3</v>
      </c>
      <c r="AP72" s="161">
        <v>0.08</v>
      </c>
      <c r="AQ72" s="173">
        <v>0.22600000000000001</v>
      </c>
      <c r="AR72" s="180">
        <v>-0.23100000000000001</v>
      </c>
    </row>
    <row r="73" spans="1:44">
      <c r="A73" s="255">
        <v>71</v>
      </c>
      <c r="B73" s="244" t="s">
        <v>357</v>
      </c>
      <c r="C73" s="244" t="s">
        <v>358</v>
      </c>
      <c r="D73" s="255" t="s">
        <v>126</v>
      </c>
      <c r="E73" s="255" t="s">
        <v>411</v>
      </c>
      <c r="F73" s="255" t="s">
        <v>447</v>
      </c>
      <c r="G73" s="255" t="s">
        <v>132</v>
      </c>
      <c r="H73" s="73">
        <v>41865</v>
      </c>
      <c r="J73" s="72" t="s">
        <v>294</v>
      </c>
      <c r="K73" s="74" t="s">
        <v>362</v>
      </c>
      <c r="L73" s="74"/>
      <c r="M73" s="75">
        <v>3</v>
      </c>
      <c r="N73" s="255">
        <v>43.664194000000002</v>
      </c>
      <c r="O73" s="255">
        <v>-72.033900000000003</v>
      </c>
      <c r="AA73" s="242"/>
      <c r="AB73" s="242"/>
      <c r="AC73" s="155">
        <v>6</v>
      </c>
      <c r="AD73" s="157">
        <v>0.38</v>
      </c>
      <c r="AE73" s="157">
        <v>0.215</v>
      </c>
      <c r="AF73" s="156">
        <v>7.3230000000000004</v>
      </c>
      <c r="AG73" s="156">
        <v>5</v>
      </c>
      <c r="AH73" s="157">
        <v>0.23</v>
      </c>
      <c r="AI73" s="157">
        <v>6.0000000000000001E-3</v>
      </c>
      <c r="AJ73" s="158">
        <v>0.35599999999999998</v>
      </c>
      <c r="AK73" s="171">
        <v>1</v>
      </c>
      <c r="AL73" s="172">
        <v>0</v>
      </c>
      <c r="AM73" s="173">
        <v>0.40400000000000003</v>
      </c>
      <c r="AN73" s="170">
        <v>0.35399999999999998</v>
      </c>
      <c r="AO73" s="178">
        <v>3.5</v>
      </c>
      <c r="AP73" s="161">
        <v>0.05</v>
      </c>
      <c r="AQ73" s="173">
        <v>0.20799999999999999</v>
      </c>
      <c r="AR73" s="180">
        <v>-1.143</v>
      </c>
    </row>
    <row r="74" spans="1:44">
      <c r="A74" s="255">
        <v>72</v>
      </c>
      <c r="B74" s="244" t="s">
        <v>357</v>
      </c>
      <c r="C74" s="244" t="s">
        <v>358</v>
      </c>
      <c r="D74" s="255" t="s">
        <v>265</v>
      </c>
      <c r="E74" s="255" t="s">
        <v>411</v>
      </c>
      <c r="F74" s="255" t="s">
        <v>447</v>
      </c>
      <c r="G74" s="255" t="s">
        <v>265</v>
      </c>
      <c r="H74" s="73">
        <v>41865</v>
      </c>
      <c r="J74" s="72" t="s">
        <v>294</v>
      </c>
      <c r="K74" s="74" t="s">
        <v>364</v>
      </c>
      <c r="L74" s="74"/>
      <c r="M74" s="75">
        <v>3</v>
      </c>
      <c r="N74" s="255">
        <v>43.667996000000002</v>
      </c>
      <c r="O74" s="255">
        <v>-72.035809</v>
      </c>
      <c r="AA74" s="242"/>
      <c r="AB74" s="242" t="s">
        <v>432</v>
      </c>
      <c r="AC74" s="155">
        <v>8.5</v>
      </c>
      <c r="AD74" s="156">
        <v>0.65</v>
      </c>
      <c r="AE74" s="157">
        <v>0.22700000000000001</v>
      </c>
      <c r="AF74" s="157">
        <v>17.809999999999999</v>
      </c>
      <c r="AG74" s="156">
        <v>7</v>
      </c>
      <c r="AH74" s="156">
        <v>0.16</v>
      </c>
      <c r="AI74" s="157">
        <v>-6.0000000000000001E-3</v>
      </c>
      <c r="AJ74" s="157">
        <v>0.61399999999999999</v>
      </c>
      <c r="AK74" s="171">
        <v>3</v>
      </c>
      <c r="AL74" s="172">
        <v>0.04</v>
      </c>
      <c r="AM74" s="173">
        <v>0.26900000000000002</v>
      </c>
      <c r="AN74" s="170">
        <v>0.153</v>
      </c>
      <c r="AO74" s="178">
        <v>1</v>
      </c>
      <c r="AP74" s="161">
        <v>0</v>
      </c>
      <c r="AQ74" s="173">
        <v>0.13700000000000001</v>
      </c>
      <c r="AR74" s="180">
        <v>-1.4419999999999999</v>
      </c>
    </row>
    <row r="75" spans="1:44">
      <c r="A75" s="255">
        <v>73</v>
      </c>
      <c r="B75" s="244" t="s">
        <v>357</v>
      </c>
      <c r="C75" s="244" t="s">
        <v>358</v>
      </c>
      <c r="D75" s="255" t="s">
        <v>266</v>
      </c>
      <c r="E75" s="255" t="s">
        <v>412</v>
      </c>
      <c r="F75" s="255" t="s">
        <v>447</v>
      </c>
      <c r="H75" s="73">
        <v>41869</v>
      </c>
      <c r="J75" s="72" t="s">
        <v>292</v>
      </c>
      <c r="K75" s="74" t="s">
        <v>362</v>
      </c>
      <c r="L75" s="74"/>
      <c r="M75" s="75">
        <v>3</v>
      </c>
      <c r="N75" s="255">
        <v>43.518282999999997</v>
      </c>
      <c r="O75" s="255">
        <v>-72.115099999999998</v>
      </c>
      <c r="AA75" s="242"/>
      <c r="AB75" s="242"/>
      <c r="AC75" s="155"/>
      <c r="AD75" s="156"/>
      <c r="AE75" s="157"/>
      <c r="AF75" s="157"/>
      <c r="AG75" s="156"/>
      <c r="AH75" s="156"/>
      <c r="AI75" s="157"/>
      <c r="AJ75" s="157"/>
      <c r="AK75" s="171"/>
      <c r="AL75" s="172"/>
      <c r="AM75" s="173"/>
      <c r="AN75" s="170"/>
      <c r="AO75" s="178"/>
      <c r="AP75" s="161"/>
      <c r="AQ75" s="173"/>
      <c r="AR75" s="180"/>
    </row>
    <row r="76" spans="1:44">
      <c r="A76" s="255">
        <v>74</v>
      </c>
      <c r="B76" s="244" t="s">
        <v>357</v>
      </c>
      <c r="C76" s="244" t="s">
        <v>358</v>
      </c>
      <c r="D76" s="255" t="s">
        <v>267</v>
      </c>
      <c r="E76" s="255" t="s">
        <v>412</v>
      </c>
      <c r="F76" s="255" t="s">
        <v>447</v>
      </c>
      <c r="H76" s="73">
        <v>41869</v>
      </c>
      <c r="J76" s="72" t="s">
        <v>292</v>
      </c>
      <c r="K76" s="74" t="s">
        <v>364</v>
      </c>
      <c r="L76" s="74"/>
      <c r="M76" s="75">
        <v>3</v>
      </c>
      <c r="N76" s="255">
        <v>43.531799999999997</v>
      </c>
      <c r="O76" s="255">
        <v>-72.118449999999996</v>
      </c>
      <c r="AA76" s="242"/>
      <c r="AB76" s="242"/>
      <c r="AC76" s="155"/>
      <c r="AD76" s="156"/>
      <c r="AE76" s="157"/>
      <c r="AF76" s="157"/>
      <c r="AG76" s="156"/>
      <c r="AH76" s="156"/>
      <c r="AI76" s="157"/>
      <c r="AJ76" s="157"/>
      <c r="AK76" s="171"/>
      <c r="AL76" s="172"/>
      <c r="AM76" s="173"/>
      <c r="AN76" s="170"/>
      <c r="AO76" s="178"/>
      <c r="AP76" s="161"/>
      <c r="AQ76" s="173"/>
      <c r="AR76" s="180"/>
    </row>
    <row r="77" spans="1:44">
      <c r="A77" s="255">
        <v>75</v>
      </c>
      <c r="B77" s="244" t="s">
        <v>357</v>
      </c>
      <c r="C77" s="244" t="s">
        <v>358</v>
      </c>
      <c r="D77" s="255" t="s">
        <v>163</v>
      </c>
      <c r="E77" s="255" t="s">
        <v>412</v>
      </c>
      <c r="F77" s="255" t="s">
        <v>447</v>
      </c>
      <c r="G77" s="255" t="s">
        <v>164</v>
      </c>
      <c r="H77" s="73">
        <v>41869</v>
      </c>
      <c r="J77" s="72" t="s">
        <v>292</v>
      </c>
      <c r="K77" s="74" t="s">
        <v>367</v>
      </c>
      <c r="L77" s="74"/>
      <c r="M77" s="75">
        <v>1</v>
      </c>
      <c r="N77" s="255">
        <v>43.535400000000003</v>
      </c>
      <c r="O77" s="255">
        <v>-72.112499999999997</v>
      </c>
      <c r="AA77" s="242"/>
      <c r="AB77" s="242"/>
      <c r="AC77" s="155"/>
      <c r="AD77" s="156"/>
      <c r="AE77" s="157"/>
      <c r="AF77" s="157"/>
      <c r="AG77" s="156"/>
      <c r="AH77" s="156"/>
      <c r="AI77" s="157"/>
      <c r="AJ77" s="157"/>
      <c r="AK77" s="171"/>
      <c r="AL77" s="172"/>
      <c r="AM77" s="173"/>
      <c r="AN77" s="170"/>
      <c r="AO77" s="178"/>
      <c r="AP77" s="161"/>
      <c r="AQ77" s="173"/>
      <c r="AR77" s="180"/>
    </row>
    <row r="78" spans="1:44">
      <c r="A78" s="255">
        <v>76</v>
      </c>
      <c r="B78" s="244" t="s">
        <v>357</v>
      </c>
      <c r="C78" s="244" t="s">
        <v>358</v>
      </c>
      <c r="D78" s="255" t="s">
        <v>159</v>
      </c>
      <c r="E78" s="255" t="s">
        <v>412</v>
      </c>
      <c r="F78" s="255" t="s">
        <v>447</v>
      </c>
      <c r="G78" s="255" t="s">
        <v>160</v>
      </c>
      <c r="H78" s="73">
        <v>41869</v>
      </c>
      <c r="J78" s="72" t="s">
        <v>292</v>
      </c>
      <c r="K78" s="74" t="s">
        <v>366</v>
      </c>
      <c r="L78" s="74"/>
      <c r="M78" s="75">
        <v>1</v>
      </c>
      <c r="N78" s="255">
        <v>43.526308</v>
      </c>
      <c r="O78" s="255">
        <v>-72.122739999999993</v>
      </c>
      <c r="AA78" s="242"/>
      <c r="AB78" s="242"/>
      <c r="AC78" s="155"/>
      <c r="AD78" s="156"/>
      <c r="AE78" s="157"/>
      <c r="AF78" s="157"/>
      <c r="AG78" s="156"/>
      <c r="AH78" s="156"/>
      <c r="AI78" s="157"/>
      <c r="AJ78" s="157"/>
      <c r="AK78" s="171"/>
      <c r="AL78" s="172"/>
      <c r="AM78" s="173"/>
      <c r="AN78" s="170"/>
      <c r="AO78" s="178"/>
      <c r="AP78" s="161"/>
      <c r="AQ78" s="173"/>
      <c r="AR78" s="180"/>
    </row>
    <row r="79" spans="1:44">
      <c r="A79" s="255">
        <v>77</v>
      </c>
      <c r="B79" s="244" t="s">
        <v>357</v>
      </c>
      <c r="C79" s="244" t="s">
        <v>358</v>
      </c>
      <c r="D79" s="255" t="s">
        <v>176</v>
      </c>
      <c r="E79" s="255" t="s">
        <v>413</v>
      </c>
      <c r="F79" s="255" t="s">
        <v>447</v>
      </c>
      <c r="G79" s="255" t="s">
        <v>202</v>
      </c>
      <c r="H79" s="73">
        <v>41869</v>
      </c>
      <c r="J79" s="72" t="s">
        <v>284</v>
      </c>
      <c r="K79" s="74" t="s">
        <v>362</v>
      </c>
      <c r="L79" s="74"/>
      <c r="M79" s="75">
        <v>3</v>
      </c>
      <c r="N79" s="255">
        <v>43.256</v>
      </c>
      <c r="O79" s="255">
        <v>-71.043300000000002</v>
      </c>
      <c r="AA79" s="242"/>
      <c r="AB79" s="242"/>
      <c r="AC79" s="155">
        <v>6.5</v>
      </c>
      <c r="AD79" s="156">
        <v>0.32</v>
      </c>
      <c r="AE79" s="157">
        <v>0.25900000000000001</v>
      </c>
      <c r="AF79" s="157">
        <v>8.0559999999999992</v>
      </c>
      <c r="AG79" s="156">
        <v>5.5</v>
      </c>
      <c r="AH79" s="156">
        <v>0.28000000000000003</v>
      </c>
      <c r="AI79" s="157">
        <v>1.7000000000000001E-2</v>
      </c>
      <c r="AJ79" s="157">
        <v>-9.5000000000000001E-2</v>
      </c>
      <c r="AK79" s="171">
        <v>3</v>
      </c>
      <c r="AL79" s="172">
        <v>0.32</v>
      </c>
      <c r="AM79" s="173">
        <v>0.33400000000000002</v>
      </c>
      <c r="AN79" s="170">
        <v>-0.50700000000000001</v>
      </c>
      <c r="AO79" s="178">
        <v>0.1</v>
      </c>
      <c r="AP79" s="161">
        <v>0.28000000000000003</v>
      </c>
      <c r="AQ79" s="173">
        <v>0.193</v>
      </c>
      <c r="AR79" s="180">
        <v>-1.5389999999999999</v>
      </c>
    </row>
    <row r="80" spans="1:44">
      <c r="A80" s="255">
        <v>78</v>
      </c>
      <c r="B80" s="244" t="s">
        <v>357</v>
      </c>
      <c r="C80" s="244" t="s">
        <v>358</v>
      </c>
      <c r="D80" s="255" t="s">
        <v>179</v>
      </c>
      <c r="E80" s="255" t="s">
        <v>413</v>
      </c>
      <c r="F80" s="255" t="s">
        <v>447</v>
      </c>
      <c r="G80" s="255" t="s">
        <v>203</v>
      </c>
      <c r="H80" s="42">
        <v>41869</v>
      </c>
      <c r="J80" t="s">
        <v>284</v>
      </c>
      <c r="K80" s="44" t="s">
        <v>367</v>
      </c>
      <c r="L80" s="44"/>
      <c r="M80" s="46">
        <v>1</v>
      </c>
      <c r="N80" s="255">
        <v>43.261516999999998</v>
      </c>
      <c r="O80" s="255">
        <v>-71.033837000000005</v>
      </c>
      <c r="AA80" s="242"/>
      <c r="AB80" s="242"/>
      <c r="AC80" s="151">
        <v>4</v>
      </c>
      <c r="AD80" s="152">
        <v>0.34</v>
      </c>
      <c r="AE80" s="153">
        <v>0.128</v>
      </c>
      <c r="AF80" s="153">
        <v>5.59</v>
      </c>
      <c r="AG80" s="152">
        <v>0.55000000000000004</v>
      </c>
      <c r="AH80" s="152">
        <v>0.19</v>
      </c>
      <c r="AI80" s="153">
        <v>8.0000000000000002E-3</v>
      </c>
      <c r="AJ80" s="153">
        <v>4.2350000000000003</v>
      </c>
      <c r="AK80" s="171">
        <v>2</v>
      </c>
      <c r="AL80" s="172">
        <v>0.31</v>
      </c>
      <c r="AM80" s="173">
        <v>0.251</v>
      </c>
      <c r="AN80" s="170">
        <v>-0.40500000000000003</v>
      </c>
      <c r="AO80" s="178">
        <v>0.1</v>
      </c>
      <c r="AP80" s="161">
        <v>0.25</v>
      </c>
      <c r="AQ80" s="173">
        <v>9.5000000000000001E-2</v>
      </c>
      <c r="AR80" s="180">
        <v>-1.8779999999999999</v>
      </c>
    </row>
    <row r="81" spans="1:44">
      <c r="A81" s="255">
        <v>79</v>
      </c>
      <c r="B81" s="244" t="s">
        <v>357</v>
      </c>
      <c r="C81" s="244" t="s">
        <v>358</v>
      </c>
      <c r="D81" s="255" t="s">
        <v>177</v>
      </c>
      <c r="E81" s="255" t="s">
        <v>413</v>
      </c>
      <c r="F81" s="255" t="s">
        <v>447</v>
      </c>
      <c r="G81" s="255" t="s">
        <v>177</v>
      </c>
      <c r="H81" s="42">
        <v>41869</v>
      </c>
      <c r="J81" t="s">
        <v>284</v>
      </c>
      <c r="K81" s="44" t="s">
        <v>364</v>
      </c>
      <c r="L81" s="44"/>
      <c r="M81" s="46">
        <v>3</v>
      </c>
      <c r="N81" s="255">
        <v>43.253455000000002</v>
      </c>
      <c r="O81" s="255">
        <v>-71.048411999999999</v>
      </c>
      <c r="AA81" s="242"/>
      <c r="AB81" s="242"/>
      <c r="AC81" s="151">
        <v>4</v>
      </c>
      <c r="AD81" s="152">
        <v>0.35</v>
      </c>
      <c r="AE81" s="153">
        <v>0.307</v>
      </c>
      <c r="AF81" s="153">
        <v>7.2290000000000001</v>
      </c>
      <c r="AG81" s="152">
        <v>6.5</v>
      </c>
      <c r="AH81" s="152">
        <v>0.31</v>
      </c>
      <c r="AI81" s="153">
        <v>1.9E-2</v>
      </c>
      <c r="AJ81" s="153">
        <v>1.292</v>
      </c>
      <c r="AK81" s="171">
        <v>3</v>
      </c>
      <c r="AL81" s="172">
        <v>0</v>
      </c>
      <c r="AM81" s="173">
        <v>0.38200000000000001</v>
      </c>
      <c r="AN81" s="170">
        <v>-0.26300000000000001</v>
      </c>
      <c r="AO81" s="178">
        <v>0.1</v>
      </c>
      <c r="AP81" s="161">
        <v>0</v>
      </c>
      <c r="AQ81" s="173">
        <v>-1.4999999999999999E-2</v>
      </c>
      <c r="AR81" s="180">
        <v>-2.0550000000000002</v>
      </c>
    </row>
    <row r="82" spans="1:44">
      <c r="A82" s="255">
        <v>80</v>
      </c>
      <c r="B82" s="244" t="s">
        <v>357</v>
      </c>
      <c r="C82" s="244" t="s">
        <v>358</v>
      </c>
      <c r="D82" s="255" t="s">
        <v>178</v>
      </c>
      <c r="E82" s="255" t="s">
        <v>413</v>
      </c>
      <c r="F82" s="255" t="s">
        <v>447</v>
      </c>
      <c r="G82" s="255" t="s">
        <v>178</v>
      </c>
      <c r="H82" s="42">
        <v>41869</v>
      </c>
      <c r="J82" t="s">
        <v>284</v>
      </c>
      <c r="K82" s="44" t="s">
        <v>363</v>
      </c>
      <c r="L82" s="44"/>
      <c r="M82" s="46">
        <v>3</v>
      </c>
      <c r="N82" s="255">
        <v>43.258642999999999</v>
      </c>
      <c r="O82" s="255">
        <v>-71.038455999999996</v>
      </c>
      <c r="AA82" s="242"/>
      <c r="AB82" s="242"/>
      <c r="AC82" s="151">
        <v>5.5</v>
      </c>
      <c r="AD82" s="152">
        <v>0.47</v>
      </c>
      <c r="AE82" s="153">
        <v>0.185</v>
      </c>
      <c r="AF82" s="153">
        <v>6.2039999999999997</v>
      </c>
      <c r="AG82" s="152">
        <v>3.5</v>
      </c>
      <c r="AH82" s="152">
        <v>7.0000000000000007E-2</v>
      </c>
      <c r="AI82" s="153">
        <v>-6.8000000000000005E-2</v>
      </c>
      <c r="AJ82" s="153">
        <v>-0.74399999999999999</v>
      </c>
      <c r="AK82" s="171">
        <v>3</v>
      </c>
      <c r="AL82" s="172">
        <v>0.01</v>
      </c>
      <c r="AM82" s="173">
        <v>0.26200000000000001</v>
      </c>
      <c r="AN82" s="170">
        <v>-0.40799999999999997</v>
      </c>
      <c r="AO82" s="178">
        <v>2.5</v>
      </c>
      <c r="AP82" s="161">
        <v>0</v>
      </c>
      <c r="AQ82" s="173">
        <v>-0.01</v>
      </c>
      <c r="AR82" s="180">
        <v>-1.7410000000000001</v>
      </c>
    </row>
    <row r="83" spans="1:44">
      <c r="A83" s="255">
        <v>81</v>
      </c>
      <c r="B83" s="244" t="s">
        <v>357</v>
      </c>
      <c r="C83" s="244" t="s">
        <v>358</v>
      </c>
      <c r="D83" s="255" t="s">
        <v>180</v>
      </c>
      <c r="E83" s="255" t="s">
        <v>413</v>
      </c>
      <c r="F83" s="255" t="s">
        <v>447</v>
      </c>
      <c r="H83" s="42">
        <v>41869</v>
      </c>
      <c r="J83" t="s">
        <v>284</v>
      </c>
      <c r="K83" s="44" t="s">
        <v>366</v>
      </c>
      <c r="L83" s="44"/>
      <c r="M83" s="46">
        <v>1</v>
      </c>
      <c r="N83" s="255">
        <v>43.252955</v>
      </c>
      <c r="O83" s="255">
        <v>-71.040944999999994</v>
      </c>
      <c r="AA83" s="242"/>
      <c r="AB83" s="242"/>
      <c r="AC83" s="151">
        <v>3.5</v>
      </c>
      <c r="AD83" s="152">
        <v>0.43</v>
      </c>
      <c r="AE83" s="153">
        <v>0.30099999999999999</v>
      </c>
      <c r="AF83" s="153">
        <v>8.3089999999999993</v>
      </c>
      <c r="AG83" s="152">
        <v>7.5</v>
      </c>
      <c r="AH83" s="152">
        <v>0.23</v>
      </c>
      <c r="AI83" s="153">
        <v>-0.05</v>
      </c>
      <c r="AJ83" s="153">
        <v>0.34599999999999997</v>
      </c>
      <c r="AK83" s="171">
        <v>2.5</v>
      </c>
      <c r="AL83" s="172">
        <v>0</v>
      </c>
      <c r="AM83" s="173">
        <v>0.28899999999999998</v>
      </c>
      <c r="AN83" s="170">
        <v>0.13500000000000001</v>
      </c>
      <c r="AO83" s="178">
        <v>1</v>
      </c>
      <c r="AP83" s="161">
        <v>0</v>
      </c>
      <c r="AQ83" s="173">
        <v>-3.5999999999999997E-2</v>
      </c>
      <c r="AR83" s="180">
        <v>-1.8160000000000001</v>
      </c>
    </row>
    <row r="84" spans="1:44">
      <c r="A84" s="255">
        <v>82</v>
      </c>
      <c r="B84" s="244" t="s">
        <v>357</v>
      </c>
      <c r="C84" s="244" t="s">
        <v>358</v>
      </c>
      <c r="D84" s="255" t="s">
        <v>204</v>
      </c>
      <c r="E84" s="255" t="s">
        <v>207</v>
      </c>
      <c r="F84" s="255" t="s">
        <v>447</v>
      </c>
      <c r="G84" s="255" t="s">
        <v>208</v>
      </c>
      <c r="H84" s="42">
        <v>41869</v>
      </c>
      <c r="J84"/>
      <c r="K84" s="44" t="s">
        <v>362</v>
      </c>
      <c r="L84" s="44"/>
      <c r="M84" s="46">
        <v>3</v>
      </c>
      <c r="N84" s="255">
        <v>42.866</v>
      </c>
      <c r="O84" s="255">
        <v>-71.211388999999997</v>
      </c>
      <c r="AA84" s="242"/>
      <c r="AB84" s="242"/>
      <c r="AC84" s="151">
        <v>1</v>
      </c>
      <c r="AD84" s="152">
        <v>0.46</v>
      </c>
      <c r="AE84" s="153">
        <v>0.16300000000000001</v>
      </c>
      <c r="AF84" s="153">
        <v>7.0060000000000002</v>
      </c>
      <c r="AG84" s="152">
        <v>1.5</v>
      </c>
      <c r="AH84" s="152">
        <v>0.28000000000000003</v>
      </c>
      <c r="AI84" s="153">
        <v>8.0000000000000002E-3</v>
      </c>
      <c r="AJ84" s="153">
        <v>0.878</v>
      </c>
      <c r="AK84" s="171">
        <v>1.5</v>
      </c>
      <c r="AL84" s="172">
        <v>7.0000000000000007E-2</v>
      </c>
      <c r="AM84" s="173">
        <v>0.182</v>
      </c>
      <c r="AN84" s="170">
        <v>1.2709999999999999</v>
      </c>
      <c r="AO84" s="178">
        <v>2.5</v>
      </c>
      <c r="AP84" s="161">
        <v>0.01</v>
      </c>
      <c r="AQ84" s="173">
        <v>3.0000000000000001E-3</v>
      </c>
      <c r="AR84" s="180">
        <v>-1.006</v>
      </c>
    </row>
    <row r="85" spans="1:44">
      <c r="A85" s="255">
        <v>83</v>
      </c>
      <c r="B85" s="244" t="s">
        <v>357</v>
      </c>
      <c r="C85" s="244" t="s">
        <v>358</v>
      </c>
      <c r="D85" s="255" t="s">
        <v>205</v>
      </c>
      <c r="E85" s="255" t="s">
        <v>207</v>
      </c>
      <c r="F85" s="255" t="s">
        <v>447</v>
      </c>
      <c r="G85" s="255" t="s">
        <v>209</v>
      </c>
      <c r="H85" s="42">
        <v>41869</v>
      </c>
      <c r="J85"/>
      <c r="K85" s="44" t="s">
        <v>364</v>
      </c>
      <c r="L85" s="44"/>
      <c r="M85" s="46">
        <v>3</v>
      </c>
      <c r="N85" s="255">
        <v>42.880583000000001</v>
      </c>
      <c r="O85" s="255">
        <v>-71.197175000000001</v>
      </c>
      <c r="AA85" s="242">
        <v>1</v>
      </c>
      <c r="AB85" s="242" t="s">
        <v>433</v>
      </c>
      <c r="AC85" s="151">
        <v>1</v>
      </c>
      <c r="AD85" s="152">
        <v>0.68</v>
      </c>
      <c r="AE85" s="153">
        <v>0.24299999999999999</v>
      </c>
      <c r="AF85" s="153">
        <v>10.86</v>
      </c>
      <c r="AG85" s="152">
        <v>2</v>
      </c>
      <c r="AH85" s="152">
        <v>0.62</v>
      </c>
      <c r="AI85" s="153">
        <v>-1.7999999999999999E-2</v>
      </c>
      <c r="AJ85" s="153">
        <v>2.3639999999999999</v>
      </c>
      <c r="AK85" s="171">
        <v>2.5</v>
      </c>
      <c r="AL85" s="172">
        <v>0.19</v>
      </c>
      <c r="AM85" s="173">
        <v>0.33800000000000002</v>
      </c>
      <c r="AN85" s="170">
        <v>1.5549999999999999</v>
      </c>
      <c r="AO85" s="178">
        <v>0.1</v>
      </c>
      <c r="AP85" s="161">
        <v>0.04</v>
      </c>
      <c r="AQ85" s="173">
        <v>3.5999999999999997E-2</v>
      </c>
      <c r="AR85" s="180">
        <v>-0.59899999999999998</v>
      </c>
    </row>
    <row r="86" spans="1:44">
      <c r="A86" s="255">
        <v>84</v>
      </c>
      <c r="B86" s="244" t="s">
        <v>357</v>
      </c>
      <c r="C86" s="244" t="s">
        <v>358</v>
      </c>
      <c r="D86" s="255" t="s">
        <v>206</v>
      </c>
      <c r="E86" s="255" t="s">
        <v>207</v>
      </c>
      <c r="F86" s="255" t="s">
        <v>447</v>
      </c>
      <c r="G86" s="255" t="s">
        <v>210</v>
      </c>
      <c r="H86" s="42">
        <v>41869</v>
      </c>
      <c r="J86"/>
      <c r="K86" s="44" t="s">
        <v>363</v>
      </c>
      <c r="L86" s="44"/>
      <c r="M86" s="46">
        <v>3</v>
      </c>
      <c r="N86" s="255">
        <v>42.859475000000003</v>
      </c>
      <c r="O86" s="255">
        <v>-71.203785999999994</v>
      </c>
      <c r="AA86" s="242">
        <v>1</v>
      </c>
      <c r="AB86" s="242" t="s">
        <v>433</v>
      </c>
      <c r="AC86" s="151">
        <v>4</v>
      </c>
      <c r="AD86" s="152">
        <v>0.61</v>
      </c>
      <c r="AE86" s="153">
        <v>9.0999999999999998E-2</v>
      </c>
      <c r="AF86" s="153">
        <v>8.9619999999999997</v>
      </c>
      <c r="AG86" s="152">
        <v>0.1</v>
      </c>
      <c r="AH86" s="152">
        <v>0.28999999999999998</v>
      </c>
      <c r="AI86" s="153">
        <v>2.1999999999999999E-2</v>
      </c>
      <c r="AJ86" s="153">
        <v>0.621</v>
      </c>
      <c r="AK86" s="171">
        <v>0.1</v>
      </c>
      <c r="AL86" s="172">
        <v>0.13</v>
      </c>
      <c r="AM86" s="173">
        <v>0.26400000000000001</v>
      </c>
      <c r="AN86" s="170">
        <v>1.5920000000000001</v>
      </c>
      <c r="AO86" s="178">
        <v>0.1</v>
      </c>
      <c r="AP86" s="161">
        <v>0.08</v>
      </c>
      <c r="AQ86" s="173">
        <v>3.5999999999999997E-2</v>
      </c>
      <c r="AR86" s="180">
        <v>0.23200000000000001</v>
      </c>
    </row>
    <row r="87" spans="1:44">
      <c r="A87" s="255">
        <v>85</v>
      </c>
      <c r="B87" s="244" t="s">
        <v>357</v>
      </c>
      <c r="C87" s="244" t="s">
        <v>358</v>
      </c>
      <c r="D87" s="255" t="s">
        <v>197</v>
      </c>
      <c r="E87" s="255" t="s">
        <v>414</v>
      </c>
      <c r="F87" s="255" t="s">
        <v>447</v>
      </c>
      <c r="G87" s="255" t="s">
        <v>197</v>
      </c>
      <c r="H87" s="42">
        <v>41869</v>
      </c>
      <c r="J87" t="s">
        <v>284</v>
      </c>
      <c r="K87" s="44" t="s">
        <v>362</v>
      </c>
      <c r="L87" s="44"/>
      <c r="M87" s="46">
        <v>3</v>
      </c>
      <c r="N87" s="255">
        <v>43.738066699999997</v>
      </c>
      <c r="O87" s="255">
        <v>-71.396466700000005</v>
      </c>
      <c r="AA87" s="242"/>
      <c r="AB87" s="242" t="s">
        <v>432</v>
      </c>
      <c r="AC87" s="151">
        <v>5</v>
      </c>
      <c r="AD87" s="152">
        <v>1.1599999999999999</v>
      </c>
      <c r="AE87" s="153">
        <v>0.39100000000000001</v>
      </c>
      <c r="AF87" s="153">
        <v>19.309999999999999</v>
      </c>
      <c r="AG87" s="152">
        <v>1</v>
      </c>
      <c r="AH87" s="152">
        <v>0.98</v>
      </c>
      <c r="AI87" s="153">
        <v>0.105</v>
      </c>
      <c r="AJ87" s="153">
        <v>7.3479999999999999</v>
      </c>
      <c r="AK87" s="171">
        <v>0.1</v>
      </c>
      <c r="AL87" s="172">
        <v>0.77</v>
      </c>
      <c r="AM87" s="173">
        <v>0.189</v>
      </c>
      <c r="AN87" s="170">
        <v>9.1170000000000009</v>
      </c>
      <c r="AO87" s="178">
        <v>0.1</v>
      </c>
      <c r="AP87" s="161">
        <v>0.79</v>
      </c>
      <c r="AQ87" s="173">
        <v>0.40200000000000002</v>
      </c>
      <c r="AR87" s="180">
        <v>0.107</v>
      </c>
    </row>
    <row r="88" spans="1:44">
      <c r="A88" s="255">
        <v>86</v>
      </c>
      <c r="B88" s="244" t="s">
        <v>357</v>
      </c>
      <c r="C88" s="244" t="s">
        <v>358</v>
      </c>
      <c r="D88" s="255" t="s">
        <v>198</v>
      </c>
      <c r="E88" s="255" t="s">
        <v>414</v>
      </c>
      <c r="F88" s="255" t="s">
        <v>447</v>
      </c>
      <c r="G88" s="255" t="s">
        <v>198</v>
      </c>
      <c r="H88" s="42">
        <v>41869</v>
      </c>
      <c r="J88" t="s">
        <v>284</v>
      </c>
      <c r="K88" s="44" t="s">
        <v>364</v>
      </c>
      <c r="L88" s="44"/>
      <c r="M88" s="46">
        <v>3</v>
      </c>
      <c r="N88" s="255">
        <v>43.738666700000003</v>
      </c>
      <c r="O88" s="255">
        <v>-71.395666700000007</v>
      </c>
      <c r="AA88" s="242"/>
      <c r="AB88" s="242" t="s">
        <v>432</v>
      </c>
      <c r="AC88" s="82">
        <v>0.55000000000000004</v>
      </c>
      <c r="AD88" s="83">
        <v>1.43</v>
      </c>
      <c r="AE88" s="83">
        <v>0.30499999999999999</v>
      </c>
      <c r="AF88" s="83">
        <v>22.79</v>
      </c>
      <c r="AG88" s="83">
        <v>0.1</v>
      </c>
      <c r="AH88" s="83">
        <v>0.89</v>
      </c>
      <c r="AI88" s="83">
        <v>2.1999999999999999E-2</v>
      </c>
      <c r="AJ88" s="83">
        <v>4.6520000000000001</v>
      </c>
      <c r="AK88" s="171">
        <v>1</v>
      </c>
      <c r="AL88" s="172">
        <v>0.65</v>
      </c>
      <c r="AM88" s="173">
        <v>0.159</v>
      </c>
      <c r="AN88" s="170">
        <v>0.159</v>
      </c>
      <c r="AO88" s="178">
        <v>2</v>
      </c>
      <c r="AP88" s="161">
        <v>0.61</v>
      </c>
      <c r="AQ88" s="173">
        <v>-2.4E-2</v>
      </c>
      <c r="AR88" s="180">
        <v>4.2969999999999997</v>
      </c>
    </row>
    <row r="89" spans="1:44">
      <c r="A89" s="255">
        <v>87</v>
      </c>
      <c r="B89" s="244" t="s">
        <v>357</v>
      </c>
      <c r="C89" s="244" t="s">
        <v>358</v>
      </c>
      <c r="D89" s="255" t="s">
        <v>199</v>
      </c>
      <c r="E89" s="255" t="s">
        <v>414</v>
      </c>
      <c r="F89" s="255" t="s">
        <v>447</v>
      </c>
      <c r="G89" s="255" t="s">
        <v>199</v>
      </c>
      <c r="H89" s="42">
        <v>41869</v>
      </c>
      <c r="J89" t="s">
        <v>284</v>
      </c>
      <c r="K89" s="44" t="s">
        <v>363</v>
      </c>
      <c r="L89" s="44"/>
      <c r="M89" s="46">
        <v>3</v>
      </c>
      <c r="N89" s="255">
        <v>43.738950000000003</v>
      </c>
      <c r="O89" s="255">
        <v>-71.399749999999997</v>
      </c>
      <c r="AA89" s="242"/>
      <c r="AB89" s="242" t="s">
        <v>432</v>
      </c>
      <c r="AC89" s="151">
        <v>0.55000000000000004</v>
      </c>
      <c r="AD89" s="152">
        <v>1.1100000000000001</v>
      </c>
      <c r="AE89" s="153">
        <v>0.53400000000000003</v>
      </c>
      <c r="AF89" s="153">
        <v>15.82</v>
      </c>
      <c r="AG89" s="152">
        <v>2.5</v>
      </c>
      <c r="AH89" s="152">
        <v>1.04</v>
      </c>
      <c r="AI89" s="153">
        <v>0.105</v>
      </c>
      <c r="AJ89" s="153">
        <v>7.1120000000000001</v>
      </c>
      <c r="AK89" s="171">
        <v>1</v>
      </c>
      <c r="AL89" s="172">
        <v>0.74</v>
      </c>
      <c r="AM89" s="173">
        <v>0.217</v>
      </c>
      <c r="AN89" s="170">
        <v>5.8079999999999998</v>
      </c>
      <c r="AO89" s="178">
        <v>0.1</v>
      </c>
      <c r="AP89" s="161">
        <v>0.67</v>
      </c>
      <c r="AQ89" s="173">
        <v>-4.0000000000000001E-3</v>
      </c>
      <c r="AR89" s="180">
        <v>5.0670000000000002</v>
      </c>
    </row>
    <row r="90" spans="1:44">
      <c r="A90" s="255">
        <v>88</v>
      </c>
      <c r="B90" s="244" t="s">
        <v>357</v>
      </c>
      <c r="C90" s="244" t="s">
        <v>358</v>
      </c>
      <c r="D90" s="255" t="s">
        <v>200</v>
      </c>
      <c r="E90" s="255" t="s">
        <v>414</v>
      </c>
      <c r="F90" s="255" t="s">
        <v>447</v>
      </c>
      <c r="G90" s="255" t="s">
        <v>200</v>
      </c>
      <c r="H90" s="42">
        <v>41869</v>
      </c>
      <c r="J90" t="s">
        <v>284</v>
      </c>
      <c r="K90" s="44" t="s">
        <v>367</v>
      </c>
      <c r="L90" s="44"/>
      <c r="M90" s="46">
        <v>1</v>
      </c>
      <c r="N90" s="255">
        <v>43.736683300000003</v>
      </c>
      <c r="O90" s="255" t="s">
        <v>211</v>
      </c>
      <c r="AA90" s="242"/>
      <c r="AB90" s="242" t="s">
        <v>432</v>
      </c>
      <c r="AC90" s="151">
        <v>0.1</v>
      </c>
      <c r="AD90" s="152">
        <v>1.1100000000000001</v>
      </c>
      <c r="AE90" s="153">
        <v>0.193</v>
      </c>
      <c r="AF90" s="153">
        <v>18.559999999999999</v>
      </c>
      <c r="AG90" s="152">
        <v>0.55000000000000004</v>
      </c>
      <c r="AH90" s="152">
        <v>1.01</v>
      </c>
      <c r="AI90" s="153">
        <v>9.1999999999999998E-2</v>
      </c>
      <c r="AJ90" s="153">
        <v>6.319</v>
      </c>
      <c r="AK90" s="171">
        <v>1.5</v>
      </c>
      <c r="AL90" s="172">
        <v>0.67</v>
      </c>
      <c r="AM90" s="173">
        <v>0.19</v>
      </c>
      <c r="AN90" s="170">
        <v>6.7039999999999997</v>
      </c>
      <c r="AO90" s="178">
        <v>1</v>
      </c>
      <c r="AP90" s="161">
        <v>0.7</v>
      </c>
      <c r="AQ90" s="173">
        <v>8.5000000000000006E-2</v>
      </c>
      <c r="AR90" s="180">
        <v>5.5380000000000003</v>
      </c>
    </row>
    <row r="91" spans="1:44">
      <c r="A91" s="255">
        <v>89</v>
      </c>
      <c r="B91" s="244" t="s">
        <v>357</v>
      </c>
      <c r="C91" s="244" t="s">
        <v>358</v>
      </c>
      <c r="D91" s="255" t="s">
        <v>201</v>
      </c>
      <c r="E91" s="255" t="s">
        <v>414</v>
      </c>
      <c r="F91" s="255" t="s">
        <v>447</v>
      </c>
      <c r="G91" s="255" t="s">
        <v>201</v>
      </c>
      <c r="H91" s="42">
        <v>41869</v>
      </c>
      <c r="J91" t="s">
        <v>284</v>
      </c>
      <c r="K91" s="44" t="s">
        <v>366</v>
      </c>
      <c r="L91" s="44"/>
      <c r="M91" s="46">
        <v>1</v>
      </c>
      <c r="N91" s="255">
        <v>43.737133300000004</v>
      </c>
      <c r="O91" s="255">
        <v>-71.394366700000006</v>
      </c>
      <c r="AA91" s="242"/>
      <c r="AB91" s="242" t="s">
        <v>432</v>
      </c>
      <c r="AC91" s="151">
        <v>2</v>
      </c>
      <c r="AD91" s="152">
        <v>1.62</v>
      </c>
      <c r="AE91" s="153">
        <v>0.36399999999999999</v>
      </c>
      <c r="AF91" s="153">
        <v>36.69</v>
      </c>
      <c r="AG91" s="152">
        <v>1.5</v>
      </c>
      <c r="AH91" s="152">
        <v>1.1299999999999999</v>
      </c>
      <c r="AI91" s="153">
        <v>0.114</v>
      </c>
      <c r="AJ91" s="153">
        <v>5.726</v>
      </c>
      <c r="AK91" s="171">
        <v>0.1</v>
      </c>
      <c r="AL91" s="172">
        <v>0.64</v>
      </c>
      <c r="AM91" s="173">
        <v>0.32800000000000001</v>
      </c>
      <c r="AN91" s="170">
        <v>7.1950000000000003</v>
      </c>
      <c r="AO91" s="178">
        <v>2</v>
      </c>
      <c r="AP91" s="161">
        <v>0.56000000000000005</v>
      </c>
      <c r="AQ91" s="173">
        <v>-3.7999999999999999E-2</v>
      </c>
      <c r="AR91" s="180">
        <v>4.5220000000000002</v>
      </c>
    </row>
    <row r="92" spans="1:44">
      <c r="A92" s="255">
        <v>90</v>
      </c>
      <c r="B92" s="244" t="s">
        <v>357</v>
      </c>
      <c r="C92" s="244" t="s">
        <v>358</v>
      </c>
      <c r="D92" s="255" t="s">
        <v>152</v>
      </c>
      <c r="E92" s="255" t="s">
        <v>415</v>
      </c>
      <c r="F92" s="255" t="s">
        <v>447</v>
      </c>
      <c r="G92" s="255" t="s">
        <v>152</v>
      </c>
      <c r="H92" s="42">
        <v>41870</v>
      </c>
      <c r="J92" t="s">
        <v>280</v>
      </c>
      <c r="K92" s="44" t="s">
        <v>363</v>
      </c>
      <c r="L92" s="44"/>
      <c r="M92" s="46">
        <v>3</v>
      </c>
      <c r="N92" s="255">
        <v>43.608666999999997</v>
      </c>
      <c r="O92" s="255">
        <v>-72.123166999999995</v>
      </c>
      <c r="AA92" s="242"/>
      <c r="AB92" s="242" t="s">
        <v>432</v>
      </c>
      <c r="AC92" s="151"/>
      <c r="AD92" s="152"/>
      <c r="AE92" s="153"/>
      <c r="AF92" s="153"/>
      <c r="AG92" s="152"/>
      <c r="AH92" s="152"/>
      <c r="AI92" s="153"/>
      <c r="AJ92" s="153"/>
      <c r="AK92" s="171"/>
      <c r="AL92" s="172"/>
      <c r="AM92" s="173"/>
      <c r="AN92" s="170"/>
      <c r="AO92" s="178"/>
      <c r="AP92" s="161"/>
      <c r="AQ92" s="173"/>
      <c r="AR92" s="180"/>
    </row>
    <row r="93" spans="1:44">
      <c r="A93" s="255">
        <v>91</v>
      </c>
      <c r="B93" s="244" t="s">
        <v>357</v>
      </c>
      <c r="C93" s="244" t="s">
        <v>358</v>
      </c>
      <c r="D93" s="255" t="s">
        <v>151</v>
      </c>
      <c r="E93" s="255" t="s">
        <v>415</v>
      </c>
      <c r="F93" s="255" t="s">
        <v>447</v>
      </c>
      <c r="G93" s="255" t="s">
        <v>151</v>
      </c>
      <c r="H93" s="42">
        <v>41870</v>
      </c>
      <c r="J93" t="s">
        <v>280</v>
      </c>
      <c r="K93" s="44" t="s">
        <v>364</v>
      </c>
      <c r="L93" s="44"/>
      <c r="M93" s="46">
        <v>3</v>
      </c>
      <c r="N93" s="255">
        <v>43.648167000000001</v>
      </c>
      <c r="O93" s="255">
        <v>-72.178533000000002</v>
      </c>
      <c r="AA93" s="242"/>
      <c r="AB93" s="242" t="s">
        <v>432</v>
      </c>
      <c r="AC93" s="151"/>
      <c r="AD93" s="152"/>
      <c r="AE93" s="153"/>
      <c r="AF93" s="153"/>
      <c r="AG93" s="152"/>
      <c r="AH93" s="152"/>
      <c r="AI93" s="153"/>
      <c r="AJ93" s="153"/>
      <c r="AK93" s="171"/>
      <c r="AL93" s="172"/>
      <c r="AM93" s="173"/>
      <c r="AN93" s="170"/>
      <c r="AO93" s="178"/>
      <c r="AP93" s="161"/>
      <c r="AQ93" s="173"/>
      <c r="AR93" s="180"/>
    </row>
    <row r="94" spans="1:44">
      <c r="A94" s="255">
        <v>92</v>
      </c>
      <c r="B94" s="244" t="s">
        <v>357</v>
      </c>
      <c r="C94" s="244" t="s">
        <v>358</v>
      </c>
      <c r="D94" s="255" t="s">
        <v>212</v>
      </c>
      <c r="E94" s="255" t="s">
        <v>415</v>
      </c>
      <c r="F94" s="255" t="s">
        <v>447</v>
      </c>
      <c r="G94" s="255" t="s">
        <v>212</v>
      </c>
      <c r="H94" s="42">
        <v>41870</v>
      </c>
      <c r="J94" t="s">
        <v>280</v>
      </c>
      <c r="K94" s="44" t="s">
        <v>366</v>
      </c>
      <c r="L94" s="44"/>
      <c r="M94" s="46">
        <v>1</v>
      </c>
      <c r="N94" s="255">
        <v>43.639417000000002</v>
      </c>
      <c r="O94" s="255">
        <v>-72.134332999999998</v>
      </c>
      <c r="AA94" s="242"/>
      <c r="AB94" s="242" t="s">
        <v>432</v>
      </c>
      <c r="AC94" s="151"/>
      <c r="AD94" s="152"/>
      <c r="AE94" s="153"/>
      <c r="AF94" s="153"/>
      <c r="AG94" s="152"/>
      <c r="AH94" s="152"/>
      <c r="AI94" s="153"/>
      <c r="AJ94" s="153"/>
      <c r="AK94" s="171"/>
      <c r="AL94" s="172"/>
      <c r="AM94" s="173"/>
      <c r="AN94" s="170"/>
      <c r="AO94" s="178"/>
      <c r="AP94" s="161"/>
      <c r="AQ94" s="173"/>
      <c r="AR94" s="180"/>
    </row>
    <row r="95" spans="1:44">
      <c r="A95" s="255">
        <v>93</v>
      </c>
      <c r="B95" s="244" t="s">
        <v>357</v>
      </c>
      <c r="C95" s="244" t="s">
        <v>358</v>
      </c>
      <c r="D95" s="255" t="s">
        <v>153</v>
      </c>
      <c r="E95" s="255" t="s">
        <v>415</v>
      </c>
      <c r="F95" s="255" t="s">
        <v>447</v>
      </c>
      <c r="G95" s="255" t="s">
        <v>153</v>
      </c>
      <c r="H95" s="42">
        <v>41870</v>
      </c>
      <c r="J95" t="s">
        <v>280</v>
      </c>
      <c r="K95" s="44" t="s">
        <v>367</v>
      </c>
      <c r="L95" s="44"/>
      <c r="M95" s="46">
        <v>1</v>
      </c>
      <c r="N95" s="255">
        <v>43.631433000000001</v>
      </c>
      <c r="O95" s="255">
        <v>-72.157882999999998</v>
      </c>
      <c r="AA95" s="242"/>
      <c r="AB95" s="242" t="s">
        <v>432</v>
      </c>
      <c r="AC95" s="151"/>
      <c r="AD95" s="152"/>
      <c r="AE95" s="153"/>
      <c r="AF95" s="153"/>
      <c r="AG95" s="152"/>
      <c r="AH95" s="152"/>
      <c r="AI95" s="153"/>
      <c r="AJ95" s="153"/>
      <c r="AK95" s="171"/>
      <c r="AL95" s="172"/>
      <c r="AM95" s="173"/>
      <c r="AN95" s="170"/>
      <c r="AO95" s="178"/>
      <c r="AP95" s="161"/>
      <c r="AQ95" s="173"/>
      <c r="AR95" s="180"/>
    </row>
    <row r="96" spans="1:44">
      <c r="A96" s="255">
        <v>94</v>
      </c>
      <c r="B96" s="244" t="s">
        <v>357</v>
      </c>
      <c r="C96" s="244" t="s">
        <v>358</v>
      </c>
      <c r="D96" s="255" t="s">
        <v>147</v>
      </c>
      <c r="E96" s="255" t="s">
        <v>415</v>
      </c>
      <c r="F96" s="255" t="s">
        <v>447</v>
      </c>
      <c r="G96" s="255" t="s">
        <v>148</v>
      </c>
      <c r="H96" s="42">
        <v>41870</v>
      </c>
      <c r="J96" t="s">
        <v>280</v>
      </c>
      <c r="K96" s="44" t="s">
        <v>362</v>
      </c>
      <c r="L96" s="44"/>
      <c r="M96" s="46">
        <v>3</v>
      </c>
      <c r="N96" s="255">
        <v>43.627889000000003</v>
      </c>
      <c r="O96" s="255">
        <v>-72.150300000000001</v>
      </c>
      <c r="AA96" s="242"/>
      <c r="AB96" s="242"/>
      <c r="AC96" s="151"/>
      <c r="AD96" s="152"/>
      <c r="AE96" s="153"/>
      <c r="AF96" s="153"/>
      <c r="AG96" s="152"/>
      <c r="AH96" s="152"/>
      <c r="AI96" s="153"/>
      <c r="AJ96" s="153"/>
      <c r="AK96" s="171"/>
      <c r="AL96" s="172"/>
      <c r="AM96" s="173"/>
      <c r="AN96" s="170"/>
      <c r="AO96" s="178"/>
      <c r="AP96" s="161"/>
      <c r="AQ96" s="173"/>
      <c r="AR96" s="180"/>
    </row>
    <row r="97" spans="1:44">
      <c r="A97" s="255">
        <v>95</v>
      </c>
      <c r="B97" s="244" t="s">
        <v>357</v>
      </c>
      <c r="C97" s="244" t="s">
        <v>358</v>
      </c>
      <c r="D97" s="255" t="s">
        <v>213</v>
      </c>
      <c r="E97" s="255" t="s">
        <v>416</v>
      </c>
      <c r="F97" s="255" t="s">
        <v>447</v>
      </c>
      <c r="G97" s="255" t="s">
        <v>216</v>
      </c>
      <c r="H97" s="42">
        <v>41871</v>
      </c>
      <c r="J97" t="s">
        <v>287</v>
      </c>
      <c r="K97" s="44" t="s">
        <v>364</v>
      </c>
      <c r="L97" s="44"/>
      <c r="M97" s="46">
        <v>3</v>
      </c>
      <c r="N97" s="255">
        <v>42.859777999999999</v>
      </c>
      <c r="O97" s="255">
        <v>-72.055300000000003</v>
      </c>
      <c r="AA97" s="242"/>
      <c r="AB97" s="242"/>
      <c r="AC97" s="151"/>
      <c r="AD97" s="152"/>
      <c r="AE97" s="153"/>
      <c r="AF97" s="153"/>
      <c r="AG97" s="152"/>
      <c r="AH97" s="152"/>
      <c r="AI97" s="153"/>
      <c r="AJ97" s="153"/>
      <c r="AK97" s="171"/>
      <c r="AL97" s="172"/>
      <c r="AM97" s="173"/>
      <c r="AN97" s="170"/>
      <c r="AO97" s="178"/>
      <c r="AP97" s="161"/>
      <c r="AQ97" s="173"/>
      <c r="AR97" s="180"/>
    </row>
    <row r="98" spans="1:44">
      <c r="A98" s="255">
        <v>96</v>
      </c>
      <c r="B98" s="244" t="s">
        <v>357</v>
      </c>
      <c r="C98" s="244" t="s">
        <v>358</v>
      </c>
      <c r="D98" s="255" t="s">
        <v>215</v>
      </c>
      <c r="E98" s="255" t="s">
        <v>416</v>
      </c>
      <c r="F98" s="255" t="s">
        <v>447</v>
      </c>
      <c r="G98" s="255" t="s">
        <v>218</v>
      </c>
      <c r="H98" s="42">
        <v>41871</v>
      </c>
      <c r="J98" t="s">
        <v>287</v>
      </c>
      <c r="K98" s="44" t="s">
        <v>366</v>
      </c>
      <c r="L98" s="44"/>
      <c r="M98" s="46">
        <v>1</v>
      </c>
      <c r="N98" s="255">
        <v>42.865583000000001</v>
      </c>
      <c r="O98" s="255">
        <v>-72.057299999999998</v>
      </c>
      <c r="AA98" s="242"/>
      <c r="AB98" s="242"/>
      <c r="AC98" s="151"/>
      <c r="AD98" s="152"/>
      <c r="AE98" s="153"/>
      <c r="AF98" s="153"/>
      <c r="AG98" s="152"/>
      <c r="AH98" s="152"/>
      <c r="AI98" s="153"/>
      <c r="AJ98" s="153"/>
      <c r="AK98" s="171"/>
      <c r="AL98" s="172"/>
      <c r="AM98" s="173"/>
      <c r="AN98" s="170"/>
      <c r="AO98" s="178"/>
      <c r="AP98" s="161"/>
      <c r="AQ98" s="173"/>
      <c r="AR98" s="180"/>
    </row>
    <row r="99" spans="1:44">
      <c r="A99" s="255">
        <v>97</v>
      </c>
      <c r="B99" s="244" t="s">
        <v>357</v>
      </c>
      <c r="C99" s="244" t="s">
        <v>358</v>
      </c>
      <c r="D99" s="255" t="s">
        <v>214</v>
      </c>
      <c r="E99" s="255" t="s">
        <v>416</v>
      </c>
      <c r="F99" s="255" t="s">
        <v>447</v>
      </c>
      <c r="G99" s="255" t="s">
        <v>217</v>
      </c>
      <c r="H99" s="42">
        <v>41871</v>
      </c>
      <c r="J99" t="s">
        <v>287</v>
      </c>
      <c r="K99" s="44" t="s">
        <v>367</v>
      </c>
      <c r="L99" s="44"/>
      <c r="M99" s="46">
        <v>1</v>
      </c>
      <c r="N99" s="255">
        <v>42.8504</v>
      </c>
      <c r="O99" s="255">
        <v>-72.059700000000007</v>
      </c>
      <c r="AA99" s="242"/>
      <c r="AB99" s="242"/>
      <c r="AC99" s="151"/>
      <c r="AD99" s="152"/>
      <c r="AE99" s="153"/>
      <c r="AF99" s="153"/>
      <c r="AG99" s="152"/>
      <c r="AH99" s="152"/>
      <c r="AI99" s="153"/>
      <c r="AJ99" s="153"/>
      <c r="AK99" s="171"/>
      <c r="AL99" s="172"/>
      <c r="AM99" s="173"/>
      <c r="AN99" s="170"/>
      <c r="AO99" s="178"/>
      <c r="AP99" s="161"/>
      <c r="AQ99" s="173"/>
      <c r="AR99" s="180"/>
    </row>
    <row r="100" spans="1:44">
      <c r="A100" s="255">
        <v>98</v>
      </c>
      <c r="B100" s="244" t="s">
        <v>357</v>
      </c>
      <c r="C100" s="244" t="s">
        <v>358</v>
      </c>
      <c r="D100" s="255" t="s">
        <v>181</v>
      </c>
      <c r="E100" s="255" t="s">
        <v>416</v>
      </c>
      <c r="F100" s="255" t="s">
        <v>447</v>
      </c>
      <c r="G100" s="255" t="s">
        <v>181</v>
      </c>
      <c r="H100" s="42">
        <v>41871</v>
      </c>
      <c r="J100" t="s">
        <v>287</v>
      </c>
      <c r="K100" s="44" t="s">
        <v>362</v>
      </c>
      <c r="L100" s="44"/>
      <c r="M100" s="46">
        <v>3</v>
      </c>
      <c r="N100" s="255">
        <v>42.864609999999999</v>
      </c>
      <c r="O100" s="255">
        <v>-72.055077999999995</v>
      </c>
      <c r="AA100" s="242"/>
      <c r="AB100" s="242" t="s">
        <v>432</v>
      </c>
      <c r="AC100" s="151"/>
      <c r="AD100" s="152"/>
      <c r="AE100" s="153"/>
      <c r="AF100" s="153"/>
      <c r="AG100" s="152"/>
      <c r="AH100" s="152"/>
      <c r="AI100" s="153"/>
      <c r="AJ100" s="153"/>
      <c r="AK100" s="171"/>
      <c r="AL100" s="172"/>
      <c r="AM100" s="173"/>
      <c r="AN100" s="170"/>
      <c r="AO100" s="178"/>
      <c r="AP100" s="161"/>
      <c r="AQ100" s="173"/>
      <c r="AR100" s="180"/>
    </row>
    <row r="101" spans="1:44">
      <c r="A101" s="255">
        <v>99</v>
      </c>
      <c r="B101" s="244" t="s">
        <v>357</v>
      </c>
      <c r="C101" s="244" t="s">
        <v>358</v>
      </c>
      <c r="D101" s="255" t="s">
        <v>182</v>
      </c>
      <c r="E101" s="255" t="s">
        <v>416</v>
      </c>
      <c r="F101" s="255" t="s">
        <v>447</v>
      </c>
      <c r="G101" s="255" t="s">
        <v>182</v>
      </c>
      <c r="H101" s="42">
        <v>41871</v>
      </c>
      <c r="J101" t="s">
        <v>287</v>
      </c>
      <c r="K101" s="44" t="s">
        <v>363</v>
      </c>
      <c r="L101" s="44"/>
      <c r="M101" s="46">
        <v>3</v>
      </c>
      <c r="N101" s="255">
        <v>42.850453000000002</v>
      </c>
      <c r="O101" s="255">
        <v>-72.056494000000001</v>
      </c>
      <c r="AA101" s="242"/>
      <c r="AB101" s="242" t="s">
        <v>432</v>
      </c>
      <c r="AC101" s="151"/>
      <c r="AD101" s="152"/>
      <c r="AE101" s="153"/>
      <c r="AF101" s="153"/>
      <c r="AG101" s="152"/>
      <c r="AH101" s="152"/>
      <c r="AI101" s="153"/>
      <c r="AJ101" s="153"/>
      <c r="AK101" s="171"/>
      <c r="AL101" s="172"/>
      <c r="AM101" s="173"/>
      <c r="AN101" s="170"/>
      <c r="AO101" s="178"/>
      <c r="AP101" s="161"/>
      <c r="AQ101" s="173"/>
      <c r="AR101" s="180"/>
    </row>
    <row r="102" spans="1:44">
      <c r="A102" s="255">
        <v>100</v>
      </c>
      <c r="B102" s="244" t="s">
        <v>357</v>
      </c>
      <c r="C102" s="244" t="s">
        <v>358</v>
      </c>
      <c r="D102" s="255" t="s">
        <v>134</v>
      </c>
      <c r="E102" s="255" t="s">
        <v>439</v>
      </c>
      <c r="F102" s="255" t="s">
        <v>447</v>
      </c>
      <c r="G102" s="255" t="s">
        <v>135</v>
      </c>
      <c r="H102" s="42">
        <v>41875</v>
      </c>
      <c r="J102" t="s">
        <v>283</v>
      </c>
      <c r="K102" s="44" t="s">
        <v>362</v>
      </c>
      <c r="L102" s="44"/>
      <c r="M102" s="46">
        <v>3</v>
      </c>
      <c r="N102" s="255">
        <v>43.620083000000001</v>
      </c>
      <c r="O102" s="255">
        <v>-71.551900000000003</v>
      </c>
      <c r="AA102" s="242"/>
      <c r="AB102" s="242"/>
      <c r="AC102" s="151"/>
      <c r="AD102" s="152"/>
      <c r="AE102" s="153"/>
      <c r="AF102" s="153"/>
      <c r="AG102" s="152"/>
      <c r="AH102" s="152"/>
      <c r="AI102" s="153"/>
      <c r="AJ102" s="153"/>
      <c r="AK102" s="171"/>
      <c r="AL102" s="172"/>
      <c r="AM102" s="173"/>
      <c r="AN102" s="170"/>
      <c r="AO102" s="178"/>
      <c r="AP102" s="161"/>
      <c r="AQ102" s="173"/>
      <c r="AR102" s="180"/>
    </row>
    <row r="103" spans="1:44">
      <c r="A103" s="255">
        <v>101</v>
      </c>
      <c r="B103" s="244" t="s">
        <v>357</v>
      </c>
      <c r="C103" s="244" t="s">
        <v>358</v>
      </c>
      <c r="D103" s="255" t="s">
        <v>136</v>
      </c>
      <c r="E103" s="255" t="s">
        <v>439</v>
      </c>
      <c r="F103" s="255" t="s">
        <v>447</v>
      </c>
      <c r="G103" s="255" t="s">
        <v>138</v>
      </c>
      <c r="H103" s="42">
        <v>41875</v>
      </c>
      <c r="J103" t="s">
        <v>283</v>
      </c>
      <c r="K103" s="44" t="s">
        <v>364</v>
      </c>
      <c r="L103" s="44"/>
      <c r="M103" s="46">
        <v>3</v>
      </c>
      <c r="N103" s="255">
        <v>43.609693999999998</v>
      </c>
      <c r="O103" s="255">
        <v>-71.548500000000004</v>
      </c>
      <c r="AA103" s="242"/>
      <c r="AB103" s="242"/>
      <c r="AC103" s="151"/>
      <c r="AD103" s="152"/>
      <c r="AE103" s="153"/>
      <c r="AF103" s="153"/>
      <c r="AG103" s="152"/>
      <c r="AH103" s="152"/>
      <c r="AI103" s="153"/>
      <c r="AJ103" s="153"/>
      <c r="AK103" s="171"/>
      <c r="AL103" s="172"/>
      <c r="AM103" s="173"/>
      <c r="AN103" s="170"/>
      <c r="AO103" s="178"/>
      <c r="AP103" s="161"/>
      <c r="AQ103" s="173"/>
      <c r="AR103" s="180"/>
    </row>
    <row r="104" spans="1:44">
      <c r="A104" s="255">
        <v>102</v>
      </c>
      <c r="B104" s="244" t="s">
        <v>357</v>
      </c>
      <c r="C104" s="244" t="s">
        <v>358</v>
      </c>
      <c r="D104" s="255" t="s">
        <v>142</v>
      </c>
      <c r="E104" s="255" t="s">
        <v>439</v>
      </c>
      <c r="F104" s="255" t="s">
        <v>447</v>
      </c>
      <c r="G104" s="255" t="s">
        <v>143</v>
      </c>
      <c r="H104" s="42">
        <v>41875</v>
      </c>
      <c r="J104" t="s">
        <v>283</v>
      </c>
      <c r="K104" s="44" t="s">
        <v>367</v>
      </c>
      <c r="L104" s="44"/>
      <c r="M104" s="46">
        <v>1</v>
      </c>
      <c r="N104" s="255">
        <v>43.604747000000003</v>
      </c>
      <c r="O104" s="255">
        <v>-71.551282999999998</v>
      </c>
      <c r="AA104" s="242"/>
      <c r="AB104" s="242"/>
      <c r="AC104" s="151"/>
      <c r="AD104" s="152"/>
      <c r="AE104" s="153"/>
      <c r="AF104" s="153"/>
      <c r="AG104" s="152"/>
      <c r="AH104" s="152"/>
      <c r="AI104" s="153"/>
      <c r="AJ104" s="153"/>
      <c r="AK104" s="171"/>
      <c r="AL104" s="172"/>
      <c r="AM104" s="173"/>
      <c r="AN104" s="170"/>
      <c r="AO104" s="178"/>
      <c r="AP104" s="161"/>
      <c r="AQ104" s="173"/>
      <c r="AR104" s="180"/>
    </row>
    <row r="105" spans="1:44">
      <c r="A105" s="255">
        <v>103</v>
      </c>
      <c r="B105" s="244" t="s">
        <v>357</v>
      </c>
      <c r="C105" s="244" t="s">
        <v>358</v>
      </c>
      <c r="D105" s="255" t="s">
        <v>139</v>
      </c>
      <c r="E105" s="255" t="s">
        <v>439</v>
      </c>
      <c r="F105" s="255" t="s">
        <v>447</v>
      </c>
      <c r="G105" s="255" t="s">
        <v>140</v>
      </c>
      <c r="H105" s="42">
        <v>41875</v>
      </c>
      <c r="J105" t="s">
        <v>283</v>
      </c>
      <c r="K105" s="44" t="s">
        <v>363</v>
      </c>
      <c r="L105" s="44"/>
      <c r="M105" s="46">
        <v>3</v>
      </c>
      <c r="N105" s="255">
        <v>43.609777999999999</v>
      </c>
      <c r="O105" s="255">
        <v>-71.552499999999995</v>
      </c>
      <c r="AA105" s="242"/>
      <c r="AB105" s="242"/>
      <c r="AC105" s="151"/>
      <c r="AD105" s="152"/>
      <c r="AE105" s="153"/>
      <c r="AF105" s="153"/>
      <c r="AG105" s="152"/>
      <c r="AH105" s="152"/>
      <c r="AI105" s="153"/>
      <c r="AJ105" s="153"/>
      <c r="AK105" s="171"/>
      <c r="AL105" s="172"/>
      <c r="AM105" s="173"/>
      <c r="AN105" s="170"/>
      <c r="AO105" s="178"/>
      <c r="AP105" s="161"/>
      <c r="AQ105" s="173"/>
      <c r="AR105" s="180"/>
    </row>
    <row r="106" spans="1:44">
      <c r="A106" s="255">
        <v>104</v>
      </c>
      <c r="B106" s="244" t="s">
        <v>357</v>
      </c>
      <c r="C106" s="244" t="s">
        <v>358</v>
      </c>
      <c r="D106" s="255" t="s">
        <v>134</v>
      </c>
      <c r="E106" s="255" t="s">
        <v>439</v>
      </c>
      <c r="F106" s="255" t="s">
        <v>447</v>
      </c>
      <c r="G106" s="255" t="s">
        <v>135</v>
      </c>
      <c r="H106" s="42">
        <v>41910</v>
      </c>
      <c r="J106" t="s">
        <v>293</v>
      </c>
      <c r="K106" s="44" t="s">
        <v>362</v>
      </c>
      <c r="L106" s="44"/>
      <c r="M106" s="46">
        <v>3</v>
      </c>
      <c r="N106" s="255">
        <v>43.620083000000001</v>
      </c>
      <c r="O106" s="255">
        <v>-71.551900000000003</v>
      </c>
      <c r="AA106" s="242"/>
      <c r="AB106" s="242"/>
      <c r="AC106" s="151">
        <v>0.1</v>
      </c>
      <c r="AD106" s="152">
        <v>1.25</v>
      </c>
      <c r="AE106" s="153">
        <v>0.13900000000000001</v>
      </c>
      <c r="AF106" s="153">
        <v>15.83</v>
      </c>
      <c r="AG106" s="152">
        <v>0.55000000000000004</v>
      </c>
      <c r="AH106" s="152">
        <v>0.37</v>
      </c>
      <c r="AI106" s="153">
        <v>-3.9E-2</v>
      </c>
      <c r="AJ106" s="153">
        <v>0.51</v>
      </c>
      <c r="AK106" s="171"/>
      <c r="AL106" s="172"/>
      <c r="AM106" s="173"/>
      <c r="AN106" s="170"/>
      <c r="AO106" s="178"/>
      <c r="AP106" s="161"/>
      <c r="AQ106" s="173"/>
      <c r="AR106" s="180"/>
    </row>
    <row r="107" spans="1:44">
      <c r="A107" s="255">
        <v>105</v>
      </c>
      <c r="B107" s="244" t="s">
        <v>357</v>
      </c>
      <c r="C107" s="244" t="s">
        <v>358</v>
      </c>
      <c r="D107" s="255" t="s">
        <v>136</v>
      </c>
      <c r="E107" s="255" t="s">
        <v>439</v>
      </c>
      <c r="F107" s="255" t="s">
        <v>447</v>
      </c>
      <c r="G107" s="255" t="s">
        <v>138</v>
      </c>
      <c r="H107" s="42">
        <v>41910</v>
      </c>
      <c r="J107" t="s">
        <v>293</v>
      </c>
      <c r="K107" s="44" t="s">
        <v>364</v>
      </c>
      <c r="L107" s="44"/>
      <c r="M107" s="46">
        <v>3</v>
      </c>
      <c r="N107" s="255">
        <v>43.609693999999998</v>
      </c>
      <c r="O107" s="255">
        <v>-71.548500000000004</v>
      </c>
      <c r="AA107" s="242"/>
      <c r="AB107" s="242"/>
      <c r="AC107" s="151">
        <v>4.5</v>
      </c>
      <c r="AD107" s="152">
        <v>0.79</v>
      </c>
      <c r="AE107" s="153">
        <v>6.6000000000000003E-2</v>
      </c>
      <c r="AF107" s="153">
        <v>21.89</v>
      </c>
      <c r="AG107" s="152">
        <v>0.1</v>
      </c>
      <c r="AH107" s="152">
        <v>0.34</v>
      </c>
      <c r="AI107" s="153">
        <v>-7.0999999999999994E-2</v>
      </c>
      <c r="AJ107" s="153">
        <v>7.4999999999999997E-2</v>
      </c>
      <c r="AK107" s="171"/>
      <c r="AL107" s="172"/>
      <c r="AM107" s="173"/>
      <c r="AN107" s="170"/>
      <c r="AO107" s="178"/>
      <c r="AP107" s="161"/>
      <c r="AQ107" s="173"/>
      <c r="AR107" s="180"/>
    </row>
    <row r="108" spans="1:44">
      <c r="A108" s="255">
        <v>106</v>
      </c>
      <c r="B108" s="244" t="s">
        <v>357</v>
      </c>
      <c r="C108" s="244" t="s">
        <v>358</v>
      </c>
      <c r="D108" s="255" t="s">
        <v>142</v>
      </c>
      <c r="E108" s="255" t="s">
        <v>439</v>
      </c>
      <c r="F108" s="255" t="s">
        <v>447</v>
      </c>
      <c r="G108" s="255" t="s">
        <v>143</v>
      </c>
      <c r="H108" s="42">
        <v>41910</v>
      </c>
      <c r="J108" t="s">
        <v>293</v>
      </c>
      <c r="K108" s="44" t="s">
        <v>367</v>
      </c>
      <c r="L108" s="44"/>
      <c r="M108" s="46">
        <v>1</v>
      </c>
      <c r="N108" s="255">
        <v>43.604747000000003</v>
      </c>
      <c r="O108" s="255">
        <v>-71.551282999999998</v>
      </c>
      <c r="AA108" s="242"/>
      <c r="AB108" s="242"/>
      <c r="AC108" s="151">
        <v>2.5</v>
      </c>
      <c r="AD108" s="152">
        <v>0.5</v>
      </c>
      <c r="AE108" s="153">
        <v>0.26400000000000001</v>
      </c>
      <c r="AF108" s="153">
        <v>5.37</v>
      </c>
      <c r="AG108" s="152">
        <v>1</v>
      </c>
      <c r="AH108" s="152">
        <v>0.37</v>
      </c>
      <c r="AI108" s="153">
        <v>-3.5000000000000003E-2</v>
      </c>
      <c r="AJ108" s="153">
        <v>0.90500000000000003</v>
      </c>
      <c r="AK108" s="171"/>
      <c r="AL108" s="172"/>
      <c r="AM108" s="173"/>
      <c r="AN108" s="170"/>
      <c r="AO108" s="178"/>
      <c r="AP108" s="161"/>
      <c r="AQ108" s="173"/>
      <c r="AR108" s="180"/>
    </row>
    <row r="109" spans="1:44">
      <c r="A109" s="255">
        <v>107</v>
      </c>
      <c r="B109" s="244" t="s">
        <v>357</v>
      </c>
      <c r="C109" s="244" t="s">
        <v>358</v>
      </c>
      <c r="D109" s="255" t="s">
        <v>139</v>
      </c>
      <c r="E109" s="255" t="s">
        <v>439</v>
      </c>
      <c r="F109" s="255" t="s">
        <v>447</v>
      </c>
      <c r="G109" s="255" t="s">
        <v>140</v>
      </c>
      <c r="H109" s="42">
        <v>41910</v>
      </c>
      <c r="J109" t="s">
        <v>293</v>
      </c>
      <c r="K109" s="44" t="s">
        <v>363</v>
      </c>
      <c r="L109" s="44"/>
      <c r="M109" s="46">
        <v>3</v>
      </c>
      <c r="N109" s="255">
        <v>43.609777999999999</v>
      </c>
      <c r="O109" s="255">
        <v>-71.552499999999995</v>
      </c>
      <c r="AA109" s="242"/>
      <c r="AB109" s="242"/>
      <c r="AC109" s="151">
        <v>2</v>
      </c>
      <c r="AD109" s="152">
        <v>0.7</v>
      </c>
      <c r="AE109" s="153">
        <v>0.61</v>
      </c>
      <c r="AF109" s="153">
        <v>11.11</v>
      </c>
      <c r="AG109" s="152">
        <v>1.5</v>
      </c>
      <c r="AH109" s="152">
        <v>0.32</v>
      </c>
      <c r="AI109" s="153">
        <v>-7.6999999999999999E-2</v>
      </c>
      <c r="AJ109" s="153">
        <v>0.05</v>
      </c>
      <c r="AK109" s="171"/>
      <c r="AL109" s="172"/>
      <c r="AM109" s="173"/>
      <c r="AN109" s="170"/>
      <c r="AO109" s="178"/>
      <c r="AP109" s="161"/>
      <c r="AQ109" s="173"/>
      <c r="AR109" s="180"/>
    </row>
    <row r="110" spans="1:44">
      <c r="A110" s="255">
        <v>108</v>
      </c>
      <c r="B110" s="244" t="s">
        <v>357</v>
      </c>
      <c r="C110" s="244" t="s">
        <v>358</v>
      </c>
      <c r="D110" s="255" t="s">
        <v>320</v>
      </c>
      <c r="E110" s="255" t="s">
        <v>439</v>
      </c>
      <c r="F110" s="255" t="s">
        <v>447</v>
      </c>
      <c r="H110" s="42">
        <v>41910</v>
      </c>
      <c r="J110" t="s">
        <v>293</v>
      </c>
      <c r="K110" s="44" t="s">
        <v>366</v>
      </c>
      <c r="L110" s="44"/>
      <c r="M110" s="46">
        <v>0.5</v>
      </c>
      <c r="AA110" s="242"/>
      <c r="AB110" s="242"/>
      <c r="AC110" s="151">
        <v>4</v>
      </c>
      <c r="AD110" s="152">
        <v>0.47</v>
      </c>
      <c r="AE110" s="153">
        <v>0.58399999999999996</v>
      </c>
      <c r="AF110" s="153">
        <v>5.835</v>
      </c>
      <c r="AG110" s="152">
        <v>6</v>
      </c>
      <c r="AH110" s="152">
        <v>0.46</v>
      </c>
      <c r="AI110" s="153">
        <v>9.6000000000000002E-2</v>
      </c>
      <c r="AJ110" s="153">
        <v>0.59</v>
      </c>
      <c r="AK110" s="171"/>
      <c r="AL110" s="172"/>
      <c r="AM110" s="173"/>
      <c r="AN110" s="170"/>
      <c r="AO110" s="178"/>
      <c r="AP110" s="161"/>
      <c r="AQ110" s="173"/>
      <c r="AR110" s="180"/>
    </row>
    <row r="111" spans="1:44">
      <c r="A111" s="255">
        <v>109</v>
      </c>
      <c r="B111" s="244" t="s">
        <v>357</v>
      </c>
      <c r="C111" s="244" t="s">
        <v>358</v>
      </c>
      <c r="D111" s="255" t="s">
        <v>165</v>
      </c>
      <c r="E111" s="255" t="s">
        <v>417</v>
      </c>
      <c r="F111" s="255" t="s">
        <v>447</v>
      </c>
      <c r="G111" s="255" t="s">
        <v>166</v>
      </c>
      <c r="H111" s="42">
        <v>41875</v>
      </c>
      <c r="J111" t="s">
        <v>291</v>
      </c>
      <c r="K111" s="44" t="s">
        <v>362</v>
      </c>
      <c r="L111" s="44"/>
      <c r="M111" s="46">
        <v>3</v>
      </c>
      <c r="N111" s="255">
        <v>42.936528000000003</v>
      </c>
      <c r="O111" s="255">
        <v>-72.070194000000001</v>
      </c>
      <c r="AA111" s="242"/>
      <c r="AB111" s="242"/>
      <c r="AC111" s="151"/>
      <c r="AD111" s="152"/>
      <c r="AE111" s="153"/>
      <c r="AF111" s="153"/>
      <c r="AG111" s="152"/>
      <c r="AH111" s="152"/>
      <c r="AI111" s="153"/>
      <c r="AJ111" s="153"/>
      <c r="AK111" s="171"/>
      <c r="AL111" s="172"/>
      <c r="AM111" s="173"/>
      <c r="AN111" s="170"/>
      <c r="AO111" s="178"/>
      <c r="AP111" s="161"/>
      <c r="AQ111" s="173"/>
      <c r="AR111" s="180"/>
    </row>
    <row r="112" spans="1:44">
      <c r="A112" s="255">
        <v>110</v>
      </c>
      <c r="B112" s="244" t="s">
        <v>357</v>
      </c>
      <c r="C112" s="244" t="s">
        <v>358</v>
      </c>
      <c r="D112" s="255" t="s">
        <v>167</v>
      </c>
      <c r="E112" s="255" t="s">
        <v>417</v>
      </c>
      <c r="F112" s="255" t="s">
        <v>447</v>
      </c>
      <c r="G112" s="255" t="s">
        <v>168</v>
      </c>
      <c r="H112" s="42">
        <v>41875</v>
      </c>
      <c r="J112" t="s">
        <v>291</v>
      </c>
      <c r="K112" s="44" t="s">
        <v>367</v>
      </c>
      <c r="L112" s="44"/>
      <c r="M112" s="46">
        <v>1</v>
      </c>
      <c r="N112" s="255">
        <v>42.934897999999997</v>
      </c>
      <c r="O112" s="255">
        <v>-72.076797999999997</v>
      </c>
      <c r="AA112" s="242"/>
      <c r="AB112" s="242"/>
      <c r="AC112" s="151"/>
      <c r="AD112" s="152"/>
      <c r="AE112" s="153"/>
      <c r="AF112" s="153"/>
      <c r="AG112" s="152"/>
      <c r="AH112" s="152"/>
      <c r="AI112" s="153"/>
      <c r="AJ112" s="153"/>
      <c r="AK112" s="171"/>
      <c r="AL112" s="172"/>
      <c r="AM112" s="173"/>
      <c r="AN112" s="170"/>
      <c r="AO112" s="178"/>
      <c r="AP112" s="161"/>
      <c r="AQ112" s="173"/>
      <c r="AR112" s="180"/>
    </row>
    <row r="113" spans="1:44">
      <c r="A113" s="255">
        <v>111</v>
      </c>
      <c r="B113" s="244" t="s">
        <v>357</v>
      </c>
      <c r="C113" s="244" t="s">
        <v>358</v>
      </c>
      <c r="D113" s="255" t="s">
        <v>188</v>
      </c>
      <c r="E113" s="255" t="s">
        <v>418</v>
      </c>
      <c r="F113" s="255" t="s">
        <v>447</v>
      </c>
      <c r="G113" s="255" t="s">
        <v>219</v>
      </c>
      <c r="H113" s="54">
        <v>41876</v>
      </c>
      <c r="J113" s="53"/>
      <c r="K113" s="74" t="s">
        <v>361</v>
      </c>
      <c r="L113" s="74" t="s">
        <v>360</v>
      </c>
      <c r="M113" s="56">
        <v>0</v>
      </c>
      <c r="N113" s="255">
        <v>42.904268999999999</v>
      </c>
      <c r="O113" s="255">
        <v>-72.072383000000002</v>
      </c>
      <c r="AA113" s="242"/>
      <c r="AB113" s="242"/>
      <c r="AC113" s="160" t="s">
        <v>295</v>
      </c>
      <c r="AD113" s="161"/>
      <c r="AE113" s="162"/>
      <c r="AF113" s="162"/>
      <c r="AG113" s="161"/>
      <c r="AH113" s="161"/>
      <c r="AI113" s="162"/>
      <c r="AJ113" s="162"/>
      <c r="AK113" s="171"/>
      <c r="AL113" s="172"/>
      <c r="AM113" s="173"/>
      <c r="AN113" s="170"/>
      <c r="AO113" s="178"/>
      <c r="AP113" s="161"/>
      <c r="AQ113" s="173"/>
      <c r="AR113" s="180"/>
    </row>
    <row r="114" spans="1:44">
      <c r="A114" s="255">
        <v>112</v>
      </c>
      <c r="B114" s="244" t="s">
        <v>357</v>
      </c>
      <c r="C114" s="244" t="s">
        <v>358</v>
      </c>
      <c r="D114" s="255" t="s">
        <v>186</v>
      </c>
      <c r="E114" s="255" t="s">
        <v>419</v>
      </c>
      <c r="F114" s="255" t="s">
        <v>447</v>
      </c>
      <c r="H114" s="42">
        <v>41877</v>
      </c>
      <c r="J114" t="s">
        <v>284</v>
      </c>
      <c r="K114" s="44" t="s">
        <v>367</v>
      </c>
      <c r="L114" s="44"/>
      <c r="M114" s="46">
        <v>1</v>
      </c>
      <c r="AA114" s="242"/>
      <c r="AB114" s="242"/>
      <c r="AC114" s="151"/>
      <c r="AD114" s="152"/>
      <c r="AE114" s="153"/>
      <c r="AF114" s="153"/>
      <c r="AG114" s="152"/>
      <c r="AH114" s="152"/>
      <c r="AI114" s="153"/>
      <c r="AJ114" s="153"/>
      <c r="AK114" s="171"/>
      <c r="AL114" s="172"/>
      <c r="AM114" s="173"/>
      <c r="AN114" s="170"/>
      <c r="AO114" s="178"/>
      <c r="AP114" s="161"/>
      <c r="AQ114" s="173"/>
      <c r="AR114" s="180"/>
    </row>
    <row r="115" spans="1:44">
      <c r="A115" s="255">
        <v>113</v>
      </c>
      <c r="B115" s="244" t="s">
        <v>357</v>
      </c>
      <c r="C115" s="244" t="s">
        <v>358</v>
      </c>
      <c r="D115" s="255" t="s">
        <v>187</v>
      </c>
      <c r="E115" s="255" t="s">
        <v>419</v>
      </c>
      <c r="F115" s="255" t="s">
        <v>447</v>
      </c>
      <c r="H115" s="42">
        <v>41877</v>
      </c>
      <c r="J115" t="s">
        <v>284</v>
      </c>
      <c r="K115" s="44" t="s">
        <v>366</v>
      </c>
      <c r="L115" s="44"/>
      <c r="M115" s="46">
        <v>1</v>
      </c>
      <c r="AA115" s="242"/>
      <c r="AB115" s="242"/>
      <c r="AC115" s="151"/>
      <c r="AD115" s="152"/>
      <c r="AE115" s="153"/>
      <c r="AF115" s="153"/>
      <c r="AG115" s="152"/>
      <c r="AH115" s="152"/>
      <c r="AI115" s="153"/>
      <c r="AJ115" s="153"/>
      <c r="AK115" s="171"/>
      <c r="AL115" s="172"/>
      <c r="AM115" s="173"/>
      <c r="AN115" s="170"/>
      <c r="AO115" s="178"/>
      <c r="AP115" s="161"/>
      <c r="AQ115" s="173"/>
      <c r="AR115" s="180"/>
    </row>
    <row r="116" spans="1:44">
      <c r="A116" s="255">
        <v>114</v>
      </c>
      <c r="B116" s="244" t="s">
        <v>357</v>
      </c>
      <c r="C116" s="244" t="s">
        <v>358</v>
      </c>
      <c r="D116" s="255" t="s">
        <v>185</v>
      </c>
      <c r="E116" s="255" t="s">
        <v>419</v>
      </c>
      <c r="F116" s="255" t="s">
        <v>447</v>
      </c>
      <c r="H116" s="42">
        <v>41877</v>
      </c>
      <c r="J116" t="s">
        <v>284</v>
      </c>
      <c r="K116" s="44" t="s">
        <v>364</v>
      </c>
      <c r="L116" s="44"/>
      <c r="M116" s="46">
        <v>3</v>
      </c>
      <c r="AA116" s="242"/>
      <c r="AB116" s="242"/>
      <c r="AC116" s="151"/>
      <c r="AD116" s="152"/>
      <c r="AE116" s="153"/>
      <c r="AF116" s="153"/>
      <c r="AG116" s="152"/>
      <c r="AH116" s="152"/>
      <c r="AI116" s="153"/>
      <c r="AJ116" s="153"/>
      <c r="AK116" s="171"/>
      <c r="AL116" s="172"/>
      <c r="AM116" s="173"/>
      <c r="AN116" s="170"/>
      <c r="AO116" s="178"/>
      <c r="AP116" s="161"/>
      <c r="AQ116" s="173"/>
      <c r="AR116" s="180"/>
    </row>
    <row r="117" spans="1:44">
      <c r="A117" s="255">
        <v>115</v>
      </c>
      <c r="B117" s="244" t="s">
        <v>357</v>
      </c>
      <c r="C117" s="244" t="s">
        <v>358</v>
      </c>
      <c r="D117" s="255" t="s">
        <v>220</v>
      </c>
      <c r="E117" s="255" t="s">
        <v>419</v>
      </c>
      <c r="F117" s="255" t="s">
        <v>447</v>
      </c>
      <c r="H117" s="42">
        <v>41877</v>
      </c>
      <c r="J117" t="s">
        <v>284</v>
      </c>
      <c r="K117" s="44" t="s">
        <v>362</v>
      </c>
      <c r="L117" s="44"/>
      <c r="M117" s="46">
        <v>3</v>
      </c>
      <c r="AA117" s="242"/>
      <c r="AB117" s="242"/>
      <c r="AC117" s="151"/>
      <c r="AD117" s="152"/>
      <c r="AE117" s="153"/>
      <c r="AF117" s="153"/>
      <c r="AG117" s="152"/>
      <c r="AH117" s="152"/>
      <c r="AI117" s="153"/>
      <c r="AJ117" s="153"/>
      <c r="AK117" s="171"/>
      <c r="AL117" s="172"/>
      <c r="AM117" s="173"/>
      <c r="AN117" s="170"/>
      <c r="AO117" s="178"/>
      <c r="AP117" s="161"/>
      <c r="AQ117" s="173"/>
      <c r="AR117" s="180"/>
    </row>
    <row r="118" spans="1:44">
      <c r="A118" s="255">
        <v>116</v>
      </c>
      <c r="B118" s="244" t="s">
        <v>357</v>
      </c>
      <c r="C118" s="244" t="s">
        <v>358</v>
      </c>
      <c r="D118" s="255" t="s">
        <v>221</v>
      </c>
      <c r="E118" s="255" t="s">
        <v>420</v>
      </c>
      <c r="F118" s="255" t="s">
        <v>447</v>
      </c>
      <c r="G118" s="255" t="s">
        <v>222</v>
      </c>
      <c r="H118" s="42">
        <v>41877</v>
      </c>
      <c r="J118"/>
      <c r="K118" s="44" t="s">
        <v>362</v>
      </c>
      <c r="L118" s="44"/>
      <c r="M118" s="46">
        <v>3</v>
      </c>
      <c r="N118" s="255">
        <v>43.216500000000003</v>
      </c>
      <c r="O118" s="255">
        <v>-71.766389000000004</v>
      </c>
      <c r="AA118" s="242"/>
      <c r="AB118" s="242"/>
      <c r="AC118" s="151">
        <v>2</v>
      </c>
      <c r="AD118" s="152">
        <v>0.43</v>
      </c>
      <c r="AE118" s="153">
        <v>0.192</v>
      </c>
      <c r="AF118" s="153">
        <v>7.8079999999999998</v>
      </c>
      <c r="AG118" s="152">
        <v>1</v>
      </c>
      <c r="AH118" s="152">
        <v>0.28999999999999998</v>
      </c>
      <c r="AI118" s="153">
        <v>5.5E-2</v>
      </c>
      <c r="AJ118" s="153">
        <v>0.42499999999999999</v>
      </c>
      <c r="AK118" s="171"/>
      <c r="AL118" s="172"/>
      <c r="AM118" s="173"/>
      <c r="AN118" s="170"/>
      <c r="AO118" s="178"/>
      <c r="AP118" s="161"/>
      <c r="AQ118" s="173"/>
      <c r="AR118" s="180"/>
    </row>
    <row r="119" spans="1:44">
      <c r="A119" s="255">
        <v>117</v>
      </c>
      <c r="B119" s="244" t="s">
        <v>357</v>
      </c>
      <c r="C119" s="244" t="s">
        <v>358</v>
      </c>
      <c r="D119" s="255" t="s">
        <v>194</v>
      </c>
      <c r="E119" s="255" t="s">
        <v>420</v>
      </c>
      <c r="F119" s="255" t="s">
        <v>447</v>
      </c>
      <c r="G119" s="255" t="s">
        <v>194</v>
      </c>
      <c r="H119" s="42">
        <v>41877</v>
      </c>
      <c r="J119"/>
      <c r="K119" s="44" t="s">
        <v>364</v>
      </c>
      <c r="L119" s="44"/>
      <c r="M119" s="46">
        <v>3</v>
      </c>
      <c r="N119" s="255">
        <v>43.215482000000002</v>
      </c>
      <c r="O119" s="255">
        <v>-71.769390000000001</v>
      </c>
      <c r="AA119" s="242"/>
      <c r="AB119" s="242" t="s">
        <v>432</v>
      </c>
      <c r="AC119" s="151">
        <v>1</v>
      </c>
      <c r="AD119" s="152">
        <v>0.46</v>
      </c>
      <c r="AE119" s="153">
        <v>0.189</v>
      </c>
      <c r="AF119" s="153">
        <v>8.391</v>
      </c>
      <c r="AG119" s="152">
        <v>5</v>
      </c>
      <c r="AH119" s="152">
        <v>0.26</v>
      </c>
      <c r="AI119" s="153">
        <v>7.0999999999999994E-2</v>
      </c>
      <c r="AJ119" s="153">
        <v>0.83699999999999997</v>
      </c>
      <c r="AK119" s="171"/>
      <c r="AL119" s="172"/>
      <c r="AM119" s="173"/>
      <c r="AN119" s="170"/>
      <c r="AO119" s="178"/>
      <c r="AP119" s="161"/>
      <c r="AQ119" s="173"/>
      <c r="AR119" s="180"/>
    </row>
    <row r="120" spans="1:44">
      <c r="A120" s="255">
        <v>118</v>
      </c>
      <c r="B120" s="244" t="s">
        <v>357</v>
      </c>
      <c r="C120" s="244" t="s">
        <v>358</v>
      </c>
      <c r="D120" s="255" t="s">
        <v>195</v>
      </c>
      <c r="E120" s="255" t="s">
        <v>420</v>
      </c>
      <c r="F120" s="255" t="s">
        <v>447</v>
      </c>
      <c r="G120" s="255" t="s">
        <v>195</v>
      </c>
      <c r="H120" s="42">
        <v>41877</v>
      </c>
      <c r="J120"/>
      <c r="K120" s="44" t="s">
        <v>363</v>
      </c>
      <c r="L120" s="44"/>
      <c r="M120" s="46">
        <v>3</v>
      </c>
      <c r="N120" s="255">
        <v>43.220438999999999</v>
      </c>
      <c r="O120" s="255">
        <v>-71.767008000000004</v>
      </c>
      <c r="AA120" s="242"/>
      <c r="AB120" s="242" t="s">
        <v>432</v>
      </c>
      <c r="AC120" s="151">
        <v>0.1</v>
      </c>
      <c r="AD120" s="152">
        <v>0.35</v>
      </c>
      <c r="AE120" s="153">
        <v>0.218</v>
      </c>
      <c r="AF120" s="153">
        <v>5.3380000000000001</v>
      </c>
      <c r="AG120" s="152">
        <v>0.1</v>
      </c>
      <c r="AH120" s="152">
        <v>0.23</v>
      </c>
      <c r="AI120" s="153">
        <v>0.51100000000000001</v>
      </c>
      <c r="AJ120" s="153">
        <v>0.99099999999999999</v>
      </c>
      <c r="AK120" s="171"/>
      <c r="AL120" s="172"/>
      <c r="AM120" s="173"/>
      <c r="AN120" s="170"/>
      <c r="AO120" s="178"/>
      <c r="AP120" s="161"/>
      <c r="AQ120" s="173"/>
      <c r="AR120" s="180"/>
    </row>
    <row r="121" spans="1:44">
      <c r="A121" s="255">
        <v>119</v>
      </c>
      <c r="B121" s="244" t="s">
        <v>357</v>
      </c>
      <c r="C121" s="244" t="s">
        <v>358</v>
      </c>
      <c r="D121" s="255" t="s">
        <v>327</v>
      </c>
      <c r="E121" s="255" t="s">
        <v>421</v>
      </c>
      <c r="F121" s="255" t="s">
        <v>447</v>
      </c>
      <c r="G121" s="255" t="s">
        <v>224</v>
      </c>
      <c r="H121" s="42">
        <v>41878</v>
      </c>
      <c r="J121" t="s">
        <v>287</v>
      </c>
      <c r="K121" s="44" t="s">
        <v>364</v>
      </c>
      <c r="L121" s="44"/>
      <c r="M121" s="46">
        <v>3</v>
      </c>
      <c r="N121" s="255">
        <v>42.928583000000003</v>
      </c>
      <c r="O121" s="255">
        <v>-71.480500000000006</v>
      </c>
      <c r="AA121" s="242"/>
      <c r="AB121" s="242"/>
      <c r="AC121" s="151">
        <v>8.5</v>
      </c>
      <c r="AD121" s="152">
        <v>3.26</v>
      </c>
      <c r="AE121" s="153">
        <v>1.9550000000000001</v>
      </c>
      <c r="AF121" s="153">
        <v>136.30000000000001</v>
      </c>
      <c r="AG121" s="152">
        <v>1.5</v>
      </c>
      <c r="AH121" s="152">
        <v>1.89</v>
      </c>
      <c r="AI121" s="153">
        <v>0.44600000000000001</v>
      </c>
      <c r="AJ121" s="153">
        <v>13.86</v>
      </c>
      <c r="AK121" s="171">
        <v>16.5</v>
      </c>
      <c r="AL121" s="172">
        <v>2.02</v>
      </c>
      <c r="AM121" s="173">
        <v>3.0089999999999999</v>
      </c>
      <c r="AN121" s="170">
        <v>25.57</v>
      </c>
      <c r="AO121" s="178">
        <v>0.1</v>
      </c>
      <c r="AP121" s="161">
        <v>1.7</v>
      </c>
      <c r="AQ121" s="173">
        <v>0.40400000000000003</v>
      </c>
      <c r="AR121" s="180">
        <v>14.82</v>
      </c>
    </row>
    <row r="122" spans="1:44">
      <c r="A122" s="255">
        <v>120</v>
      </c>
      <c r="B122" s="244" t="s">
        <v>357</v>
      </c>
      <c r="C122" s="244" t="s">
        <v>358</v>
      </c>
      <c r="D122" s="255" t="s">
        <v>326</v>
      </c>
      <c r="E122" s="255" t="s">
        <v>421</v>
      </c>
      <c r="F122" s="255" t="s">
        <v>447</v>
      </c>
      <c r="G122" s="255" t="s">
        <v>223</v>
      </c>
      <c r="H122" s="42">
        <v>41878</v>
      </c>
      <c r="J122" t="s">
        <v>287</v>
      </c>
      <c r="K122" s="44" t="s">
        <v>362</v>
      </c>
      <c r="L122" s="44"/>
      <c r="M122" s="46">
        <v>3</v>
      </c>
      <c r="N122" s="255">
        <v>42.928083000000001</v>
      </c>
      <c r="O122" s="255">
        <v>-71.478278000000003</v>
      </c>
      <c r="AA122" s="242"/>
      <c r="AB122" s="242"/>
      <c r="AC122" s="151">
        <v>2.5</v>
      </c>
      <c r="AD122" s="152">
        <v>0.53</v>
      </c>
      <c r="AE122" s="153">
        <v>0.59099999999999997</v>
      </c>
      <c r="AF122" s="153">
        <v>6.4349999999999996</v>
      </c>
      <c r="AG122" s="152">
        <v>0.55000000000000004</v>
      </c>
      <c r="AH122" s="152">
        <v>0.31</v>
      </c>
      <c r="AI122" s="153">
        <v>0.114</v>
      </c>
      <c r="AJ122" s="153">
        <v>1.4059999999999999</v>
      </c>
      <c r="AK122" s="171">
        <v>1</v>
      </c>
      <c r="AL122" s="172">
        <v>0.52</v>
      </c>
      <c r="AM122" s="173">
        <v>0.85299999999999998</v>
      </c>
      <c r="AN122" s="170">
        <v>5.9889999999999999</v>
      </c>
      <c r="AO122" s="178">
        <v>1.5</v>
      </c>
      <c r="AP122" s="161">
        <v>0.32</v>
      </c>
      <c r="AQ122" s="173">
        <v>0.183</v>
      </c>
      <c r="AR122" s="180">
        <v>0.13600000000000001</v>
      </c>
    </row>
    <row r="123" spans="1:44">
      <c r="A123" s="255">
        <v>121</v>
      </c>
      <c r="B123" s="244" t="s">
        <v>357</v>
      </c>
      <c r="C123" s="244" t="s">
        <v>358</v>
      </c>
      <c r="D123" s="255" t="s">
        <v>191</v>
      </c>
      <c r="E123" s="255" t="s">
        <v>421</v>
      </c>
      <c r="F123" s="255" t="s">
        <v>447</v>
      </c>
      <c r="G123" s="255" t="s">
        <v>225</v>
      </c>
      <c r="H123" s="42">
        <v>41878</v>
      </c>
      <c r="J123" t="s">
        <v>287</v>
      </c>
      <c r="K123" s="44" t="s">
        <v>367</v>
      </c>
      <c r="L123" s="44"/>
      <c r="M123" s="46">
        <v>1</v>
      </c>
      <c r="N123" s="255">
        <v>42.925583000000003</v>
      </c>
      <c r="O123" s="255">
        <v>-71.478082999999998</v>
      </c>
      <c r="AA123" s="242"/>
      <c r="AB123" s="242"/>
      <c r="AC123" s="151">
        <v>0.1</v>
      </c>
      <c r="AD123" s="152">
        <v>0.46</v>
      </c>
      <c r="AE123" s="153">
        <v>0.63200000000000001</v>
      </c>
      <c r="AF123" s="153">
        <v>16.28</v>
      </c>
      <c r="AG123" s="152">
        <v>0.1</v>
      </c>
      <c r="AH123" s="152">
        <v>0.26</v>
      </c>
      <c r="AI123" s="153">
        <v>0.21</v>
      </c>
      <c r="AJ123" s="153">
        <v>0.90500000000000003</v>
      </c>
      <c r="AK123" s="171"/>
      <c r="AL123" s="172"/>
      <c r="AM123" s="173"/>
      <c r="AN123" s="170"/>
      <c r="AO123" s="178"/>
      <c r="AP123" s="161"/>
      <c r="AQ123" s="173"/>
      <c r="AR123" s="180"/>
    </row>
    <row r="124" spans="1:44">
      <c r="A124" s="255">
        <v>122</v>
      </c>
      <c r="B124" s="244" t="s">
        <v>357</v>
      </c>
      <c r="C124" s="244" t="s">
        <v>358</v>
      </c>
      <c r="D124" s="255" t="s">
        <v>192</v>
      </c>
      <c r="E124" s="255" t="s">
        <v>421</v>
      </c>
      <c r="F124" s="255" t="s">
        <v>447</v>
      </c>
      <c r="G124" s="255" t="s">
        <v>226</v>
      </c>
      <c r="H124" s="42">
        <v>41878</v>
      </c>
      <c r="J124" t="s">
        <v>287</v>
      </c>
      <c r="K124" s="44" t="s">
        <v>366</v>
      </c>
      <c r="L124" s="44"/>
      <c r="M124" s="46">
        <v>1</v>
      </c>
      <c r="N124" s="255">
        <v>42.928328</v>
      </c>
      <c r="O124" s="255">
        <v>-71.476917</v>
      </c>
      <c r="AA124" s="242"/>
      <c r="AB124" s="242"/>
      <c r="AC124" s="151">
        <v>4.5</v>
      </c>
      <c r="AD124" s="152">
        <v>0.53</v>
      </c>
      <c r="AE124" s="153">
        <v>0.254</v>
      </c>
      <c r="AF124" s="153">
        <v>23.77</v>
      </c>
      <c r="AG124" s="152">
        <v>0.1</v>
      </c>
      <c r="AH124" s="152">
        <v>0.25</v>
      </c>
      <c r="AI124" s="153">
        <v>0.23799999999999999</v>
      </c>
      <c r="AJ124" s="153">
        <v>1.7669999999999999</v>
      </c>
      <c r="AK124" s="171"/>
      <c r="AL124" s="172"/>
      <c r="AM124" s="173"/>
      <c r="AN124" s="170"/>
      <c r="AO124" s="178"/>
      <c r="AP124" s="161"/>
      <c r="AQ124" s="173"/>
      <c r="AR124" s="180"/>
    </row>
    <row r="125" spans="1:44">
      <c r="A125" s="255">
        <v>123</v>
      </c>
      <c r="B125" s="244" t="s">
        <v>357</v>
      </c>
      <c r="C125" s="244" t="s">
        <v>358</v>
      </c>
      <c r="D125" s="255" t="s">
        <v>190</v>
      </c>
      <c r="E125" s="255" t="s">
        <v>421</v>
      </c>
      <c r="F125" s="255" t="s">
        <v>447</v>
      </c>
      <c r="G125" s="255" t="s">
        <v>190</v>
      </c>
      <c r="H125" s="42">
        <v>41878</v>
      </c>
      <c r="J125" t="s">
        <v>287</v>
      </c>
      <c r="K125" s="44" t="s">
        <v>363</v>
      </c>
      <c r="L125" s="44"/>
      <c r="M125" s="46">
        <v>3</v>
      </c>
      <c r="AA125" s="242"/>
      <c r="AB125" s="242" t="s">
        <v>432</v>
      </c>
      <c r="AC125" s="151">
        <v>5.5</v>
      </c>
      <c r="AD125" s="152">
        <v>1.22</v>
      </c>
      <c r="AE125" s="153">
        <v>1.133</v>
      </c>
      <c r="AF125" s="153">
        <v>51.37</v>
      </c>
      <c r="AG125" s="152">
        <v>0.1</v>
      </c>
      <c r="AH125" s="152">
        <v>0.28999999999999998</v>
      </c>
      <c r="AI125" s="153">
        <v>0.104</v>
      </c>
      <c r="AJ125" s="153">
        <v>1.052</v>
      </c>
      <c r="AK125" s="171">
        <v>1.5</v>
      </c>
      <c r="AL125" s="172">
        <v>0.5</v>
      </c>
      <c r="AM125" s="173">
        <v>1.121</v>
      </c>
      <c r="AN125" s="170">
        <v>25.98</v>
      </c>
      <c r="AO125" s="178">
        <v>1</v>
      </c>
      <c r="AP125" s="161">
        <v>0.23</v>
      </c>
      <c r="AQ125" s="173">
        <v>0.13800000000000001</v>
      </c>
      <c r="AR125" s="180">
        <v>1.157</v>
      </c>
    </row>
    <row r="126" spans="1:44">
      <c r="A126" s="255">
        <v>124</v>
      </c>
      <c r="B126" s="244" t="s">
        <v>357</v>
      </c>
      <c r="C126" s="244" t="s">
        <v>358</v>
      </c>
      <c r="D126" s="255" t="s">
        <v>227</v>
      </c>
      <c r="E126" s="255" t="s">
        <v>422</v>
      </c>
      <c r="F126" s="255" t="s">
        <v>447</v>
      </c>
      <c r="G126" s="255" t="s">
        <v>228</v>
      </c>
      <c r="H126" s="42">
        <v>41889</v>
      </c>
      <c r="J126" t="s">
        <v>291</v>
      </c>
      <c r="K126" s="44" t="s">
        <v>362</v>
      </c>
      <c r="L126" s="44"/>
      <c r="M126" s="46">
        <v>3</v>
      </c>
      <c r="N126" s="255">
        <v>43.020972</v>
      </c>
      <c r="O126" s="255">
        <v>-72.141361000000003</v>
      </c>
      <c r="AA126" s="242"/>
      <c r="AB126" s="242"/>
      <c r="AC126" s="151">
        <v>4.5</v>
      </c>
      <c r="AD126" s="152">
        <v>0.11</v>
      </c>
      <c r="AE126" s="153">
        <v>0.20499999999999999</v>
      </c>
      <c r="AF126" s="153">
        <v>1.9159999999999999</v>
      </c>
      <c r="AG126" s="152">
        <v>2.5</v>
      </c>
      <c r="AH126" s="152">
        <v>0.05</v>
      </c>
      <c r="AI126" s="153">
        <v>6.3E-2</v>
      </c>
      <c r="AJ126" s="153">
        <v>0.98399999999999999</v>
      </c>
      <c r="AK126" s="171">
        <v>0.1</v>
      </c>
      <c r="AL126" s="172">
        <v>0</v>
      </c>
      <c r="AM126" s="173">
        <v>0.28699999999999998</v>
      </c>
      <c r="AN126" s="170">
        <v>-1.577</v>
      </c>
      <c r="AO126" s="178">
        <v>0</v>
      </c>
      <c r="AP126" s="161">
        <v>0</v>
      </c>
      <c r="AQ126" s="173">
        <v>1.49E-2</v>
      </c>
      <c r="AR126" s="180">
        <v>-2.1930000000000001</v>
      </c>
    </row>
    <row r="127" spans="1:44">
      <c r="A127" s="255">
        <v>125</v>
      </c>
      <c r="B127" s="244" t="s">
        <v>357</v>
      </c>
      <c r="C127" s="244" t="s">
        <v>358</v>
      </c>
      <c r="D127" s="255" t="s">
        <v>170</v>
      </c>
      <c r="E127" s="255" t="s">
        <v>422</v>
      </c>
      <c r="F127" s="255" t="s">
        <v>447</v>
      </c>
      <c r="G127" s="255" t="s">
        <v>170</v>
      </c>
      <c r="H127" s="42">
        <v>41889</v>
      </c>
      <c r="J127" t="s">
        <v>291</v>
      </c>
      <c r="K127" s="44" t="s">
        <v>364</v>
      </c>
      <c r="L127" s="44"/>
      <c r="M127" s="46">
        <v>3</v>
      </c>
      <c r="N127" s="255">
        <v>43.023710000000001</v>
      </c>
      <c r="O127" s="255">
        <v>-72.144856000000004</v>
      </c>
      <c r="AA127" s="242"/>
      <c r="AB127" s="242" t="s">
        <v>432</v>
      </c>
      <c r="AC127" s="151">
        <v>1.5</v>
      </c>
      <c r="AD127" s="152">
        <v>0.05</v>
      </c>
      <c r="AE127" s="153">
        <v>0.188</v>
      </c>
      <c r="AF127" s="153">
        <v>2.0169999999999999</v>
      </c>
      <c r="AG127" s="152">
        <v>3.5</v>
      </c>
      <c r="AH127" s="152">
        <v>0.01</v>
      </c>
      <c r="AI127" s="153">
        <v>2.5999999999999999E-2</v>
      </c>
      <c r="AJ127" s="153">
        <v>5.8999999999999997E-2</v>
      </c>
      <c r="AK127" s="171">
        <v>0.1</v>
      </c>
      <c r="AL127" s="172">
        <v>0</v>
      </c>
      <c r="AM127" s="173">
        <v>0.23799999999999999</v>
      </c>
      <c r="AN127" s="170">
        <v>-1.0609999999999999</v>
      </c>
      <c r="AO127" s="178">
        <v>0.1</v>
      </c>
      <c r="AP127" s="161">
        <v>0</v>
      </c>
      <c r="AQ127" s="173">
        <v>6.5000000000000002E-2</v>
      </c>
      <c r="AR127" s="180">
        <v>-2.2639999999999998</v>
      </c>
    </row>
    <row r="128" spans="1:44">
      <c r="A128" s="255">
        <v>126</v>
      </c>
      <c r="B128" s="244" t="s">
        <v>357</v>
      </c>
      <c r="C128" s="244" t="s">
        <v>358</v>
      </c>
      <c r="D128" s="255" t="s">
        <v>171</v>
      </c>
      <c r="E128" s="255" t="s">
        <v>422</v>
      </c>
      <c r="F128" s="255" t="s">
        <v>447</v>
      </c>
      <c r="G128" s="255" t="s">
        <v>171</v>
      </c>
      <c r="H128" s="42">
        <v>41889</v>
      </c>
      <c r="J128" t="s">
        <v>291</v>
      </c>
      <c r="K128" s="44" t="s">
        <v>363</v>
      </c>
      <c r="L128" s="44"/>
      <c r="M128" s="46">
        <v>3</v>
      </c>
      <c r="N128" s="255">
        <v>43.023977000000002</v>
      </c>
      <c r="O128" s="255">
        <v>-72.135285999999994</v>
      </c>
      <c r="AA128" s="242"/>
      <c r="AB128" s="242" t="s">
        <v>432</v>
      </c>
      <c r="AC128" s="151">
        <v>4</v>
      </c>
      <c r="AD128" s="152">
        <v>0.05</v>
      </c>
      <c r="AE128" s="153">
        <v>0.123</v>
      </c>
      <c r="AF128" s="153">
        <v>0.76400000000000001</v>
      </c>
      <c r="AG128" s="152">
        <v>6.5</v>
      </c>
      <c r="AH128" s="152">
        <v>0.05</v>
      </c>
      <c r="AI128" s="153">
        <v>1.9E-2</v>
      </c>
      <c r="AJ128" s="153">
        <v>0.153</v>
      </c>
      <c r="AK128" s="171">
        <v>2</v>
      </c>
      <c r="AL128" s="172">
        <v>0</v>
      </c>
      <c r="AM128" s="173">
        <v>0.24399999999999999</v>
      </c>
      <c r="AN128" s="170">
        <v>-1.6220000000000001</v>
      </c>
      <c r="AO128" s="178">
        <v>3</v>
      </c>
      <c r="AP128" s="161">
        <v>0</v>
      </c>
      <c r="AQ128" s="173">
        <v>0.193</v>
      </c>
      <c r="AR128" s="180">
        <v>-2.1629999999999998</v>
      </c>
    </row>
    <row r="129" spans="1:44">
      <c r="A129" s="255">
        <v>127</v>
      </c>
      <c r="B129" s="244" t="s">
        <v>357</v>
      </c>
      <c r="C129" s="244" t="s">
        <v>358</v>
      </c>
      <c r="D129" s="255" t="s">
        <v>172</v>
      </c>
      <c r="E129" s="255" t="s">
        <v>423</v>
      </c>
      <c r="F129" s="255" t="s">
        <v>447</v>
      </c>
      <c r="H129" s="42">
        <v>41890</v>
      </c>
      <c r="J129" t="s">
        <v>290</v>
      </c>
      <c r="K129" s="74" t="s">
        <v>361</v>
      </c>
      <c r="L129" s="74" t="s">
        <v>360</v>
      </c>
      <c r="M129" s="46">
        <v>0</v>
      </c>
      <c r="N129" s="255">
        <v>43.727584</v>
      </c>
      <c r="O129" s="255">
        <v>-71.458340000000007</v>
      </c>
      <c r="AA129" s="242"/>
      <c r="AB129" s="242"/>
      <c r="AC129" s="151">
        <v>196.23</v>
      </c>
      <c r="AD129" s="152">
        <v>3.5</v>
      </c>
      <c r="AE129" s="153">
        <v>31.24</v>
      </c>
      <c r="AF129" s="153">
        <v>70.16</v>
      </c>
      <c r="AG129" s="152">
        <v>17.5</v>
      </c>
      <c r="AH129" s="152">
        <v>0.34</v>
      </c>
      <c r="AI129" s="153">
        <v>1.2569999999999999</v>
      </c>
      <c r="AJ129" s="153">
        <v>3.5710000000000002</v>
      </c>
      <c r="AK129" s="171">
        <v>842.43</v>
      </c>
      <c r="AL129" s="172">
        <v>7.15</v>
      </c>
      <c r="AM129" s="173">
        <v>77.83</v>
      </c>
      <c r="AN129" s="170">
        <v>76</v>
      </c>
      <c r="AO129" s="178">
        <v>0.1</v>
      </c>
      <c r="AP129" s="161">
        <v>0.01</v>
      </c>
      <c r="AQ129" s="173">
        <v>0.56799999999999995</v>
      </c>
      <c r="AR129" s="180">
        <v>0.32</v>
      </c>
    </row>
    <row r="130" spans="1:44">
      <c r="A130" s="255">
        <v>128</v>
      </c>
      <c r="B130" s="244" t="s">
        <v>357</v>
      </c>
      <c r="C130" s="244" t="s">
        <v>358</v>
      </c>
      <c r="D130" s="255" t="s">
        <v>173</v>
      </c>
      <c r="E130" s="255" t="s">
        <v>423</v>
      </c>
      <c r="F130" s="255" t="s">
        <v>447</v>
      </c>
      <c r="H130" s="42">
        <v>41890</v>
      </c>
      <c r="J130" t="s">
        <v>290</v>
      </c>
      <c r="K130" s="74" t="s">
        <v>361</v>
      </c>
      <c r="L130" s="74" t="s">
        <v>360</v>
      </c>
      <c r="M130" s="46">
        <v>0</v>
      </c>
      <c r="N130" s="255">
        <v>43.727553</v>
      </c>
      <c r="O130" s="255">
        <v>-71.458360999999996</v>
      </c>
      <c r="AA130" s="242"/>
      <c r="AB130" s="242"/>
      <c r="AC130" s="151">
        <v>7.5</v>
      </c>
      <c r="AD130" s="152">
        <v>0.25</v>
      </c>
      <c r="AE130" s="153">
        <v>0.17699999999999999</v>
      </c>
      <c r="AF130" s="153">
        <v>7.609</v>
      </c>
      <c r="AG130" s="152">
        <v>2</v>
      </c>
      <c r="AH130" s="152">
        <v>0.19</v>
      </c>
      <c r="AI130" s="153">
        <v>1.7999999999999999E-2</v>
      </c>
      <c r="AJ130" s="153">
        <v>1.103</v>
      </c>
      <c r="AK130" s="171">
        <v>0.1</v>
      </c>
      <c r="AL130" s="172">
        <v>0</v>
      </c>
      <c r="AM130" s="173">
        <v>0.29099999999999998</v>
      </c>
      <c r="AN130" s="170">
        <v>-0.81100000000000005</v>
      </c>
      <c r="AO130" s="178">
        <v>0.1</v>
      </c>
      <c r="AP130" s="161">
        <v>0</v>
      </c>
      <c r="AQ130" s="173">
        <v>0.123</v>
      </c>
      <c r="AR130" s="180">
        <v>-1.593</v>
      </c>
    </row>
    <row r="131" spans="1:44">
      <c r="A131" s="255">
        <v>129</v>
      </c>
      <c r="B131" s="244" t="s">
        <v>357</v>
      </c>
      <c r="C131" s="244" t="s">
        <v>358</v>
      </c>
      <c r="D131" s="255" t="s">
        <v>230</v>
      </c>
      <c r="E131" s="255" t="s">
        <v>424</v>
      </c>
      <c r="F131" s="255" t="s">
        <v>447</v>
      </c>
      <c r="G131" s="255" t="s">
        <v>231</v>
      </c>
      <c r="H131" s="42">
        <v>41892</v>
      </c>
      <c r="J131" t="s">
        <v>293</v>
      </c>
      <c r="K131" s="44" t="s">
        <v>362</v>
      </c>
      <c r="L131" s="44"/>
      <c r="M131" s="46">
        <v>3</v>
      </c>
      <c r="N131" s="255">
        <v>42.986257999999999</v>
      </c>
      <c r="O131" s="255">
        <v>-72.057692000000003</v>
      </c>
      <c r="AA131" s="242"/>
      <c r="AB131" s="242"/>
      <c r="AC131" s="151">
        <v>2.5</v>
      </c>
      <c r="AD131" s="152">
        <v>7.0000000000000007E-2</v>
      </c>
      <c r="AE131" s="153">
        <v>9.1999999999999998E-2</v>
      </c>
      <c r="AF131" s="153">
        <v>0.41199999999999998</v>
      </c>
      <c r="AG131" s="152">
        <v>2</v>
      </c>
      <c r="AH131" s="152">
        <v>0</v>
      </c>
      <c r="AI131" s="153">
        <v>-6.0999999999999999E-2</v>
      </c>
      <c r="AJ131" s="153">
        <v>-2.0099999999999998</v>
      </c>
      <c r="AK131" s="171">
        <v>0.55000000000000004</v>
      </c>
      <c r="AL131" s="172">
        <v>0.25</v>
      </c>
      <c r="AM131" s="173">
        <v>0.247</v>
      </c>
      <c r="AN131" s="170">
        <v>-1.522</v>
      </c>
      <c r="AO131" s="178">
        <v>1.5</v>
      </c>
      <c r="AP131" s="161">
        <v>0.13</v>
      </c>
      <c r="AQ131" s="173">
        <v>0.121</v>
      </c>
      <c r="AR131" s="180">
        <v>-2.9289999999999998</v>
      </c>
    </row>
    <row r="132" spans="1:44">
      <c r="A132" s="255">
        <v>130</v>
      </c>
      <c r="B132" s="244" t="s">
        <v>357</v>
      </c>
      <c r="C132" s="244" t="s">
        <v>358</v>
      </c>
      <c r="D132" s="255" t="s">
        <v>233</v>
      </c>
      <c r="E132" s="255" t="s">
        <v>424</v>
      </c>
      <c r="F132" s="255" t="s">
        <v>447</v>
      </c>
      <c r="G132" s="255" t="s">
        <v>234</v>
      </c>
      <c r="H132" s="42">
        <v>41892</v>
      </c>
      <c r="J132" t="s">
        <v>293</v>
      </c>
      <c r="K132" s="44" t="s">
        <v>367</v>
      </c>
      <c r="L132" s="44"/>
      <c r="M132" s="46">
        <v>1</v>
      </c>
      <c r="N132" s="255">
        <v>42.996000000000002</v>
      </c>
      <c r="O132" s="255">
        <v>-72.046700000000001</v>
      </c>
      <c r="AA132" s="242"/>
      <c r="AB132" s="242"/>
      <c r="AC132" s="151">
        <v>6.5</v>
      </c>
      <c r="AD132" s="152">
        <v>0.34</v>
      </c>
      <c r="AE132" s="153">
        <v>0.13900000000000001</v>
      </c>
      <c r="AF132" s="153">
        <v>0.28000000000000003</v>
      </c>
      <c r="AG132" s="152">
        <v>2.5</v>
      </c>
      <c r="AH132" s="152">
        <v>0</v>
      </c>
      <c r="AI132" s="153">
        <v>-6.0999999999999999E-2</v>
      </c>
      <c r="AJ132" s="153">
        <v>-2.028</v>
      </c>
      <c r="AK132" s="171">
        <v>1.5</v>
      </c>
      <c r="AL132" s="172">
        <v>0.2</v>
      </c>
      <c r="AM132" s="173">
        <v>0.27200000000000002</v>
      </c>
      <c r="AN132" s="170">
        <v>-1.393</v>
      </c>
      <c r="AO132" s="178">
        <v>1.5</v>
      </c>
      <c r="AP132" s="161">
        <v>0.13</v>
      </c>
      <c r="AQ132" s="173">
        <v>-4.4999999999999998E-2</v>
      </c>
      <c r="AR132" s="180">
        <v>-3.097</v>
      </c>
    </row>
    <row r="133" spans="1:44">
      <c r="A133" s="255">
        <v>131</v>
      </c>
      <c r="B133" s="244" t="s">
        <v>357</v>
      </c>
      <c r="C133" s="244" t="s">
        <v>358</v>
      </c>
      <c r="D133" s="255" t="s">
        <v>237</v>
      </c>
      <c r="E133" s="255" t="s">
        <v>424</v>
      </c>
      <c r="F133" s="255" t="s">
        <v>447</v>
      </c>
      <c r="G133" s="255" t="s">
        <v>235</v>
      </c>
      <c r="H133" s="42">
        <v>41892</v>
      </c>
      <c r="J133" t="s">
        <v>293</v>
      </c>
      <c r="K133" s="44" t="s">
        <v>366</v>
      </c>
      <c r="L133" s="44"/>
      <c r="M133" s="46">
        <v>1</v>
      </c>
      <c r="N133" s="255">
        <v>42.973889</v>
      </c>
      <c r="O133" s="255">
        <v>-72.085999999999999</v>
      </c>
      <c r="AA133" s="242"/>
      <c r="AB133" s="242"/>
      <c r="AC133" s="151">
        <v>5</v>
      </c>
      <c r="AD133" s="152">
        <v>0.1</v>
      </c>
      <c r="AE133" s="153">
        <v>0.10199999999999999</v>
      </c>
      <c r="AF133" s="153">
        <v>0.79700000000000004</v>
      </c>
      <c r="AG133" s="152">
        <v>3</v>
      </c>
      <c r="AH133" s="152">
        <v>0</v>
      </c>
      <c r="AI133" s="153">
        <v>-7.0000000000000007E-2</v>
      </c>
      <c r="AJ133" s="153">
        <v>-1.98</v>
      </c>
      <c r="AK133" s="171">
        <v>1.5</v>
      </c>
      <c r="AL133" s="172">
        <v>0.2</v>
      </c>
      <c r="AM133" s="173">
        <v>0.04</v>
      </c>
      <c r="AN133" s="170">
        <v>-2.0510000000000002</v>
      </c>
      <c r="AO133" s="178">
        <v>4</v>
      </c>
      <c r="AP133" s="161">
        <v>0.16</v>
      </c>
      <c r="AQ133" s="173">
        <v>-1.0999999999999999E-2</v>
      </c>
      <c r="AR133" s="180">
        <v>-3.0649999999999999</v>
      </c>
    </row>
    <row r="134" spans="1:44">
      <c r="A134" s="255">
        <v>132</v>
      </c>
      <c r="B134" s="244" t="s">
        <v>357</v>
      </c>
      <c r="C134" s="244" t="s">
        <v>358</v>
      </c>
      <c r="D134" s="255" t="s">
        <v>238</v>
      </c>
      <c r="E134" s="255" t="s">
        <v>425</v>
      </c>
      <c r="F134" s="255" t="s">
        <v>447</v>
      </c>
      <c r="G134" s="255" t="s">
        <v>240</v>
      </c>
      <c r="H134" s="42">
        <v>41894</v>
      </c>
      <c r="J134" t="s">
        <v>296</v>
      </c>
      <c r="K134" s="44" t="s">
        <v>362</v>
      </c>
      <c r="L134" s="44"/>
      <c r="M134" s="46">
        <v>3</v>
      </c>
      <c r="N134" s="255">
        <v>43.504193999999998</v>
      </c>
      <c r="O134" s="255">
        <v>-71.5595</v>
      </c>
      <c r="AA134" s="242"/>
      <c r="AB134" s="242"/>
      <c r="AC134" s="151">
        <v>31</v>
      </c>
      <c r="AD134" s="152">
        <v>1.1299999999999999</v>
      </c>
      <c r="AE134" s="153">
        <v>4.13</v>
      </c>
      <c r="AF134" s="153">
        <v>16.93</v>
      </c>
      <c r="AG134" s="152">
        <v>44.5</v>
      </c>
      <c r="AH134" s="152">
        <v>1.1599999999999999</v>
      </c>
      <c r="AI134" s="153">
        <v>5.0720000000000001</v>
      </c>
      <c r="AJ134" s="153">
        <v>14.74</v>
      </c>
      <c r="AK134" s="171"/>
      <c r="AL134" s="172"/>
      <c r="AM134" s="173"/>
      <c r="AN134" s="170"/>
      <c r="AO134" s="178"/>
      <c r="AP134" s="161"/>
      <c r="AQ134" s="173"/>
      <c r="AR134" s="180"/>
    </row>
    <row r="135" spans="1:44">
      <c r="A135" s="255">
        <v>133</v>
      </c>
      <c r="B135" s="244" t="s">
        <v>357</v>
      </c>
      <c r="C135" s="244" t="s">
        <v>358</v>
      </c>
      <c r="D135" s="255" t="s">
        <v>239</v>
      </c>
      <c r="E135" s="255" t="s">
        <v>425</v>
      </c>
      <c r="F135" s="255" t="s">
        <v>447</v>
      </c>
      <c r="G135" s="255" t="s">
        <v>242</v>
      </c>
      <c r="H135" s="42">
        <v>41894</v>
      </c>
      <c r="J135" t="s">
        <v>296</v>
      </c>
      <c r="K135" s="44" t="s">
        <v>367</v>
      </c>
      <c r="L135" s="44"/>
      <c r="M135" s="46">
        <v>1</v>
      </c>
      <c r="N135" s="255">
        <v>43.504181000000003</v>
      </c>
      <c r="O135" s="255">
        <v>-71.561542000000003</v>
      </c>
      <c r="AA135" s="242"/>
      <c r="AB135" s="242"/>
      <c r="AC135" s="151">
        <v>35</v>
      </c>
      <c r="AD135" s="152">
        <v>1.1000000000000001</v>
      </c>
      <c r="AE135" s="153">
        <v>4.4889999999999999</v>
      </c>
      <c r="AF135" s="153">
        <v>17.7</v>
      </c>
      <c r="AG135" s="152">
        <v>7</v>
      </c>
      <c r="AH135" s="152">
        <v>0.37</v>
      </c>
      <c r="AI135" s="153">
        <v>0.29599999999999999</v>
      </c>
      <c r="AJ135" s="153">
        <v>1.8009999999999999</v>
      </c>
      <c r="AK135" s="171"/>
      <c r="AL135" s="172"/>
      <c r="AM135" s="173"/>
      <c r="AN135" s="170"/>
      <c r="AO135" s="178"/>
      <c r="AP135" s="161"/>
      <c r="AQ135" s="173"/>
      <c r="AR135" s="180"/>
    </row>
    <row r="136" spans="1:44">
      <c r="A136" s="255">
        <v>134</v>
      </c>
      <c r="B136" s="244" t="s">
        <v>357</v>
      </c>
      <c r="C136" s="244" t="s">
        <v>358</v>
      </c>
      <c r="D136" s="255" t="s">
        <v>309</v>
      </c>
      <c r="E136" s="255" t="s">
        <v>426</v>
      </c>
      <c r="F136" s="255" t="s">
        <v>447</v>
      </c>
      <c r="G136" s="255" t="s">
        <v>310</v>
      </c>
      <c r="H136" s="42">
        <v>41907</v>
      </c>
      <c r="J136" t="s">
        <v>313</v>
      </c>
      <c r="K136" s="74" t="s">
        <v>361</v>
      </c>
      <c r="L136" s="74" t="s">
        <v>360</v>
      </c>
      <c r="M136" s="46">
        <v>0</v>
      </c>
      <c r="N136" s="255">
        <v>42.908000000000001</v>
      </c>
      <c r="O136" s="255">
        <v>-71.176193999999995</v>
      </c>
      <c r="AA136" s="242"/>
      <c r="AB136" s="242"/>
      <c r="AC136" s="151">
        <v>25</v>
      </c>
      <c r="AD136" s="152">
        <v>1.55</v>
      </c>
      <c r="AE136" s="153">
        <v>3.323</v>
      </c>
      <c r="AF136" s="153">
        <v>27.81</v>
      </c>
      <c r="AG136" s="152">
        <v>0.1</v>
      </c>
      <c r="AH136" s="152">
        <v>0.7</v>
      </c>
      <c r="AI136" s="153">
        <v>-1.4E-2</v>
      </c>
      <c r="AJ136" s="153">
        <v>3.6619999999999999</v>
      </c>
      <c r="AK136" s="171"/>
      <c r="AL136" s="172"/>
      <c r="AM136" s="173"/>
      <c r="AN136" s="170"/>
      <c r="AO136" s="178"/>
      <c r="AP136" s="161"/>
      <c r="AQ136" s="173"/>
      <c r="AR136" s="180"/>
    </row>
    <row r="137" spans="1:44">
      <c r="A137" s="255">
        <v>135</v>
      </c>
      <c r="B137" s="244" t="s">
        <v>357</v>
      </c>
      <c r="C137" s="244" t="s">
        <v>358</v>
      </c>
      <c r="D137" s="255" t="s">
        <v>321</v>
      </c>
      <c r="E137" s="255" t="s">
        <v>427</v>
      </c>
      <c r="F137" s="255" t="s">
        <v>447</v>
      </c>
      <c r="G137" s="255" t="s">
        <v>316</v>
      </c>
      <c r="H137" s="42">
        <v>41911</v>
      </c>
      <c r="J137"/>
      <c r="K137" s="74" t="s">
        <v>361</v>
      </c>
      <c r="L137" s="74" t="s">
        <v>360</v>
      </c>
      <c r="M137" s="46">
        <v>0</v>
      </c>
      <c r="N137" s="255">
        <v>43.04</v>
      </c>
      <c r="O137" s="255">
        <v>-71.371778000000006</v>
      </c>
      <c r="AA137" s="239">
        <v>1</v>
      </c>
      <c r="AB137" s="239" t="s">
        <v>435</v>
      </c>
      <c r="AC137" s="151">
        <v>1791.65</v>
      </c>
      <c r="AD137" s="152">
        <v>13.83</v>
      </c>
      <c r="AE137" s="153">
        <v>200.4</v>
      </c>
      <c r="AF137" s="153">
        <v>182.3</v>
      </c>
      <c r="AG137" s="152">
        <v>6</v>
      </c>
      <c r="AH137" s="152">
        <v>0.73</v>
      </c>
      <c r="AI137" s="153"/>
      <c r="AJ137" s="153"/>
      <c r="AK137" s="171"/>
      <c r="AL137" s="172"/>
      <c r="AM137" s="173"/>
      <c r="AN137" s="170"/>
      <c r="AO137" s="178"/>
      <c r="AP137" s="161"/>
      <c r="AQ137" s="173"/>
      <c r="AR137" s="180"/>
    </row>
    <row r="138" spans="1:44" ht="26.25">
      <c r="A138" s="255">
        <v>136</v>
      </c>
      <c r="B138" s="244" t="s">
        <v>357</v>
      </c>
      <c r="C138" s="244" t="s">
        <v>358</v>
      </c>
      <c r="D138" s="255" t="s">
        <v>325</v>
      </c>
      <c r="E138" s="255" t="s">
        <v>428</v>
      </c>
      <c r="F138" s="255" t="s">
        <v>447</v>
      </c>
      <c r="G138" s="255" t="s">
        <v>314</v>
      </c>
      <c r="H138" s="42">
        <v>41912</v>
      </c>
      <c r="J138" t="s">
        <v>319</v>
      </c>
      <c r="K138" s="74" t="s">
        <v>361</v>
      </c>
      <c r="L138" s="74" t="s">
        <v>360</v>
      </c>
      <c r="M138" s="46">
        <v>0</v>
      </c>
      <c r="N138" s="255">
        <v>43.458832999999998</v>
      </c>
      <c r="O138" s="255">
        <v>-71.679558</v>
      </c>
      <c r="AA138" s="242"/>
      <c r="AB138" s="242"/>
      <c r="AC138" s="151">
        <v>93</v>
      </c>
      <c r="AD138" s="152">
        <v>2.2799999999999998</v>
      </c>
      <c r="AE138" s="153">
        <v>38.96</v>
      </c>
      <c r="AF138" s="153">
        <v>66.12</v>
      </c>
      <c r="AG138" s="152">
        <v>13</v>
      </c>
      <c r="AH138" s="152">
        <v>0.46</v>
      </c>
      <c r="AI138" s="153">
        <v>1.052</v>
      </c>
      <c r="AJ138" s="153">
        <v>3.782</v>
      </c>
      <c r="AK138" s="171">
        <v>1240.93</v>
      </c>
      <c r="AL138" s="172">
        <v>8.6199999999999992</v>
      </c>
      <c r="AM138" s="173">
        <v>107.6</v>
      </c>
      <c r="AN138" s="170">
        <v>67.040000000000006</v>
      </c>
      <c r="AO138" s="178">
        <v>6.5</v>
      </c>
      <c r="AP138" s="161">
        <v>0.5</v>
      </c>
      <c r="AQ138" s="173">
        <v>0.27300000000000002</v>
      </c>
      <c r="AR138" s="180">
        <v>-0.19900000000000001</v>
      </c>
    </row>
    <row r="139" spans="1:44">
      <c r="A139" s="255">
        <v>137</v>
      </c>
      <c r="B139" s="244" t="s">
        <v>357</v>
      </c>
      <c r="C139" s="244" t="s">
        <v>358</v>
      </c>
      <c r="D139" s="255" t="s">
        <v>23</v>
      </c>
      <c r="E139" s="255" t="s">
        <v>396</v>
      </c>
      <c r="F139" s="255" t="s">
        <v>447</v>
      </c>
      <c r="G139" s="255" t="s">
        <v>25</v>
      </c>
      <c r="H139" s="42">
        <v>41897</v>
      </c>
      <c r="J139" s="189" t="s">
        <v>346</v>
      </c>
      <c r="K139" s="93" t="s">
        <v>362</v>
      </c>
      <c r="L139" s="93"/>
      <c r="M139" s="46">
        <v>3</v>
      </c>
      <c r="N139" s="255">
        <v>43.406083000000002</v>
      </c>
      <c r="O139" s="255">
        <v>-72.042599999999993</v>
      </c>
      <c r="AA139" s="240"/>
      <c r="AB139" s="240"/>
      <c r="AK139" s="171"/>
      <c r="AL139" s="172"/>
      <c r="AM139" s="173"/>
      <c r="AN139" s="170"/>
      <c r="AO139" s="178"/>
      <c r="AP139" s="161"/>
      <c r="AQ139" s="173"/>
      <c r="AR139" s="180"/>
    </row>
    <row r="140" spans="1:44">
      <c r="A140" s="255">
        <v>138</v>
      </c>
      <c r="B140" s="244" t="s">
        <v>357</v>
      </c>
      <c r="C140" s="244" t="s">
        <v>358</v>
      </c>
      <c r="D140" s="255" t="s">
        <v>32</v>
      </c>
      <c r="E140" s="255" t="s">
        <v>396</v>
      </c>
      <c r="F140" s="255" t="s">
        <v>447</v>
      </c>
      <c r="G140" s="255" t="s">
        <v>34</v>
      </c>
      <c r="H140" s="42">
        <v>41897</v>
      </c>
      <c r="J140" s="189" t="s">
        <v>346</v>
      </c>
      <c r="K140" s="93" t="s">
        <v>364</v>
      </c>
      <c r="L140" s="93"/>
      <c r="M140" s="46">
        <v>3</v>
      </c>
      <c r="N140" s="255">
        <v>43.383600000000001</v>
      </c>
      <c r="O140" s="255">
        <v>-72.062700000000007</v>
      </c>
      <c r="AA140" s="240"/>
      <c r="AB140" s="240"/>
      <c r="AK140" s="171"/>
      <c r="AL140" s="172"/>
      <c r="AM140" s="173"/>
      <c r="AN140" s="170"/>
      <c r="AO140" s="178"/>
      <c r="AP140" s="161"/>
      <c r="AQ140" s="173"/>
      <c r="AR140" s="180"/>
    </row>
    <row r="141" spans="1:44">
      <c r="A141" s="255">
        <v>139</v>
      </c>
      <c r="B141" s="244" t="s">
        <v>357</v>
      </c>
      <c r="C141" s="244" t="s">
        <v>358</v>
      </c>
      <c r="D141" s="255" t="s">
        <v>28</v>
      </c>
      <c r="E141" s="255" t="s">
        <v>396</v>
      </c>
      <c r="F141" s="255" t="s">
        <v>447</v>
      </c>
      <c r="G141" s="255" t="s">
        <v>29</v>
      </c>
      <c r="H141" s="42">
        <v>41897</v>
      </c>
      <c r="J141" s="189" t="s">
        <v>346</v>
      </c>
      <c r="K141" s="93" t="s">
        <v>363</v>
      </c>
      <c r="L141" s="93"/>
      <c r="M141" s="46">
        <v>3</v>
      </c>
      <c r="N141" s="255">
        <v>43.361910999999999</v>
      </c>
      <c r="O141" s="255">
        <v>-72.055997000000005</v>
      </c>
      <c r="AA141" s="240"/>
      <c r="AB141" s="240"/>
      <c r="AK141" s="171"/>
      <c r="AL141" s="172"/>
      <c r="AM141" s="173"/>
      <c r="AN141" s="170"/>
      <c r="AO141" s="178"/>
      <c r="AP141" s="161"/>
      <c r="AQ141" s="173"/>
      <c r="AR141" s="180"/>
    </row>
    <row r="142" spans="1:44">
      <c r="A142" s="255">
        <v>140</v>
      </c>
      <c r="B142" s="244" t="s">
        <v>357</v>
      </c>
      <c r="C142" s="244" t="s">
        <v>358</v>
      </c>
      <c r="D142" s="255" t="s">
        <v>37</v>
      </c>
      <c r="E142" s="255" t="s">
        <v>396</v>
      </c>
      <c r="F142" s="255" t="s">
        <v>447</v>
      </c>
      <c r="G142" s="255" t="s">
        <v>39</v>
      </c>
      <c r="H142" s="42">
        <v>41897</v>
      </c>
      <c r="J142" s="189" t="s">
        <v>346</v>
      </c>
      <c r="K142" s="93" t="s">
        <v>365</v>
      </c>
      <c r="L142" s="93"/>
      <c r="M142" s="46">
        <v>3</v>
      </c>
      <c r="N142" s="255">
        <v>43.342778000000003</v>
      </c>
      <c r="O142" s="255">
        <v>-72.049400000000006</v>
      </c>
      <c r="AA142" s="240"/>
      <c r="AB142" s="240"/>
      <c r="AK142" s="171"/>
      <c r="AL142" s="172"/>
      <c r="AM142" s="173"/>
      <c r="AN142" s="170"/>
      <c r="AO142" s="178"/>
      <c r="AP142" s="161"/>
      <c r="AQ142" s="173"/>
      <c r="AR142" s="180"/>
    </row>
    <row r="143" spans="1:44">
      <c r="A143" s="255">
        <v>141</v>
      </c>
      <c r="B143" s="244" t="s">
        <v>357</v>
      </c>
      <c r="C143" s="244" t="s">
        <v>358</v>
      </c>
      <c r="D143" s="255" t="s">
        <v>325</v>
      </c>
      <c r="E143" s="255" t="s">
        <v>428</v>
      </c>
      <c r="F143" s="255" t="s">
        <v>447</v>
      </c>
      <c r="G143" s="255" t="s">
        <v>314</v>
      </c>
      <c r="H143" s="42">
        <v>41820</v>
      </c>
      <c r="J143"/>
      <c r="K143" s="74" t="s">
        <v>361</v>
      </c>
      <c r="L143" s="74" t="s">
        <v>360</v>
      </c>
      <c r="M143" s="46">
        <v>0</v>
      </c>
      <c r="N143" s="255">
        <v>43.458832999999998</v>
      </c>
      <c r="O143" s="255">
        <v>-71.679558</v>
      </c>
      <c r="AA143" s="242"/>
      <c r="AB143" s="242"/>
      <c r="AK143" s="171">
        <v>347.31</v>
      </c>
      <c r="AL143" s="172">
        <v>10.38</v>
      </c>
      <c r="AM143" s="173">
        <v>47.75</v>
      </c>
      <c r="AN143" s="170">
        <v>137.4</v>
      </c>
      <c r="AO143" s="173">
        <v>34.5</v>
      </c>
      <c r="AP143" s="163">
        <v>1.1299999999999999</v>
      </c>
      <c r="AQ143" s="173">
        <v>3.444</v>
      </c>
      <c r="AR143" s="180">
        <v>4.8810000000000002</v>
      </c>
    </row>
    <row r="144" spans="1:44">
      <c r="A144" s="255">
        <v>142</v>
      </c>
      <c r="B144" s="244" t="s">
        <v>357</v>
      </c>
      <c r="C144" s="244" t="s">
        <v>358</v>
      </c>
      <c r="D144" s="255" t="s">
        <v>325</v>
      </c>
      <c r="E144" s="255" t="s">
        <v>428</v>
      </c>
      <c r="F144" s="255" t="s">
        <v>447</v>
      </c>
      <c r="G144" s="255" t="s">
        <v>314</v>
      </c>
      <c r="H144" s="42">
        <v>41827</v>
      </c>
      <c r="J144"/>
      <c r="K144" s="74" t="s">
        <v>361</v>
      </c>
      <c r="L144" s="74" t="s">
        <v>360</v>
      </c>
      <c r="M144" s="46">
        <v>0</v>
      </c>
      <c r="N144" s="255">
        <v>43.458832999999998</v>
      </c>
      <c r="O144" s="255">
        <v>-71.679558</v>
      </c>
      <c r="AA144" s="242"/>
      <c r="AB144" s="242"/>
      <c r="AK144" s="171">
        <v>0.1</v>
      </c>
      <c r="AL144" s="172">
        <v>0.26</v>
      </c>
      <c r="AM144" s="173">
        <v>1E-3</v>
      </c>
      <c r="AN144" s="170">
        <v>-1.3759999999999999</v>
      </c>
      <c r="AO144" s="173">
        <v>0.1</v>
      </c>
      <c r="AP144" s="163">
        <v>0.28000000000000003</v>
      </c>
      <c r="AQ144" s="173">
        <v>-6.0000000000000001E-3</v>
      </c>
      <c r="AR144" s="180">
        <v>-3.5230000000000001</v>
      </c>
    </row>
    <row r="145" spans="1:44">
      <c r="A145" s="255">
        <v>143</v>
      </c>
      <c r="B145" s="244" t="s">
        <v>357</v>
      </c>
      <c r="C145" s="244" t="s">
        <v>358</v>
      </c>
      <c r="D145" s="255" t="s">
        <v>325</v>
      </c>
      <c r="E145" s="255" t="s">
        <v>428</v>
      </c>
      <c r="F145" s="255" t="s">
        <v>447</v>
      </c>
      <c r="G145" s="255" t="s">
        <v>314</v>
      </c>
      <c r="H145" s="42">
        <v>41827</v>
      </c>
      <c r="J145"/>
      <c r="K145" s="74" t="s">
        <v>361</v>
      </c>
      <c r="L145" s="74" t="s">
        <v>360</v>
      </c>
      <c r="M145" s="46">
        <v>0</v>
      </c>
      <c r="N145" s="255">
        <v>43.458832999999998</v>
      </c>
      <c r="O145" s="255">
        <v>-71.679558</v>
      </c>
      <c r="AA145" s="242"/>
      <c r="AB145" s="242"/>
      <c r="AK145" s="171">
        <v>0.1</v>
      </c>
      <c r="AL145" s="172">
        <v>0.31</v>
      </c>
      <c r="AM145" s="173">
        <v>-0.01</v>
      </c>
      <c r="AN145" s="170">
        <v>-1.4850000000000001</v>
      </c>
      <c r="AO145" s="173">
        <v>0.1</v>
      </c>
      <c r="AP145" s="163">
        <v>0.28000000000000003</v>
      </c>
      <c r="AQ145" s="173">
        <v>1.6E-2</v>
      </c>
      <c r="AR145" s="180">
        <v>-1.62</v>
      </c>
    </row>
  </sheetData>
  <dataConsolidate/>
  <dataValidations count="43">
    <dataValidation allowBlank="1" showInputMessage="1" showErrorMessage="1" promptTitle="Parameter" prompt="Phycocyanin or Chlorophyll" sqref="S65458 JO65458 TK65458 ADG65458 ANC65458 AWY65458 BGU65458 BQQ65458 CAM65458 CKI65458 CUE65458 DEA65458 DNW65458 DXS65458 EHO65458 ERK65458 FBG65458 FLC65458 FUY65458 GEU65458 GOQ65458 GYM65458 HII65458 HSE65458 ICA65458 ILW65458 IVS65458 JFO65458 JPK65458 JZG65458 KJC65458 KSY65458 LCU65458 LMQ65458 LWM65458 MGI65458 MQE65458 NAA65458 NJW65458 NTS65458 ODO65458 ONK65458 OXG65458 PHC65458 PQY65458 QAU65458 QKQ65458 QUM65458 REI65458 ROE65458 RYA65458 SHW65458 SRS65458 TBO65458 TLK65458 TVG65458 UFC65458 UOY65458 UYU65458 VIQ65458 VSM65458 WCI65458 WME65458 WWA65458 S130994 JO130994 TK130994 ADG130994 ANC130994 AWY130994 BGU130994 BQQ130994 CAM130994 CKI130994 CUE130994 DEA130994 DNW130994 DXS130994 EHO130994 ERK130994 FBG130994 FLC130994 FUY130994 GEU130994 GOQ130994 GYM130994 HII130994 HSE130994 ICA130994 ILW130994 IVS130994 JFO130994 JPK130994 JZG130994 KJC130994 KSY130994 LCU130994 LMQ130994 LWM130994 MGI130994 MQE130994 NAA130994 NJW130994 NTS130994 ODO130994 ONK130994 OXG130994 PHC130994 PQY130994 QAU130994 QKQ130994 QUM130994 REI130994 ROE130994 RYA130994 SHW130994 SRS130994 TBO130994 TLK130994 TVG130994 UFC130994 UOY130994 UYU130994 VIQ130994 VSM130994 WCI130994 WME130994 WWA130994 S196530 JO196530 TK196530 ADG196530 ANC196530 AWY196530 BGU196530 BQQ196530 CAM196530 CKI196530 CUE196530 DEA196530 DNW196530 DXS196530 EHO196530 ERK196530 FBG196530 FLC196530 FUY196530 GEU196530 GOQ196530 GYM196530 HII196530 HSE196530 ICA196530 ILW196530 IVS196530 JFO196530 JPK196530 JZG196530 KJC196530 KSY196530 LCU196530 LMQ196530 LWM196530 MGI196530 MQE196530 NAA196530 NJW196530 NTS196530 ODO196530 ONK196530 OXG196530 PHC196530 PQY196530 QAU196530 QKQ196530 QUM196530 REI196530 ROE196530 RYA196530 SHW196530 SRS196530 TBO196530 TLK196530 TVG196530 UFC196530 UOY196530 UYU196530 VIQ196530 VSM196530 WCI196530 WME196530 WWA196530 S262066 JO262066 TK262066 ADG262066 ANC262066 AWY262066 BGU262066 BQQ262066 CAM262066 CKI262066 CUE262066 DEA262066 DNW262066 DXS262066 EHO262066 ERK262066 FBG262066 FLC262066 FUY262066 GEU262066 GOQ262066 GYM262066 HII262066 HSE262066 ICA262066 ILW262066 IVS262066 JFO262066 JPK262066 JZG262066 KJC262066 KSY262066 LCU262066 LMQ262066 LWM262066 MGI262066 MQE262066 NAA262066 NJW262066 NTS262066 ODO262066 ONK262066 OXG262066 PHC262066 PQY262066 QAU262066 QKQ262066 QUM262066 REI262066 ROE262066 RYA262066 SHW262066 SRS262066 TBO262066 TLK262066 TVG262066 UFC262066 UOY262066 UYU262066 VIQ262066 VSM262066 WCI262066 WME262066 WWA262066 S327602 JO327602 TK327602 ADG327602 ANC327602 AWY327602 BGU327602 BQQ327602 CAM327602 CKI327602 CUE327602 DEA327602 DNW327602 DXS327602 EHO327602 ERK327602 FBG327602 FLC327602 FUY327602 GEU327602 GOQ327602 GYM327602 HII327602 HSE327602 ICA327602 ILW327602 IVS327602 JFO327602 JPK327602 JZG327602 KJC327602 KSY327602 LCU327602 LMQ327602 LWM327602 MGI327602 MQE327602 NAA327602 NJW327602 NTS327602 ODO327602 ONK327602 OXG327602 PHC327602 PQY327602 QAU327602 QKQ327602 QUM327602 REI327602 ROE327602 RYA327602 SHW327602 SRS327602 TBO327602 TLK327602 TVG327602 UFC327602 UOY327602 UYU327602 VIQ327602 VSM327602 WCI327602 WME327602 WWA327602 S393138 JO393138 TK393138 ADG393138 ANC393138 AWY393138 BGU393138 BQQ393138 CAM393138 CKI393138 CUE393138 DEA393138 DNW393138 DXS393138 EHO393138 ERK393138 FBG393138 FLC393138 FUY393138 GEU393138 GOQ393138 GYM393138 HII393138 HSE393138 ICA393138 ILW393138 IVS393138 JFO393138 JPK393138 JZG393138 KJC393138 KSY393138 LCU393138 LMQ393138 LWM393138 MGI393138 MQE393138 NAA393138 NJW393138 NTS393138 ODO393138 ONK393138 OXG393138 PHC393138 PQY393138 QAU393138 QKQ393138 QUM393138 REI393138 ROE393138 RYA393138 SHW393138 SRS393138 TBO393138 TLK393138 TVG393138 UFC393138 UOY393138 UYU393138 VIQ393138 VSM393138 WCI393138 WME393138 WWA393138 S458674 JO458674 TK458674 ADG458674 ANC458674 AWY458674 BGU458674 BQQ458674 CAM458674 CKI458674 CUE458674 DEA458674 DNW458674 DXS458674 EHO458674 ERK458674 FBG458674 FLC458674 FUY458674 GEU458674 GOQ458674 GYM458674 HII458674 HSE458674 ICA458674 ILW458674 IVS458674 JFO458674 JPK458674 JZG458674 KJC458674 KSY458674 LCU458674 LMQ458674 LWM458674 MGI458674 MQE458674 NAA458674 NJW458674 NTS458674 ODO458674 ONK458674 OXG458674 PHC458674 PQY458674 QAU458674 QKQ458674 QUM458674 REI458674 ROE458674 RYA458674 SHW458674 SRS458674 TBO458674 TLK458674 TVG458674 UFC458674 UOY458674 UYU458674 VIQ458674 VSM458674 WCI458674 WME458674 WWA458674 S524210 JO524210 TK524210 ADG524210 ANC524210 AWY524210 BGU524210 BQQ524210 CAM524210 CKI524210 CUE524210 DEA524210 DNW524210 DXS524210 EHO524210 ERK524210 FBG524210 FLC524210 FUY524210 GEU524210 GOQ524210 GYM524210 HII524210 HSE524210 ICA524210 ILW524210 IVS524210 JFO524210 JPK524210 JZG524210 KJC524210 KSY524210 LCU524210 LMQ524210 LWM524210 MGI524210 MQE524210 NAA524210 NJW524210 NTS524210 ODO524210 ONK524210 OXG524210 PHC524210 PQY524210 QAU524210 QKQ524210 QUM524210 REI524210 ROE524210 RYA524210 SHW524210 SRS524210 TBO524210 TLK524210 TVG524210 UFC524210 UOY524210 UYU524210 VIQ524210 VSM524210 WCI524210 WME524210 WWA524210 S589746 JO589746 TK589746 ADG589746 ANC589746 AWY589746 BGU589746 BQQ589746 CAM589746 CKI589746 CUE589746 DEA589746 DNW589746 DXS589746 EHO589746 ERK589746 FBG589746 FLC589746 FUY589746 GEU589746 GOQ589746 GYM589746 HII589746 HSE589746 ICA589746 ILW589746 IVS589746 JFO589746 JPK589746 JZG589746 KJC589746 KSY589746 LCU589746 LMQ589746 LWM589746 MGI589746 MQE589746 NAA589746 NJW589746 NTS589746 ODO589746 ONK589746 OXG589746 PHC589746 PQY589746 QAU589746 QKQ589746 QUM589746 REI589746 ROE589746 RYA589746 SHW589746 SRS589746 TBO589746 TLK589746 TVG589746 UFC589746 UOY589746 UYU589746 VIQ589746 VSM589746 WCI589746 WME589746 WWA589746 S655282 JO655282 TK655282 ADG655282 ANC655282 AWY655282 BGU655282 BQQ655282 CAM655282 CKI655282 CUE655282 DEA655282 DNW655282 DXS655282 EHO655282 ERK655282 FBG655282 FLC655282 FUY655282 GEU655282 GOQ655282 GYM655282 HII655282 HSE655282 ICA655282 ILW655282 IVS655282 JFO655282 JPK655282 JZG655282 KJC655282 KSY655282 LCU655282 LMQ655282 LWM655282 MGI655282 MQE655282 NAA655282 NJW655282 NTS655282 ODO655282 ONK655282 OXG655282 PHC655282 PQY655282 QAU655282 QKQ655282 QUM655282 REI655282 ROE655282 RYA655282 SHW655282 SRS655282 TBO655282 TLK655282 TVG655282 UFC655282 UOY655282 UYU655282 VIQ655282 VSM655282 WCI655282 WME655282 WWA655282 S720818 JO720818 TK720818 ADG720818 ANC720818 AWY720818 BGU720818 BQQ720818 CAM720818 CKI720818 CUE720818 DEA720818 DNW720818 DXS720818 EHO720818 ERK720818 FBG720818 FLC720818 FUY720818 GEU720818 GOQ720818 GYM720818 HII720818 HSE720818 ICA720818 ILW720818 IVS720818 JFO720818 JPK720818 JZG720818 KJC720818 KSY720818 LCU720818 LMQ720818 LWM720818 MGI720818 MQE720818 NAA720818 NJW720818 NTS720818 ODO720818 ONK720818 OXG720818 PHC720818 PQY720818 QAU720818 QKQ720818 QUM720818 REI720818 ROE720818 RYA720818 SHW720818 SRS720818 TBO720818 TLK720818 TVG720818 UFC720818 UOY720818 UYU720818 VIQ720818 VSM720818 WCI720818 WME720818 WWA720818 S786354 JO786354 TK786354 ADG786354 ANC786354 AWY786354 BGU786354 BQQ786354 CAM786354 CKI786354 CUE786354 DEA786354 DNW786354 DXS786354 EHO786354 ERK786354 FBG786354 FLC786354 FUY786354 GEU786354 GOQ786354 GYM786354 HII786354 HSE786354 ICA786354 ILW786354 IVS786354 JFO786354 JPK786354 JZG786354 KJC786354 KSY786354 LCU786354 LMQ786354 LWM786354 MGI786354 MQE786354 NAA786354 NJW786354 NTS786354 ODO786354 ONK786354 OXG786354 PHC786354 PQY786354 QAU786354 QKQ786354 QUM786354 REI786354 ROE786354 RYA786354 SHW786354 SRS786354 TBO786354 TLK786354 TVG786354 UFC786354 UOY786354 UYU786354 VIQ786354 VSM786354 WCI786354 WME786354 WWA786354 S851890 JO851890 TK851890 ADG851890 ANC851890 AWY851890 BGU851890 BQQ851890 CAM851890 CKI851890 CUE851890 DEA851890 DNW851890 DXS851890 EHO851890 ERK851890 FBG851890 FLC851890 FUY851890 GEU851890 GOQ851890 GYM851890 HII851890 HSE851890 ICA851890 ILW851890 IVS851890 JFO851890 JPK851890 JZG851890 KJC851890 KSY851890 LCU851890 LMQ851890 LWM851890 MGI851890 MQE851890 NAA851890 NJW851890 NTS851890 ODO851890 ONK851890 OXG851890 PHC851890 PQY851890 QAU851890 QKQ851890 QUM851890 REI851890 ROE851890 RYA851890 SHW851890 SRS851890 TBO851890 TLK851890 TVG851890 UFC851890 UOY851890 UYU851890 VIQ851890 VSM851890 WCI851890 WME851890 WWA851890 S917426 JO917426 TK917426 ADG917426 ANC917426 AWY917426 BGU917426 BQQ917426 CAM917426 CKI917426 CUE917426 DEA917426 DNW917426 DXS917426 EHO917426 ERK917426 FBG917426 FLC917426 FUY917426 GEU917426 GOQ917426 GYM917426 HII917426 HSE917426 ICA917426 ILW917426 IVS917426 JFO917426 JPK917426 JZG917426 KJC917426 KSY917426 LCU917426 LMQ917426 LWM917426 MGI917426 MQE917426 NAA917426 NJW917426 NTS917426 ODO917426 ONK917426 OXG917426 PHC917426 PQY917426 QAU917426 QKQ917426 QUM917426 REI917426 ROE917426 RYA917426 SHW917426 SRS917426 TBO917426 TLK917426 TVG917426 UFC917426 UOY917426 UYU917426 VIQ917426 VSM917426 WCI917426 WME917426 WWA917426 S982962 JO982962 TK982962 ADG982962 ANC982962 AWY982962 BGU982962 BQQ982962 CAM982962 CKI982962 CUE982962 DEA982962 DNW982962 DXS982962 EHO982962 ERK982962 FBG982962 FLC982962 FUY982962 GEU982962 GOQ982962 GYM982962 HII982962 HSE982962 ICA982962 ILW982962 IVS982962 JFO982962 JPK982962 JZG982962 KJC982962 KSY982962 LCU982962 LMQ982962 LWM982962 MGI982962 MQE982962 NAA982962 NJW982962 NTS982962 ODO982962 ONK982962 OXG982962 PHC982962 PQY982962 QAU982962 QKQ982962 QUM982962 REI982962 ROE982962 RYA982962 SHW982962 SRS982962 TBO982962 TLK982962 TVG982962 UFC982962 UOY982962 UYU982962 VIQ982962 VSM982962 WCI982962 WME982962 WWA982962 WWA1 WME1 WCI1 VSM1 VIQ1 UYU1 UOY1 UFC1 TVG1 TLK1 TBO1 SRS1 SHW1 RYA1 ROE1 REI1 QUM1 QKQ1 QAU1 PQY1 PHC1 OXG1 ONK1 ODO1 NTS1 NJW1 NAA1 MQE1 MGI1 LWM1 LMQ1 LCU1 KSY1 KJC1 JZG1 JPK1 JFO1 IVS1 ILW1 ICA1 HSE1 HII1 GYM1 GOQ1 GEU1 FUY1 FLC1 FBG1 ERK1 EHO1 DXS1 DNW1 DEA1 CUE1 CKI1 CAM1 BQQ1 BGU1 AWY1 ANC1 ADG1 TK1 JO1 S1"/>
    <dataValidation type="list" allowBlank="1" showInputMessage="1" showErrorMessage="1" error="Yes or No response only please.  Or, leave blank and add flag and comment." promptTitle="Filtered?" prompt="Was the sample frozen before analysis? Yes or No?" sqref="R65459:R130993 JN65459:JN130993 TJ65459:TJ130993 ADF65459:ADF130993 ANB65459:ANB130993 AWX65459:AWX130993 BGT65459:BGT130993 BQP65459:BQP130993 CAL65459:CAL130993 CKH65459:CKH130993 CUD65459:CUD130993 DDZ65459:DDZ130993 DNV65459:DNV130993 DXR65459:DXR130993 EHN65459:EHN130993 ERJ65459:ERJ130993 FBF65459:FBF130993 FLB65459:FLB130993 FUX65459:FUX130993 GET65459:GET130993 GOP65459:GOP130993 GYL65459:GYL130993 HIH65459:HIH130993 HSD65459:HSD130993 IBZ65459:IBZ130993 ILV65459:ILV130993 IVR65459:IVR130993 JFN65459:JFN130993 JPJ65459:JPJ130993 JZF65459:JZF130993 KJB65459:KJB130993 KSX65459:KSX130993 LCT65459:LCT130993 LMP65459:LMP130993 LWL65459:LWL130993 MGH65459:MGH130993 MQD65459:MQD130993 MZZ65459:MZZ130993 NJV65459:NJV130993 NTR65459:NTR130993 ODN65459:ODN130993 ONJ65459:ONJ130993 OXF65459:OXF130993 PHB65459:PHB130993 PQX65459:PQX130993 QAT65459:QAT130993 QKP65459:QKP130993 QUL65459:QUL130993 REH65459:REH130993 ROD65459:ROD130993 RXZ65459:RXZ130993 SHV65459:SHV130993 SRR65459:SRR130993 TBN65459:TBN130993 TLJ65459:TLJ130993 TVF65459:TVF130993 UFB65459:UFB130993 UOX65459:UOX130993 UYT65459:UYT130993 VIP65459:VIP130993 VSL65459:VSL130993 WCH65459:WCH130993 WMD65459:WMD130993 WVZ65459:WVZ130993 R130995:R196529 JN130995:JN196529 TJ130995:TJ196529 ADF130995:ADF196529 ANB130995:ANB196529 AWX130995:AWX196529 BGT130995:BGT196529 BQP130995:BQP196529 CAL130995:CAL196529 CKH130995:CKH196529 CUD130995:CUD196529 DDZ130995:DDZ196529 DNV130995:DNV196529 DXR130995:DXR196529 EHN130995:EHN196529 ERJ130995:ERJ196529 FBF130995:FBF196529 FLB130995:FLB196529 FUX130995:FUX196529 GET130995:GET196529 GOP130995:GOP196529 GYL130995:GYL196529 HIH130995:HIH196529 HSD130995:HSD196529 IBZ130995:IBZ196529 ILV130995:ILV196529 IVR130995:IVR196529 JFN130995:JFN196529 JPJ130995:JPJ196529 JZF130995:JZF196529 KJB130995:KJB196529 KSX130995:KSX196529 LCT130995:LCT196529 LMP130995:LMP196529 LWL130995:LWL196529 MGH130995:MGH196529 MQD130995:MQD196529 MZZ130995:MZZ196529 NJV130995:NJV196529 NTR130995:NTR196529 ODN130995:ODN196529 ONJ130995:ONJ196529 OXF130995:OXF196529 PHB130995:PHB196529 PQX130995:PQX196529 QAT130995:QAT196529 QKP130995:QKP196529 QUL130995:QUL196529 REH130995:REH196529 ROD130995:ROD196529 RXZ130995:RXZ196529 SHV130995:SHV196529 SRR130995:SRR196529 TBN130995:TBN196529 TLJ130995:TLJ196529 TVF130995:TVF196529 UFB130995:UFB196529 UOX130995:UOX196529 UYT130995:UYT196529 VIP130995:VIP196529 VSL130995:VSL196529 WCH130995:WCH196529 WMD130995:WMD196529 WVZ130995:WVZ196529 R196531:R262065 JN196531:JN262065 TJ196531:TJ262065 ADF196531:ADF262065 ANB196531:ANB262065 AWX196531:AWX262065 BGT196531:BGT262065 BQP196531:BQP262065 CAL196531:CAL262065 CKH196531:CKH262065 CUD196531:CUD262065 DDZ196531:DDZ262065 DNV196531:DNV262065 DXR196531:DXR262065 EHN196531:EHN262065 ERJ196531:ERJ262065 FBF196531:FBF262065 FLB196531:FLB262065 FUX196531:FUX262065 GET196531:GET262065 GOP196531:GOP262065 GYL196531:GYL262065 HIH196531:HIH262065 HSD196531:HSD262065 IBZ196531:IBZ262065 ILV196531:ILV262065 IVR196531:IVR262065 JFN196531:JFN262065 JPJ196531:JPJ262065 JZF196531:JZF262065 KJB196531:KJB262065 KSX196531:KSX262065 LCT196531:LCT262065 LMP196531:LMP262065 LWL196531:LWL262065 MGH196531:MGH262065 MQD196531:MQD262065 MZZ196531:MZZ262065 NJV196531:NJV262065 NTR196531:NTR262065 ODN196531:ODN262065 ONJ196531:ONJ262065 OXF196531:OXF262065 PHB196531:PHB262065 PQX196531:PQX262065 QAT196531:QAT262065 QKP196531:QKP262065 QUL196531:QUL262065 REH196531:REH262065 ROD196531:ROD262065 RXZ196531:RXZ262065 SHV196531:SHV262065 SRR196531:SRR262065 TBN196531:TBN262065 TLJ196531:TLJ262065 TVF196531:TVF262065 UFB196531:UFB262065 UOX196531:UOX262065 UYT196531:UYT262065 VIP196531:VIP262065 VSL196531:VSL262065 WCH196531:WCH262065 WMD196531:WMD262065 WVZ196531:WVZ262065 R262067:R327601 JN262067:JN327601 TJ262067:TJ327601 ADF262067:ADF327601 ANB262067:ANB327601 AWX262067:AWX327601 BGT262067:BGT327601 BQP262067:BQP327601 CAL262067:CAL327601 CKH262067:CKH327601 CUD262067:CUD327601 DDZ262067:DDZ327601 DNV262067:DNV327601 DXR262067:DXR327601 EHN262067:EHN327601 ERJ262067:ERJ327601 FBF262067:FBF327601 FLB262067:FLB327601 FUX262067:FUX327601 GET262067:GET327601 GOP262067:GOP327601 GYL262067:GYL327601 HIH262067:HIH327601 HSD262067:HSD327601 IBZ262067:IBZ327601 ILV262067:ILV327601 IVR262067:IVR327601 JFN262067:JFN327601 JPJ262067:JPJ327601 JZF262067:JZF327601 KJB262067:KJB327601 KSX262067:KSX327601 LCT262067:LCT327601 LMP262067:LMP327601 LWL262067:LWL327601 MGH262067:MGH327601 MQD262067:MQD327601 MZZ262067:MZZ327601 NJV262067:NJV327601 NTR262067:NTR327601 ODN262067:ODN327601 ONJ262067:ONJ327601 OXF262067:OXF327601 PHB262067:PHB327601 PQX262067:PQX327601 QAT262067:QAT327601 QKP262067:QKP327601 QUL262067:QUL327601 REH262067:REH327601 ROD262067:ROD327601 RXZ262067:RXZ327601 SHV262067:SHV327601 SRR262067:SRR327601 TBN262067:TBN327601 TLJ262067:TLJ327601 TVF262067:TVF327601 UFB262067:UFB327601 UOX262067:UOX327601 UYT262067:UYT327601 VIP262067:VIP327601 VSL262067:VSL327601 WCH262067:WCH327601 WMD262067:WMD327601 WVZ262067:WVZ327601 R327603:R393137 JN327603:JN393137 TJ327603:TJ393137 ADF327603:ADF393137 ANB327603:ANB393137 AWX327603:AWX393137 BGT327603:BGT393137 BQP327603:BQP393137 CAL327603:CAL393137 CKH327603:CKH393137 CUD327603:CUD393137 DDZ327603:DDZ393137 DNV327603:DNV393137 DXR327603:DXR393137 EHN327603:EHN393137 ERJ327603:ERJ393137 FBF327603:FBF393137 FLB327603:FLB393137 FUX327603:FUX393137 GET327603:GET393137 GOP327603:GOP393137 GYL327603:GYL393137 HIH327603:HIH393137 HSD327603:HSD393137 IBZ327603:IBZ393137 ILV327603:ILV393137 IVR327603:IVR393137 JFN327603:JFN393137 JPJ327603:JPJ393137 JZF327603:JZF393137 KJB327603:KJB393137 KSX327603:KSX393137 LCT327603:LCT393137 LMP327603:LMP393137 LWL327603:LWL393137 MGH327603:MGH393137 MQD327603:MQD393137 MZZ327603:MZZ393137 NJV327603:NJV393137 NTR327603:NTR393137 ODN327603:ODN393137 ONJ327603:ONJ393137 OXF327603:OXF393137 PHB327603:PHB393137 PQX327603:PQX393137 QAT327603:QAT393137 QKP327603:QKP393137 QUL327603:QUL393137 REH327603:REH393137 ROD327603:ROD393137 RXZ327603:RXZ393137 SHV327603:SHV393137 SRR327603:SRR393137 TBN327603:TBN393137 TLJ327603:TLJ393137 TVF327603:TVF393137 UFB327603:UFB393137 UOX327603:UOX393137 UYT327603:UYT393137 VIP327603:VIP393137 VSL327603:VSL393137 WCH327603:WCH393137 WMD327603:WMD393137 WVZ327603:WVZ393137 R393139:R458673 JN393139:JN458673 TJ393139:TJ458673 ADF393139:ADF458673 ANB393139:ANB458673 AWX393139:AWX458673 BGT393139:BGT458673 BQP393139:BQP458673 CAL393139:CAL458673 CKH393139:CKH458673 CUD393139:CUD458673 DDZ393139:DDZ458673 DNV393139:DNV458673 DXR393139:DXR458673 EHN393139:EHN458673 ERJ393139:ERJ458673 FBF393139:FBF458673 FLB393139:FLB458673 FUX393139:FUX458673 GET393139:GET458673 GOP393139:GOP458673 GYL393139:GYL458673 HIH393139:HIH458673 HSD393139:HSD458673 IBZ393139:IBZ458673 ILV393139:ILV458673 IVR393139:IVR458673 JFN393139:JFN458673 JPJ393139:JPJ458673 JZF393139:JZF458673 KJB393139:KJB458673 KSX393139:KSX458673 LCT393139:LCT458673 LMP393139:LMP458673 LWL393139:LWL458673 MGH393139:MGH458673 MQD393139:MQD458673 MZZ393139:MZZ458673 NJV393139:NJV458673 NTR393139:NTR458673 ODN393139:ODN458673 ONJ393139:ONJ458673 OXF393139:OXF458673 PHB393139:PHB458673 PQX393139:PQX458673 QAT393139:QAT458673 QKP393139:QKP458673 QUL393139:QUL458673 REH393139:REH458673 ROD393139:ROD458673 RXZ393139:RXZ458673 SHV393139:SHV458673 SRR393139:SRR458673 TBN393139:TBN458673 TLJ393139:TLJ458673 TVF393139:TVF458673 UFB393139:UFB458673 UOX393139:UOX458673 UYT393139:UYT458673 VIP393139:VIP458673 VSL393139:VSL458673 WCH393139:WCH458673 WMD393139:WMD458673 WVZ393139:WVZ458673 R458675:R524209 JN458675:JN524209 TJ458675:TJ524209 ADF458675:ADF524209 ANB458675:ANB524209 AWX458675:AWX524209 BGT458675:BGT524209 BQP458675:BQP524209 CAL458675:CAL524209 CKH458675:CKH524209 CUD458675:CUD524209 DDZ458675:DDZ524209 DNV458675:DNV524209 DXR458675:DXR524209 EHN458675:EHN524209 ERJ458675:ERJ524209 FBF458675:FBF524209 FLB458675:FLB524209 FUX458675:FUX524209 GET458675:GET524209 GOP458675:GOP524209 GYL458675:GYL524209 HIH458675:HIH524209 HSD458675:HSD524209 IBZ458675:IBZ524209 ILV458675:ILV524209 IVR458675:IVR524209 JFN458675:JFN524209 JPJ458675:JPJ524209 JZF458675:JZF524209 KJB458675:KJB524209 KSX458675:KSX524209 LCT458675:LCT524209 LMP458675:LMP524209 LWL458675:LWL524209 MGH458675:MGH524209 MQD458675:MQD524209 MZZ458675:MZZ524209 NJV458675:NJV524209 NTR458675:NTR524209 ODN458675:ODN524209 ONJ458675:ONJ524209 OXF458675:OXF524209 PHB458675:PHB524209 PQX458675:PQX524209 QAT458675:QAT524209 QKP458675:QKP524209 QUL458675:QUL524209 REH458675:REH524209 ROD458675:ROD524209 RXZ458675:RXZ524209 SHV458675:SHV524209 SRR458675:SRR524209 TBN458675:TBN524209 TLJ458675:TLJ524209 TVF458675:TVF524209 UFB458675:UFB524209 UOX458675:UOX524209 UYT458675:UYT524209 VIP458675:VIP524209 VSL458675:VSL524209 WCH458675:WCH524209 WMD458675:WMD524209 WVZ458675:WVZ524209 R524211:R589745 JN524211:JN589745 TJ524211:TJ589745 ADF524211:ADF589745 ANB524211:ANB589745 AWX524211:AWX589745 BGT524211:BGT589745 BQP524211:BQP589745 CAL524211:CAL589745 CKH524211:CKH589745 CUD524211:CUD589745 DDZ524211:DDZ589745 DNV524211:DNV589745 DXR524211:DXR589745 EHN524211:EHN589745 ERJ524211:ERJ589745 FBF524211:FBF589745 FLB524211:FLB589745 FUX524211:FUX589745 GET524211:GET589745 GOP524211:GOP589745 GYL524211:GYL589745 HIH524211:HIH589745 HSD524211:HSD589745 IBZ524211:IBZ589745 ILV524211:ILV589745 IVR524211:IVR589745 JFN524211:JFN589745 JPJ524211:JPJ589745 JZF524211:JZF589745 KJB524211:KJB589745 KSX524211:KSX589745 LCT524211:LCT589745 LMP524211:LMP589745 LWL524211:LWL589745 MGH524211:MGH589745 MQD524211:MQD589745 MZZ524211:MZZ589745 NJV524211:NJV589745 NTR524211:NTR589745 ODN524211:ODN589745 ONJ524211:ONJ589745 OXF524211:OXF589745 PHB524211:PHB589745 PQX524211:PQX589745 QAT524211:QAT589745 QKP524211:QKP589745 QUL524211:QUL589745 REH524211:REH589745 ROD524211:ROD589745 RXZ524211:RXZ589745 SHV524211:SHV589745 SRR524211:SRR589745 TBN524211:TBN589745 TLJ524211:TLJ589745 TVF524211:TVF589745 UFB524211:UFB589745 UOX524211:UOX589745 UYT524211:UYT589745 VIP524211:VIP589745 VSL524211:VSL589745 WCH524211:WCH589745 WMD524211:WMD589745 WVZ524211:WVZ589745 R589747:R655281 JN589747:JN655281 TJ589747:TJ655281 ADF589747:ADF655281 ANB589747:ANB655281 AWX589747:AWX655281 BGT589747:BGT655281 BQP589747:BQP655281 CAL589747:CAL655281 CKH589747:CKH655281 CUD589747:CUD655281 DDZ589747:DDZ655281 DNV589747:DNV655281 DXR589747:DXR655281 EHN589747:EHN655281 ERJ589747:ERJ655281 FBF589747:FBF655281 FLB589747:FLB655281 FUX589747:FUX655281 GET589747:GET655281 GOP589747:GOP655281 GYL589747:GYL655281 HIH589747:HIH655281 HSD589747:HSD655281 IBZ589747:IBZ655281 ILV589747:ILV655281 IVR589747:IVR655281 JFN589747:JFN655281 JPJ589747:JPJ655281 JZF589747:JZF655281 KJB589747:KJB655281 KSX589747:KSX655281 LCT589747:LCT655281 LMP589747:LMP655281 LWL589747:LWL655281 MGH589747:MGH655281 MQD589747:MQD655281 MZZ589747:MZZ655281 NJV589747:NJV655281 NTR589747:NTR655281 ODN589747:ODN655281 ONJ589747:ONJ655281 OXF589747:OXF655281 PHB589747:PHB655281 PQX589747:PQX655281 QAT589747:QAT655281 QKP589747:QKP655281 QUL589747:QUL655281 REH589747:REH655281 ROD589747:ROD655281 RXZ589747:RXZ655281 SHV589747:SHV655281 SRR589747:SRR655281 TBN589747:TBN655281 TLJ589747:TLJ655281 TVF589747:TVF655281 UFB589747:UFB655281 UOX589747:UOX655281 UYT589747:UYT655281 VIP589747:VIP655281 VSL589747:VSL655281 WCH589747:WCH655281 WMD589747:WMD655281 WVZ589747:WVZ655281 R655283:R720817 JN655283:JN720817 TJ655283:TJ720817 ADF655283:ADF720817 ANB655283:ANB720817 AWX655283:AWX720817 BGT655283:BGT720817 BQP655283:BQP720817 CAL655283:CAL720817 CKH655283:CKH720817 CUD655283:CUD720817 DDZ655283:DDZ720817 DNV655283:DNV720817 DXR655283:DXR720817 EHN655283:EHN720817 ERJ655283:ERJ720817 FBF655283:FBF720817 FLB655283:FLB720817 FUX655283:FUX720817 GET655283:GET720817 GOP655283:GOP720817 GYL655283:GYL720817 HIH655283:HIH720817 HSD655283:HSD720817 IBZ655283:IBZ720817 ILV655283:ILV720817 IVR655283:IVR720817 JFN655283:JFN720817 JPJ655283:JPJ720817 JZF655283:JZF720817 KJB655283:KJB720817 KSX655283:KSX720817 LCT655283:LCT720817 LMP655283:LMP720817 LWL655283:LWL720817 MGH655283:MGH720817 MQD655283:MQD720817 MZZ655283:MZZ720817 NJV655283:NJV720817 NTR655283:NTR720817 ODN655283:ODN720817 ONJ655283:ONJ720817 OXF655283:OXF720817 PHB655283:PHB720817 PQX655283:PQX720817 QAT655283:QAT720817 QKP655283:QKP720817 QUL655283:QUL720817 REH655283:REH720817 ROD655283:ROD720817 RXZ655283:RXZ720817 SHV655283:SHV720817 SRR655283:SRR720817 TBN655283:TBN720817 TLJ655283:TLJ720817 TVF655283:TVF720817 UFB655283:UFB720817 UOX655283:UOX720817 UYT655283:UYT720817 VIP655283:VIP720817 VSL655283:VSL720817 WCH655283:WCH720817 WMD655283:WMD720817 WVZ655283:WVZ720817 R720819:R786353 JN720819:JN786353 TJ720819:TJ786353 ADF720819:ADF786353 ANB720819:ANB786353 AWX720819:AWX786353 BGT720819:BGT786353 BQP720819:BQP786353 CAL720819:CAL786353 CKH720819:CKH786353 CUD720819:CUD786353 DDZ720819:DDZ786353 DNV720819:DNV786353 DXR720819:DXR786353 EHN720819:EHN786353 ERJ720819:ERJ786353 FBF720819:FBF786353 FLB720819:FLB786353 FUX720819:FUX786353 GET720819:GET786353 GOP720819:GOP786353 GYL720819:GYL786353 HIH720819:HIH786353 HSD720819:HSD786353 IBZ720819:IBZ786353 ILV720819:ILV786353 IVR720819:IVR786353 JFN720819:JFN786353 JPJ720819:JPJ786353 JZF720819:JZF786353 KJB720819:KJB786353 KSX720819:KSX786353 LCT720819:LCT786353 LMP720819:LMP786353 LWL720819:LWL786353 MGH720819:MGH786353 MQD720819:MQD786353 MZZ720819:MZZ786353 NJV720819:NJV786353 NTR720819:NTR786353 ODN720819:ODN786353 ONJ720819:ONJ786353 OXF720819:OXF786353 PHB720819:PHB786353 PQX720819:PQX786353 QAT720819:QAT786353 QKP720819:QKP786353 QUL720819:QUL786353 REH720819:REH786353 ROD720819:ROD786353 RXZ720819:RXZ786353 SHV720819:SHV786353 SRR720819:SRR786353 TBN720819:TBN786353 TLJ720819:TLJ786353 TVF720819:TVF786353 UFB720819:UFB786353 UOX720819:UOX786353 UYT720819:UYT786353 VIP720819:VIP786353 VSL720819:VSL786353 WCH720819:WCH786353 WMD720819:WMD786353 WVZ720819:WVZ786353 R786355:R851889 JN786355:JN851889 TJ786355:TJ851889 ADF786355:ADF851889 ANB786355:ANB851889 AWX786355:AWX851889 BGT786355:BGT851889 BQP786355:BQP851889 CAL786355:CAL851889 CKH786355:CKH851889 CUD786355:CUD851889 DDZ786355:DDZ851889 DNV786355:DNV851889 DXR786355:DXR851889 EHN786355:EHN851889 ERJ786355:ERJ851889 FBF786355:FBF851889 FLB786355:FLB851889 FUX786355:FUX851889 GET786355:GET851889 GOP786355:GOP851889 GYL786355:GYL851889 HIH786355:HIH851889 HSD786355:HSD851889 IBZ786355:IBZ851889 ILV786355:ILV851889 IVR786355:IVR851889 JFN786355:JFN851889 JPJ786355:JPJ851889 JZF786355:JZF851889 KJB786355:KJB851889 KSX786355:KSX851889 LCT786355:LCT851889 LMP786355:LMP851889 LWL786355:LWL851889 MGH786355:MGH851889 MQD786355:MQD851889 MZZ786355:MZZ851889 NJV786355:NJV851889 NTR786355:NTR851889 ODN786355:ODN851889 ONJ786355:ONJ851889 OXF786355:OXF851889 PHB786355:PHB851889 PQX786355:PQX851889 QAT786355:QAT851889 QKP786355:QKP851889 QUL786355:QUL851889 REH786355:REH851889 ROD786355:ROD851889 RXZ786355:RXZ851889 SHV786355:SHV851889 SRR786355:SRR851889 TBN786355:TBN851889 TLJ786355:TLJ851889 TVF786355:TVF851889 UFB786355:UFB851889 UOX786355:UOX851889 UYT786355:UYT851889 VIP786355:VIP851889 VSL786355:VSL851889 WCH786355:WCH851889 WMD786355:WMD851889 WVZ786355:WVZ851889 R851891:R917425 JN851891:JN917425 TJ851891:TJ917425 ADF851891:ADF917425 ANB851891:ANB917425 AWX851891:AWX917425 BGT851891:BGT917425 BQP851891:BQP917425 CAL851891:CAL917425 CKH851891:CKH917425 CUD851891:CUD917425 DDZ851891:DDZ917425 DNV851891:DNV917425 DXR851891:DXR917425 EHN851891:EHN917425 ERJ851891:ERJ917425 FBF851891:FBF917425 FLB851891:FLB917425 FUX851891:FUX917425 GET851891:GET917425 GOP851891:GOP917425 GYL851891:GYL917425 HIH851891:HIH917425 HSD851891:HSD917425 IBZ851891:IBZ917425 ILV851891:ILV917425 IVR851891:IVR917425 JFN851891:JFN917425 JPJ851891:JPJ917425 JZF851891:JZF917425 KJB851891:KJB917425 KSX851891:KSX917425 LCT851891:LCT917425 LMP851891:LMP917425 LWL851891:LWL917425 MGH851891:MGH917425 MQD851891:MQD917425 MZZ851891:MZZ917425 NJV851891:NJV917425 NTR851891:NTR917425 ODN851891:ODN917425 ONJ851891:ONJ917425 OXF851891:OXF917425 PHB851891:PHB917425 PQX851891:PQX917425 QAT851891:QAT917425 QKP851891:QKP917425 QUL851891:QUL917425 REH851891:REH917425 ROD851891:ROD917425 RXZ851891:RXZ917425 SHV851891:SHV917425 SRR851891:SRR917425 TBN851891:TBN917425 TLJ851891:TLJ917425 TVF851891:TVF917425 UFB851891:UFB917425 UOX851891:UOX917425 UYT851891:UYT917425 VIP851891:VIP917425 VSL851891:VSL917425 WCH851891:WCH917425 WMD851891:WMD917425 WVZ851891:WVZ917425 R917427:R982961 JN917427:JN982961 TJ917427:TJ982961 ADF917427:ADF982961 ANB917427:ANB982961 AWX917427:AWX982961 BGT917427:BGT982961 BQP917427:BQP982961 CAL917427:CAL982961 CKH917427:CKH982961 CUD917427:CUD982961 DDZ917427:DDZ982961 DNV917427:DNV982961 DXR917427:DXR982961 EHN917427:EHN982961 ERJ917427:ERJ982961 FBF917427:FBF982961 FLB917427:FLB982961 FUX917427:FUX982961 GET917427:GET982961 GOP917427:GOP982961 GYL917427:GYL982961 HIH917427:HIH982961 HSD917427:HSD982961 IBZ917427:IBZ982961 ILV917427:ILV982961 IVR917427:IVR982961 JFN917427:JFN982961 JPJ917427:JPJ982961 JZF917427:JZF982961 KJB917427:KJB982961 KSX917427:KSX982961 LCT917427:LCT982961 LMP917427:LMP982961 LWL917427:LWL982961 MGH917427:MGH982961 MQD917427:MQD982961 MZZ917427:MZZ982961 NJV917427:NJV982961 NTR917427:NTR982961 ODN917427:ODN982961 ONJ917427:ONJ982961 OXF917427:OXF982961 PHB917427:PHB982961 PQX917427:PQX982961 QAT917427:QAT982961 QKP917427:QKP982961 QUL917427:QUL982961 REH917427:REH982961 ROD917427:ROD982961 RXZ917427:RXZ982961 SHV917427:SHV982961 SRR917427:SRR982961 TBN917427:TBN982961 TLJ917427:TLJ982961 TVF917427:TVF982961 UFB917427:UFB982961 UOX917427:UOX982961 UYT917427:UYT982961 VIP917427:VIP982961 VSL917427:VSL982961 WCH917427:WCH982961 WMD917427:WMD982961 WVZ917427:WVZ982961 R982963:R1048576 JN982963:JN1048576 TJ982963:TJ1048576 ADF982963:ADF1048576 ANB982963:ANB1048576 AWX982963:AWX1048576 BGT982963:BGT1048576 BQP982963:BQP1048576 CAL982963:CAL1048576 CKH982963:CKH1048576 CUD982963:CUD1048576 DDZ982963:DDZ1048576 DNV982963:DNV1048576 DXR982963:DXR1048576 EHN982963:EHN1048576 ERJ982963:ERJ1048576 FBF982963:FBF1048576 FLB982963:FLB1048576 FUX982963:FUX1048576 GET982963:GET1048576 GOP982963:GOP1048576 GYL982963:GYL1048576 HIH982963:HIH1048576 HSD982963:HSD1048576 IBZ982963:IBZ1048576 ILV982963:ILV1048576 IVR982963:IVR1048576 JFN982963:JFN1048576 JPJ982963:JPJ1048576 JZF982963:JZF1048576 KJB982963:KJB1048576 KSX982963:KSX1048576 LCT982963:LCT1048576 LMP982963:LMP1048576 LWL982963:LWL1048576 MGH982963:MGH1048576 MQD982963:MQD1048576 MZZ982963:MZZ1048576 NJV982963:NJV1048576 NTR982963:NTR1048576 ODN982963:ODN1048576 ONJ982963:ONJ1048576 OXF982963:OXF1048576 PHB982963:PHB1048576 PQX982963:PQX1048576 QAT982963:QAT1048576 QKP982963:QKP1048576 QUL982963:QUL1048576 REH982963:REH1048576 ROD982963:ROD1048576 RXZ982963:RXZ1048576 SHV982963:SHV1048576 SRR982963:SRR1048576 TBN982963:TBN1048576 TLJ982963:TLJ1048576 TVF982963:TVF1048576 UFB982963:UFB1048576 UOX982963:UOX1048576 UYT982963:UYT1048576 VIP982963:VIP1048576 VSL982963:VSL1048576 WCH982963:WCH1048576 WMD982963:WMD1048576 WVZ982963:WVZ1048576 WVZ2:WVZ65457 WMD2:WMD65457 WCH2:WCH65457 VSL2:VSL65457 VIP2:VIP65457 UYT2:UYT65457 UOX2:UOX65457 UFB2:UFB65457 TVF2:TVF65457 TLJ2:TLJ65457 TBN2:TBN65457 SRR2:SRR65457 SHV2:SHV65457 RXZ2:RXZ65457 ROD2:ROD65457 REH2:REH65457 QUL2:QUL65457 QKP2:QKP65457 QAT2:QAT65457 PQX2:PQX65457 PHB2:PHB65457 OXF2:OXF65457 ONJ2:ONJ65457 ODN2:ODN65457 NTR2:NTR65457 NJV2:NJV65457 MZZ2:MZZ65457 MQD2:MQD65457 MGH2:MGH65457 LWL2:LWL65457 LMP2:LMP65457 LCT2:LCT65457 KSX2:KSX65457 KJB2:KJB65457 JZF2:JZF65457 JPJ2:JPJ65457 JFN2:JFN65457 IVR2:IVR65457 ILV2:ILV65457 IBZ2:IBZ65457 HSD2:HSD65457 HIH2:HIH65457 GYL2:GYL65457 GOP2:GOP65457 GET2:GET65457 FUX2:FUX65457 FLB2:FLB65457 FBF2:FBF65457 ERJ2:ERJ65457 EHN2:EHN65457 DXR2:DXR65457 DNV2:DNV65457 DDZ2:DDZ65457 CUD2:CUD65457 CKH2:CKH65457 CAL2:CAL65457 BQP2:BQP65457 BGT2:BGT65457 AWX2:AWX65457 ANB2:ANB65457 ADF2:ADF65457 TJ2:TJ65457 JN2:JN65457 R2:R65457">
      <formula1>"Yes,No"</formula1>
    </dataValidation>
    <dataValidation allowBlank="1" showInputMessage="1" showErrorMessage="1" promptTitle="Filtered?" prompt="Was the sample frozen before analysis? Yes or No?" sqref="R65458 JN65458 TJ65458 ADF65458 ANB65458 AWX65458 BGT65458 BQP65458 CAL65458 CKH65458 CUD65458 DDZ65458 DNV65458 DXR65458 EHN65458 ERJ65458 FBF65458 FLB65458 FUX65458 GET65458 GOP65458 GYL65458 HIH65458 HSD65458 IBZ65458 ILV65458 IVR65458 JFN65458 JPJ65458 JZF65458 KJB65458 KSX65458 LCT65458 LMP65458 LWL65458 MGH65458 MQD65458 MZZ65458 NJV65458 NTR65458 ODN65458 ONJ65458 OXF65458 PHB65458 PQX65458 QAT65458 QKP65458 QUL65458 REH65458 ROD65458 RXZ65458 SHV65458 SRR65458 TBN65458 TLJ65458 TVF65458 UFB65458 UOX65458 UYT65458 VIP65458 VSL65458 WCH65458 WMD65458 WVZ65458 R130994 JN130994 TJ130994 ADF130994 ANB130994 AWX130994 BGT130994 BQP130994 CAL130994 CKH130994 CUD130994 DDZ130994 DNV130994 DXR130994 EHN130994 ERJ130994 FBF130994 FLB130994 FUX130994 GET130994 GOP130994 GYL130994 HIH130994 HSD130994 IBZ130994 ILV130994 IVR130994 JFN130994 JPJ130994 JZF130994 KJB130994 KSX130994 LCT130994 LMP130994 LWL130994 MGH130994 MQD130994 MZZ130994 NJV130994 NTR130994 ODN130994 ONJ130994 OXF130994 PHB130994 PQX130994 QAT130994 QKP130994 QUL130994 REH130994 ROD130994 RXZ130994 SHV130994 SRR130994 TBN130994 TLJ130994 TVF130994 UFB130994 UOX130994 UYT130994 VIP130994 VSL130994 WCH130994 WMD130994 WVZ130994 R196530 JN196530 TJ196530 ADF196530 ANB196530 AWX196530 BGT196530 BQP196530 CAL196530 CKH196530 CUD196530 DDZ196530 DNV196530 DXR196530 EHN196530 ERJ196530 FBF196530 FLB196530 FUX196530 GET196530 GOP196530 GYL196530 HIH196530 HSD196530 IBZ196530 ILV196530 IVR196530 JFN196530 JPJ196530 JZF196530 KJB196530 KSX196530 LCT196530 LMP196530 LWL196530 MGH196530 MQD196530 MZZ196530 NJV196530 NTR196530 ODN196530 ONJ196530 OXF196530 PHB196530 PQX196530 QAT196530 QKP196530 QUL196530 REH196530 ROD196530 RXZ196530 SHV196530 SRR196530 TBN196530 TLJ196530 TVF196530 UFB196530 UOX196530 UYT196530 VIP196530 VSL196530 WCH196530 WMD196530 WVZ196530 R262066 JN262066 TJ262066 ADF262066 ANB262066 AWX262066 BGT262066 BQP262066 CAL262066 CKH262066 CUD262066 DDZ262066 DNV262066 DXR262066 EHN262066 ERJ262066 FBF262066 FLB262066 FUX262066 GET262066 GOP262066 GYL262066 HIH262066 HSD262066 IBZ262066 ILV262066 IVR262066 JFN262066 JPJ262066 JZF262066 KJB262066 KSX262066 LCT262066 LMP262066 LWL262066 MGH262066 MQD262066 MZZ262066 NJV262066 NTR262066 ODN262066 ONJ262066 OXF262066 PHB262066 PQX262066 QAT262066 QKP262066 QUL262066 REH262066 ROD262066 RXZ262066 SHV262066 SRR262066 TBN262066 TLJ262066 TVF262066 UFB262066 UOX262066 UYT262066 VIP262066 VSL262066 WCH262066 WMD262066 WVZ262066 R327602 JN327602 TJ327602 ADF327602 ANB327602 AWX327602 BGT327602 BQP327602 CAL327602 CKH327602 CUD327602 DDZ327602 DNV327602 DXR327602 EHN327602 ERJ327602 FBF327602 FLB327602 FUX327602 GET327602 GOP327602 GYL327602 HIH327602 HSD327602 IBZ327602 ILV327602 IVR327602 JFN327602 JPJ327602 JZF327602 KJB327602 KSX327602 LCT327602 LMP327602 LWL327602 MGH327602 MQD327602 MZZ327602 NJV327602 NTR327602 ODN327602 ONJ327602 OXF327602 PHB327602 PQX327602 QAT327602 QKP327602 QUL327602 REH327602 ROD327602 RXZ327602 SHV327602 SRR327602 TBN327602 TLJ327602 TVF327602 UFB327602 UOX327602 UYT327602 VIP327602 VSL327602 WCH327602 WMD327602 WVZ327602 R393138 JN393138 TJ393138 ADF393138 ANB393138 AWX393138 BGT393138 BQP393138 CAL393138 CKH393138 CUD393138 DDZ393138 DNV393138 DXR393138 EHN393138 ERJ393138 FBF393138 FLB393138 FUX393138 GET393138 GOP393138 GYL393138 HIH393138 HSD393138 IBZ393138 ILV393138 IVR393138 JFN393138 JPJ393138 JZF393138 KJB393138 KSX393138 LCT393138 LMP393138 LWL393138 MGH393138 MQD393138 MZZ393138 NJV393138 NTR393138 ODN393138 ONJ393138 OXF393138 PHB393138 PQX393138 QAT393138 QKP393138 QUL393138 REH393138 ROD393138 RXZ393138 SHV393138 SRR393138 TBN393138 TLJ393138 TVF393138 UFB393138 UOX393138 UYT393138 VIP393138 VSL393138 WCH393138 WMD393138 WVZ393138 R458674 JN458674 TJ458674 ADF458674 ANB458674 AWX458674 BGT458674 BQP458674 CAL458674 CKH458674 CUD458674 DDZ458674 DNV458674 DXR458674 EHN458674 ERJ458674 FBF458674 FLB458674 FUX458674 GET458674 GOP458674 GYL458674 HIH458674 HSD458674 IBZ458674 ILV458674 IVR458674 JFN458674 JPJ458674 JZF458674 KJB458674 KSX458674 LCT458674 LMP458674 LWL458674 MGH458674 MQD458674 MZZ458674 NJV458674 NTR458674 ODN458674 ONJ458674 OXF458674 PHB458674 PQX458674 QAT458674 QKP458674 QUL458674 REH458674 ROD458674 RXZ458674 SHV458674 SRR458674 TBN458674 TLJ458674 TVF458674 UFB458674 UOX458674 UYT458674 VIP458674 VSL458674 WCH458674 WMD458674 WVZ458674 R524210 JN524210 TJ524210 ADF524210 ANB524210 AWX524210 BGT524210 BQP524210 CAL524210 CKH524210 CUD524210 DDZ524210 DNV524210 DXR524210 EHN524210 ERJ524210 FBF524210 FLB524210 FUX524210 GET524210 GOP524210 GYL524210 HIH524210 HSD524210 IBZ524210 ILV524210 IVR524210 JFN524210 JPJ524210 JZF524210 KJB524210 KSX524210 LCT524210 LMP524210 LWL524210 MGH524210 MQD524210 MZZ524210 NJV524210 NTR524210 ODN524210 ONJ524210 OXF524210 PHB524210 PQX524210 QAT524210 QKP524210 QUL524210 REH524210 ROD524210 RXZ524210 SHV524210 SRR524210 TBN524210 TLJ524210 TVF524210 UFB524210 UOX524210 UYT524210 VIP524210 VSL524210 WCH524210 WMD524210 WVZ524210 R589746 JN589746 TJ589746 ADF589746 ANB589746 AWX589746 BGT589746 BQP589746 CAL589746 CKH589746 CUD589746 DDZ589746 DNV589746 DXR589746 EHN589746 ERJ589746 FBF589746 FLB589746 FUX589746 GET589746 GOP589746 GYL589746 HIH589746 HSD589746 IBZ589746 ILV589746 IVR589746 JFN589746 JPJ589746 JZF589746 KJB589746 KSX589746 LCT589746 LMP589746 LWL589746 MGH589746 MQD589746 MZZ589746 NJV589746 NTR589746 ODN589746 ONJ589746 OXF589746 PHB589746 PQX589746 QAT589746 QKP589746 QUL589746 REH589746 ROD589746 RXZ589746 SHV589746 SRR589746 TBN589746 TLJ589746 TVF589746 UFB589746 UOX589746 UYT589746 VIP589746 VSL589746 WCH589746 WMD589746 WVZ589746 R655282 JN655282 TJ655282 ADF655282 ANB655282 AWX655282 BGT655282 BQP655282 CAL655282 CKH655282 CUD655282 DDZ655282 DNV655282 DXR655282 EHN655282 ERJ655282 FBF655282 FLB655282 FUX655282 GET655282 GOP655282 GYL655282 HIH655282 HSD655282 IBZ655282 ILV655282 IVR655282 JFN655282 JPJ655282 JZF655282 KJB655282 KSX655282 LCT655282 LMP655282 LWL655282 MGH655282 MQD655282 MZZ655282 NJV655282 NTR655282 ODN655282 ONJ655282 OXF655282 PHB655282 PQX655282 QAT655282 QKP655282 QUL655282 REH655282 ROD655282 RXZ655282 SHV655282 SRR655282 TBN655282 TLJ655282 TVF655282 UFB655282 UOX655282 UYT655282 VIP655282 VSL655282 WCH655282 WMD655282 WVZ655282 R720818 JN720818 TJ720818 ADF720818 ANB720818 AWX720818 BGT720818 BQP720818 CAL720818 CKH720818 CUD720818 DDZ720818 DNV720818 DXR720818 EHN720818 ERJ720818 FBF720818 FLB720818 FUX720818 GET720818 GOP720818 GYL720818 HIH720818 HSD720818 IBZ720818 ILV720818 IVR720818 JFN720818 JPJ720818 JZF720818 KJB720818 KSX720818 LCT720818 LMP720818 LWL720818 MGH720818 MQD720818 MZZ720818 NJV720818 NTR720818 ODN720818 ONJ720818 OXF720818 PHB720818 PQX720818 QAT720818 QKP720818 QUL720818 REH720818 ROD720818 RXZ720818 SHV720818 SRR720818 TBN720818 TLJ720818 TVF720818 UFB720818 UOX720818 UYT720818 VIP720818 VSL720818 WCH720818 WMD720818 WVZ720818 R786354 JN786354 TJ786354 ADF786354 ANB786354 AWX786354 BGT786354 BQP786354 CAL786354 CKH786354 CUD786354 DDZ786354 DNV786354 DXR786354 EHN786354 ERJ786354 FBF786354 FLB786354 FUX786354 GET786354 GOP786354 GYL786354 HIH786354 HSD786354 IBZ786354 ILV786354 IVR786354 JFN786354 JPJ786354 JZF786354 KJB786354 KSX786354 LCT786354 LMP786354 LWL786354 MGH786354 MQD786354 MZZ786354 NJV786354 NTR786354 ODN786354 ONJ786354 OXF786354 PHB786354 PQX786354 QAT786354 QKP786354 QUL786354 REH786354 ROD786354 RXZ786354 SHV786354 SRR786354 TBN786354 TLJ786354 TVF786354 UFB786354 UOX786354 UYT786354 VIP786354 VSL786354 WCH786354 WMD786354 WVZ786354 R851890 JN851890 TJ851890 ADF851890 ANB851890 AWX851890 BGT851890 BQP851890 CAL851890 CKH851890 CUD851890 DDZ851890 DNV851890 DXR851890 EHN851890 ERJ851890 FBF851890 FLB851890 FUX851890 GET851890 GOP851890 GYL851890 HIH851890 HSD851890 IBZ851890 ILV851890 IVR851890 JFN851890 JPJ851890 JZF851890 KJB851890 KSX851890 LCT851890 LMP851890 LWL851890 MGH851890 MQD851890 MZZ851890 NJV851890 NTR851890 ODN851890 ONJ851890 OXF851890 PHB851890 PQX851890 QAT851890 QKP851890 QUL851890 REH851890 ROD851890 RXZ851890 SHV851890 SRR851890 TBN851890 TLJ851890 TVF851890 UFB851890 UOX851890 UYT851890 VIP851890 VSL851890 WCH851890 WMD851890 WVZ851890 R917426 JN917426 TJ917426 ADF917426 ANB917426 AWX917426 BGT917426 BQP917426 CAL917426 CKH917426 CUD917426 DDZ917426 DNV917426 DXR917426 EHN917426 ERJ917426 FBF917426 FLB917426 FUX917426 GET917426 GOP917426 GYL917426 HIH917426 HSD917426 IBZ917426 ILV917426 IVR917426 JFN917426 JPJ917426 JZF917426 KJB917426 KSX917426 LCT917426 LMP917426 LWL917426 MGH917426 MQD917426 MZZ917426 NJV917426 NTR917426 ODN917426 ONJ917426 OXF917426 PHB917426 PQX917426 QAT917426 QKP917426 QUL917426 REH917426 ROD917426 RXZ917426 SHV917426 SRR917426 TBN917426 TLJ917426 TVF917426 UFB917426 UOX917426 UYT917426 VIP917426 VSL917426 WCH917426 WMD917426 WVZ917426 R982962 JN982962 TJ982962 ADF982962 ANB982962 AWX982962 BGT982962 BQP982962 CAL982962 CKH982962 CUD982962 DDZ982962 DNV982962 DXR982962 EHN982962 ERJ982962 FBF982962 FLB982962 FUX982962 GET982962 GOP982962 GYL982962 HIH982962 HSD982962 IBZ982962 ILV982962 IVR982962 JFN982962 JPJ982962 JZF982962 KJB982962 KSX982962 LCT982962 LMP982962 LWL982962 MGH982962 MQD982962 MZZ982962 NJV982962 NTR982962 ODN982962 ONJ982962 OXF982962 PHB982962 PQX982962 QAT982962 QKP982962 QUL982962 REH982962 ROD982962 RXZ982962 SHV982962 SRR982962 TBN982962 TLJ982962 TVF982962 UFB982962 UOX982962 UYT982962 VIP982962 VSL982962 WCH982962 WMD982962 WVZ982962 WVZ1 WMD1 WCH1 VSL1 VIP1 UYT1 UOX1 UFB1 TVF1 TLJ1 TBN1 SRR1 SHV1 RXZ1 ROD1 REH1 QUL1 QKP1 QAT1 PQX1 PHB1 OXF1 ONJ1 ODN1 NTR1 NJV1 MZZ1 MQD1 MGH1 LWL1 LMP1 LCT1 KSX1 KJB1 JZF1 JPJ1 JFN1 IVR1 ILV1 IBZ1 HSD1 HIH1 GYL1 GOP1 GET1 FUX1 FLB1 FBF1 ERJ1 EHN1 DXR1 DNV1 DDZ1 CUD1 CKH1 CAL1 BQP1 BGT1 AWX1 ANB1 ADF1 TJ1 JN1 R1"/>
    <dataValidation allowBlank="1" showInputMessage="1" showErrorMessage="1" promptTitle="Filtered?" prompt="Was the sample filtered before analysis? Yes or No?" sqref="Q65458 JM65458 TI65458 ADE65458 ANA65458 AWW65458 BGS65458 BQO65458 CAK65458 CKG65458 CUC65458 DDY65458 DNU65458 DXQ65458 EHM65458 ERI65458 FBE65458 FLA65458 FUW65458 GES65458 GOO65458 GYK65458 HIG65458 HSC65458 IBY65458 ILU65458 IVQ65458 JFM65458 JPI65458 JZE65458 KJA65458 KSW65458 LCS65458 LMO65458 LWK65458 MGG65458 MQC65458 MZY65458 NJU65458 NTQ65458 ODM65458 ONI65458 OXE65458 PHA65458 PQW65458 QAS65458 QKO65458 QUK65458 REG65458 ROC65458 RXY65458 SHU65458 SRQ65458 TBM65458 TLI65458 TVE65458 UFA65458 UOW65458 UYS65458 VIO65458 VSK65458 WCG65458 WMC65458 WVY65458 Q130994 JM130994 TI130994 ADE130994 ANA130994 AWW130994 BGS130994 BQO130994 CAK130994 CKG130994 CUC130994 DDY130994 DNU130994 DXQ130994 EHM130994 ERI130994 FBE130994 FLA130994 FUW130994 GES130994 GOO130994 GYK130994 HIG130994 HSC130994 IBY130994 ILU130994 IVQ130994 JFM130994 JPI130994 JZE130994 KJA130994 KSW130994 LCS130994 LMO130994 LWK130994 MGG130994 MQC130994 MZY130994 NJU130994 NTQ130994 ODM130994 ONI130994 OXE130994 PHA130994 PQW130994 QAS130994 QKO130994 QUK130994 REG130994 ROC130994 RXY130994 SHU130994 SRQ130994 TBM130994 TLI130994 TVE130994 UFA130994 UOW130994 UYS130994 VIO130994 VSK130994 WCG130994 WMC130994 WVY130994 Q196530 JM196530 TI196530 ADE196530 ANA196530 AWW196530 BGS196530 BQO196530 CAK196530 CKG196530 CUC196530 DDY196530 DNU196530 DXQ196530 EHM196530 ERI196530 FBE196530 FLA196530 FUW196530 GES196530 GOO196530 GYK196530 HIG196530 HSC196530 IBY196530 ILU196530 IVQ196530 JFM196530 JPI196530 JZE196530 KJA196530 KSW196530 LCS196530 LMO196530 LWK196530 MGG196530 MQC196530 MZY196530 NJU196530 NTQ196530 ODM196530 ONI196530 OXE196530 PHA196530 PQW196530 QAS196530 QKO196530 QUK196530 REG196530 ROC196530 RXY196530 SHU196530 SRQ196530 TBM196530 TLI196530 TVE196530 UFA196530 UOW196530 UYS196530 VIO196530 VSK196530 WCG196530 WMC196530 WVY196530 Q262066 JM262066 TI262066 ADE262066 ANA262066 AWW262066 BGS262066 BQO262066 CAK262066 CKG262066 CUC262066 DDY262066 DNU262066 DXQ262066 EHM262066 ERI262066 FBE262066 FLA262066 FUW262066 GES262066 GOO262066 GYK262066 HIG262066 HSC262066 IBY262066 ILU262066 IVQ262066 JFM262066 JPI262066 JZE262066 KJA262066 KSW262066 LCS262066 LMO262066 LWK262066 MGG262066 MQC262066 MZY262066 NJU262066 NTQ262066 ODM262066 ONI262066 OXE262066 PHA262066 PQW262066 QAS262066 QKO262066 QUK262066 REG262066 ROC262066 RXY262066 SHU262066 SRQ262066 TBM262066 TLI262066 TVE262066 UFA262066 UOW262066 UYS262066 VIO262066 VSK262066 WCG262066 WMC262066 WVY262066 Q327602 JM327602 TI327602 ADE327602 ANA327602 AWW327602 BGS327602 BQO327602 CAK327602 CKG327602 CUC327602 DDY327602 DNU327602 DXQ327602 EHM327602 ERI327602 FBE327602 FLA327602 FUW327602 GES327602 GOO327602 GYK327602 HIG327602 HSC327602 IBY327602 ILU327602 IVQ327602 JFM327602 JPI327602 JZE327602 KJA327602 KSW327602 LCS327602 LMO327602 LWK327602 MGG327602 MQC327602 MZY327602 NJU327602 NTQ327602 ODM327602 ONI327602 OXE327602 PHA327602 PQW327602 QAS327602 QKO327602 QUK327602 REG327602 ROC327602 RXY327602 SHU327602 SRQ327602 TBM327602 TLI327602 TVE327602 UFA327602 UOW327602 UYS327602 VIO327602 VSK327602 WCG327602 WMC327602 WVY327602 Q393138 JM393138 TI393138 ADE393138 ANA393138 AWW393138 BGS393138 BQO393138 CAK393138 CKG393138 CUC393138 DDY393138 DNU393138 DXQ393138 EHM393138 ERI393138 FBE393138 FLA393138 FUW393138 GES393138 GOO393138 GYK393138 HIG393138 HSC393138 IBY393138 ILU393138 IVQ393138 JFM393138 JPI393138 JZE393138 KJA393138 KSW393138 LCS393138 LMO393138 LWK393138 MGG393138 MQC393138 MZY393138 NJU393138 NTQ393138 ODM393138 ONI393138 OXE393138 PHA393138 PQW393138 QAS393138 QKO393138 QUK393138 REG393138 ROC393138 RXY393138 SHU393138 SRQ393138 TBM393138 TLI393138 TVE393138 UFA393138 UOW393138 UYS393138 VIO393138 VSK393138 WCG393138 WMC393138 WVY393138 Q458674 JM458674 TI458674 ADE458674 ANA458674 AWW458674 BGS458674 BQO458674 CAK458674 CKG458674 CUC458674 DDY458674 DNU458674 DXQ458674 EHM458674 ERI458674 FBE458674 FLA458674 FUW458674 GES458674 GOO458674 GYK458674 HIG458674 HSC458674 IBY458674 ILU458674 IVQ458674 JFM458674 JPI458674 JZE458674 KJA458674 KSW458674 LCS458674 LMO458674 LWK458674 MGG458674 MQC458674 MZY458674 NJU458674 NTQ458674 ODM458674 ONI458674 OXE458674 PHA458674 PQW458674 QAS458674 QKO458674 QUK458674 REG458674 ROC458674 RXY458674 SHU458674 SRQ458674 TBM458674 TLI458674 TVE458674 UFA458674 UOW458674 UYS458674 VIO458674 VSK458674 WCG458674 WMC458674 WVY458674 Q524210 JM524210 TI524210 ADE524210 ANA524210 AWW524210 BGS524210 BQO524210 CAK524210 CKG524210 CUC524210 DDY524210 DNU524210 DXQ524210 EHM524210 ERI524210 FBE524210 FLA524210 FUW524210 GES524210 GOO524210 GYK524210 HIG524210 HSC524210 IBY524210 ILU524210 IVQ524210 JFM524210 JPI524210 JZE524210 KJA524210 KSW524210 LCS524210 LMO524210 LWK524210 MGG524210 MQC524210 MZY524210 NJU524210 NTQ524210 ODM524210 ONI524210 OXE524210 PHA524210 PQW524210 QAS524210 QKO524210 QUK524210 REG524210 ROC524210 RXY524210 SHU524210 SRQ524210 TBM524210 TLI524210 TVE524210 UFA524210 UOW524210 UYS524210 VIO524210 VSK524210 WCG524210 WMC524210 WVY524210 Q589746 JM589746 TI589746 ADE589746 ANA589746 AWW589746 BGS589746 BQO589746 CAK589746 CKG589746 CUC589746 DDY589746 DNU589746 DXQ589746 EHM589746 ERI589746 FBE589746 FLA589746 FUW589746 GES589746 GOO589746 GYK589746 HIG589746 HSC589746 IBY589746 ILU589746 IVQ589746 JFM589746 JPI589746 JZE589746 KJA589746 KSW589746 LCS589746 LMO589746 LWK589746 MGG589746 MQC589746 MZY589746 NJU589746 NTQ589746 ODM589746 ONI589746 OXE589746 PHA589746 PQW589746 QAS589746 QKO589746 QUK589746 REG589746 ROC589746 RXY589746 SHU589746 SRQ589746 TBM589746 TLI589746 TVE589746 UFA589746 UOW589746 UYS589746 VIO589746 VSK589746 WCG589746 WMC589746 WVY589746 Q655282 JM655282 TI655282 ADE655282 ANA655282 AWW655282 BGS655282 BQO655282 CAK655282 CKG655282 CUC655282 DDY655282 DNU655282 DXQ655282 EHM655282 ERI655282 FBE655282 FLA655282 FUW655282 GES655282 GOO655282 GYK655282 HIG655282 HSC655282 IBY655282 ILU655282 IVQ655282 JFM655282 JPI655282 JZE655282 KJA655282 KSW655282 LCS655282 LMO655282 LWK655282 MGG655282 MQC655282 MZY655282 NJU655282 NTQ655282 ODM655282 ONI655282 OXE655282 PHA655282 PQW655282 QAS655282 QKO655282 QUK655282 REG655282 ROC655282 RXY655282 SHU655282 SRQ655282 TBM655282 TLI655282 TVE655282 UFA655282 UOW655282 UYS655282 VIO655282 VSK655282 WCG655282 WMC655282 WVY655282 Q720818 JM720818 TI720818 ADE720818 ANA720818 AWW720818 BGS720818 BQO720818 CAK720818 CKG720818 CUC720818 DDY720818 DNU720818 DXQ720818 EHM720818 ERI720818 FBE720818 FLA720818 FUW720818 GES720818 GOO720818 GYK720818 HIG720818 HSC720818 IBY720818 ILU720818 IVQ720818 JFM720818 JPI720818 JZE720818 KJA720818 KSW720818 LCS720818 LMO720818 LWK720818 MGG720818 MQC720818 MZY720818 NJU720818 NTQ720818 ODM720818 ONI720818 OXE720818 PHA720818 PQW720818 QAS720818 QKO720818 QUK720818 REG720818 ROC720818 RXY720818 SHU720818 SRQ720818 TBM720818 TLI720818 TVE720818 UFA720818 UOW720818 UYS720818 VIO720818 VSK720818 WCG720818 WMC720818 WVY720818 Q786354 JM786354 TI786354 ADE786354 ANA786354 AWW786354 BGS786354 BQO786354 CAK786354 CKG786354 CUC786354 DDY786354 DNU786354 DXQ786354 EHM786354 ERI786354 FBE786354 FLA786354 FUW786354 GES786354 GOO786354 GYK786354 HIG786354 HSC786354 IBY786354 ILU786354 IVQ786354 JFM786354 JPI786354 JZE786354 KJA786354 KSW786354 LCS786354 LMO786354 LWK786354 MGG786354 MQC786354 MZY786354 NJU786354 NTQ786354 ODM786354 ONI786354 OXE786354 PHA786354 PQW786354 QAS786354 QKO786354 QUK786354 REG786354 ROC786354 RXY786354 SHU786354 SRQ786354 TBM786354 TLI786354 TVE786354 UFA786354 UOW786354 UYS786354 VIO786354 VSK786354 WCG786354 WMC786354 WVY786354 Q851890 JM851890 TI851890 ADE851890 ANA851890 AWW851890 BGS851890 BQO851890 CAK851890 CKG851890 CUC851890 DDY851890 DNU851890 DXQ851890 EHM851890 ERI851890 FBE851890 FLA851890 FUW851890 GES851890 GOO851890 GYK851890 HIG851890 HSC851890 IBY851890 ILU851890 IVQ851890 JFM851890 JPI851890 JZE851890 KJA851890 KSW851890 LCS851890 LMO851890 LWK851890 MGG851890 MQC851890 MZY851890 NJU851890 NTQ851890 ODM851890 ONI851890 OXE851890 PHA851890 PQW851890 QAS851890 QKO851890 QUK851890 REG851890 ROC851890 RXY851890 SHU851890 SRQ851890 TBM851890 TLI851890 TVE851890 UFA851890 UOW851890 UYS851890 VIO851890 VSK851890 WCG851890 WMC851890 WVY851890 Q917426 JM917426 TI917426 ADE917426 ANA917426 AWW917426 BGS917426 BQO917426 CAK917426 CKG917426 CUC917426 DDY917426 DNU917426 DXQ917426 EHM917426 ERI917426 FBE917426 FLA917426 FUW917426 GES917426 GOO917426 GYK917426 HIG917426 HSC917426 IBY917426 ILU917426 IVQ917426 JFM917426 JPI917426 JZE917426 KJA917426 KSW917426 LCS917426 LMO917426 LWK917426 MGG917426 MQC917426 MZY917426 NJU917426 NTQ917426 ODM917426 ONI917426 OXE917426 PHA917426 PQW917426 QAS917426 QKO917426 QUK917426 REG917426 ROC917426 RXY917426 SHU917426 SRQ917426 TBM917426 TLI917426 TVE917426 UFA917426 UOW917426 UYS917426 VIO917426 VSK917426 WCG917426 WMC917426 WVY917426 Q982962 JM982962 TI982962 ADE982962 ANA982962 AWW982962 BGS982962 BQO982962 CAK982962 CKG982962 CUC982962 DDY982962 DNU982962 DXQ982962 EHM982962 ERI982962 FBE982962 FLA982962 FUW982962 GES982962 GOO982962 GYK982962 HIG982962 HSC982962 IBY982962 ILU982962 IVQ982962 JFM982962 JPI982962 JZE982962 KJA982962 KSW982962 LCS982962 LMO982962 LWK982962 MGG982962 MQC982962 MZY982962 NJU982962 NTQ982962 ODM982962 ONI982962 OXE982962 PHA982962 PQW982962 QAS982962 QKO982962 QUK982962 REG982962 ROC982962 RXY982962 SHU982962 SRQ982962 TBM982962 TLI982962 TVE982962 UFA982962 UOW982962 UYS982962 VIO982962 VSK982962 WCG982962 WMC982962 WVY982962 WVY1 WMC1 WCG1 VSK1 VIO1 UYS1 UOW1 UFA1 TVE1 TLI1 TBM1 SRQ1 SHU1 RXY1 ROC1 REG1 QUK1 QKO1 QAS1 PQW1 PHA1 OXE1 ONI1 ODM1 NTQ1 NJU1 MZY1 MQC1 MGG1 LWK1 LMO1 LCS1 KSW1 KJA1 JZE1 JPI1 JFM1 IVQ1 ILU1 IBY1 HSC1 HIG1 GYK1 GOO1 GES1 FUW1 FLA1 FBE1 ERI1 EHM1 DXQ1 DNU1 DDY1 CUC1 CKG1 CAK1 BQO1 BGS1 AWW1 ANA1 ADE1 TI1 JM1 Q1"/>
    <dataValidation type="list" allowBlank="1" showInputMessage="1" showErrorMessage="1" error="Yes or No response only please.  Or, leave blank and add flag and comment." promptTitle="Filtered?" prompt="Was the sample filtered before analysis? Yes or No?" sqref="Q65459:Q130993 JM65459:JM130993 TI65459:TI130993 ADE65459:ADE130993 ANA65459:ANA130993 AWW65459:AWW130993 BGS65459:BGS130993 BQO65459:BQO130993 CAK65459:CAK130993 CKG65459:CKG130993 CUC65459:CUC130993 DDY65459:DDY130993 DNU65459:DNU130993 DXQ65459:DXQ130993 EHM65459:EHM130993 ERI65459:ERI130993 FBE65459:FBE130993 FLA65459:FLA130993 FUW65459:FUW130993 GES65459:GES130993 GOO65459:GOO130993 GYK65459:GYK130993 HIG65459:HIG130993 HSC65459:HSC130993 IBY65459:IBY130993 ILU65459:ILU130993 IVQ65459:IVQ130993 JFM65459:JFM130993 JPI65459:JPI130993 JZE65459:JZE130993 KJA65459:KJA130993 KSW65459:KSW130993 LCS65459:LCS130993 LMO65459:LMO130993 LWK65459:LWK130993 MGG65459:MGG130993 MQC65459:MQC130993 MZY65459:MZY130993 NJU65459:NJU130993 NTQ65459:NTQ130993 ODM65459:ODM130993 ONI65459:ONI130993 OXE65459:OXE130993 PHA65459:PHA130993 PQW65459:PQW130993 QAS65459:QAS130993 QKO65459:QKO130993 QUK65459:QUK130993 REG65459:REG130993 ROC65459:ROC130993 RXY65459:RXY130993 SHU65459:SHU130993 SRQ65459:SRQ130993 TBM65459:TBM130993 TLI65459:TLI130993 TVE65459:TVE130993 UFA65459:UFA130993 UOW65459:UOW130993 UYS65459:UYS130993 VIO65459:VIO130993 VSK65459:VSK130993 WCG65459:WCG130993 WMC65459:WMC130993 WVY65459:WVY130993 Q130995:Q196529 JM130995:JM196529 TI130995:TI196529 ADE130995:ADE196529 ANA130995:ANA196529 AWW130995:AWW196529 BGS130995:BGS196529 BQO130995:BQO196529 CAK130995:CAK196529 CKG130995:CKG196529 CUC130995:CUC196529 DDY130995:DDY196529 DNU130995:DNU196529 DXQ130995:DXQ196529 EHM130995:EHM196529 ERI130995:ERI196529 FBE130995:FBE196529 FLA130995:FLA196529 FUW130995:FUW196529 GES130995:GES196529 GOO130995:GOO196529 GYK130995:GYK196529 HIG130995:HIG196529 HSC130995:HSC196529 IBY130995:IBY196529 ILU130995:ILU196529 IVQ130995:IVQ196529 JFM130995:JFM196529 JPI130995:JPI196529 JZE130995:JZE196529 KJA130995:KJA196529 KSW130995:KSW196529 LCS130995:LCS196529 LMO130995:LMO196529 LWK130995:LWK196529 MGG130995:MGG196529 MQC130995:MQC196529 MZY130995:MZY196529 NJU130995:NJU196529 NTQ130995:NTQ196529 ODM130995:ODM196529 ONI130995:ONI196529 OXE130995:OXE196529 PHA130995:PHA196529 PQW130995:PQW196529 QAS130995:QAS196529 QKO130995:QKO196529 QUK130995:QUK196529 REG130995:REG196529 ROC130995:ROC196529 RXY130995:RXY196529 SHU130995:SHU196529 SRQ130995:SRQ196529 TBM130995:TBM196529 TLI130995:TLI196529 TVE130995:TVE196529 UFA130995:UFA196529 UOW130995:UOW196529 UYS130995:UYS196529 VIO130995:VIO196529 VSK130995:VSK196529 WCG130995:WCG196529 WMC130995:WMC196529 WVY130995:WVY196529 Q196531:Q262065 JM196531:JM262065 TI196531:TI262065 ADE196531:ADE262065 ANA196531:ANA262065 AWW196531:AWW262065 BGS196531:BGS262065 BQO196531:BQO262065 CAK196531:CAK262065 CKG196531:CKG262065 CUC196531:CUC262065 DDY196531:DDY262065 DNU196531:DNU262065 DXQ196531:DXQ262065 EHM196531:EHM262065 ERI196531:ERI262065 FBE196531:FBE262065 FLA196531:FLA262065 FUW196531:FUW262065 GES196531:GES262065 GOO196531:GOO262065 GYK196531:GYK262065 HIG196531:HIG262065 HSC196531:HSC262065 IBY196531:IBY262065 ILU196531:ILU262065 IVQ196531:IVQ262065 JFM196531:JFM262065 JPI196531:JPI262065 JZE196531:JZE262065 KJA196531:KJA262065 KSW196531:KSW262065 LCS196531:LCS262065 LMO196531:LMO262065 LWK196531:LWK262065 MGG196531:MGG262065 MQC196531:MQC262065 MZY196531:MZY262065 NJU196531:NJU262065 NTQ196531:NTQ262065 ODM196531:ODM262065 ONI196531:ONI262065 OXE196531:OXE262065 PHA196531:PHA262065 PQW196531:PQW262065 QAS196531:QAS262065 QKO196531:QKO262065 QUK196531:QUK262065 REG196531:REG262065 ROC196531:ROC262065 RXY196531:RXY262065 SHU196531:SHU262065 SRQ196531:SRQ262065 TBM196531:TBM262065 TLI196531:TLI262065 TVE196531:TVE262065 UFA196531:UFA262065 UOW196531:UOW262065 UYS196531:UYS262065 VIO196531:VIO262065 VSK196531:VSK262065 WCG196531:WCG262065 WMC196531:WMC262065 WVY196531:WVY262065 Q262067:Q327601 JM262067:JM327601 TI262067:TI327601 ADE262067:ADE327601 ANA262067:ANA327601 AWW262067:AWW327601 BGS262067:BGS327601 BQO262067:BQO327601 CAK262067:CAK327601 CKG262067:CKG327601 CUC262067:CUC327601 DDY262067:DDY327601 DNU262067:DNU327601 DXQ262067:DXQ327601 EHM262067:EHM327601 ERI262067:ERI327601 FBE262067:FBE327601 FLA262067:FLA327601 FUW262067:FUW327601 GES262067:GES327601 GOO262067:GOO327601 GYK262067:GYK327601 HIG262067:HIG327601 HSC262067:HSC327601 IBY262067:IBY327601 ILU262067:ILU327601 IVQ262067:IVQ327601 JFM262067:JFM327601 JPI262067:JPI327601 JZE262067:JZE327601 KJA262067:KJA327601 KSW262067:KSW327601 LCS262067:LCS327601 LMO262067:LMO327601 LWK262067:LWK327601 MGG262067:MGG327601 MQC262067:MQC327601 MZY262067:MZY327601 NJU262067:NJU327601 NTQ262067:NTQ327601 ODM262067:ODM327601 ONI262067:ONI327601 OXE262067:OXE327601 PHA262067:PHA327601 PQW262067:PQW327601 QAS262067:QAS327601 QKO262067:QKO327601 QUK262067:QUK327601 REG262067:REG327601 ROC262067:ROC327601 RXY262067:RXY327601 SHU262067:SHU327601 SRQ262067:SRQ327601 TBM262067:TBM327601 TLI262067:TLI327601 TVE262067:TVE327601 UFA262067:UFA327601 UOW262067:UOW327601 UYS262067:UYS327601 VIO262067:VIO327601 VSK262067:VSK327601 WCG262067:WCG327601 WMC262067:WMC327601 WVY262067:WVY327601 Q327603:Q393137 JM327603:JM393137 TI327603:TI393137 ADE327603:ADE393137 ANA327603:ANA393137 AWW327603:AWW393137 BGS327603:BGS393137 BQO327603:BQO393137 CAK327603:CAK393137 CKG327603:CKG393137 CUC327603:CUC393137 DDY327603:DDY393137 DNU327603:DNU393137 DXQ327603:DXQ393137 EHM327603:EHM393137 ERI327603:ERI393137 FBE327603:FBE393137 FLA327603:FLA393137 FUW327603:FUW393137 GES327603:GES393137 GOO327603:GOO393137 GYK327603:GYK393137 HIG327603:HIG393137 HSC327603:HSC393137 IBY327603:IBY393137 ILU327603:ILU393137 IVQ327603:IVQ393137 JFM327603:JFM393137 JPI327603:JPI393137 JZE327603:JZE393137 KJA327603:KJA393137 KSW327603:KSW393137 LCS327603:LCS393137 LMO327603:LMO393137 LWK327603:LWK393137 MGG327603:MGG393137 MQC327603:MQC393137 MZY327603:MZY393137 NJU327603:NJU393137 NTQ327603:NTQ393137 ODM327603:ODM393137 ONI327603:ONI393137 OXE327603:OXE393137 PHA327603:PHA393137 PQW327603:PQW393137 QAS327603:QAS393137 QKO327603:QKO393137 QUK327603:QUK393137 REG327603:REG393137 ROC327603:ROC393137 RXY327603:RXY393137 SHU327603:SHU393137 SRQ327603:SRQ393137 TBM327603:TBM393137 TLI327603:TLI393137 TVE327603:TVE393137 UFA327603:UFA393137 UOW327603:UOW393137 UYS327603:UYS393137 VIO327603:VIO393137 VSK327603:VSK393137 WCG327603:WCG393137 WMC327603:WMC393137 WVY327603:WVY393137 Q393139:Q458673 JM393139:JM458673 TI393139:TI458673 ADE393139:ADE458673 ANA393139:ANA458673 AWW393139:AWW458673 BGS393139:BGS458673 BQO393139:BQO458673 CAK393139:CAK458673 CKG393139:CKG458673 CUC393139:CUC458673 DDY393139:DDY458673 DNU393139:DNU458673 DXQ393139:DXQ458673 EHM393139:EHM458673 ERI393139:ERI458673 FBE393139:FBE458673 FLA393139:FLA458673 FUW393139:FUW458673 GES393139:GES458673 GOO393139:GOO458673 GYK393139:GYK458673 HIG393139:HIG458673 HSC393139:HSC458673 IBY393139:IBY458673 ILU393139:ILU458673 IVQ393139:IVQ458673 JFM393139:JFM458673 JPI393139:JPI458673 JZE393139:JZE458673 KJA393139:KJA458673 KSW393139:KSW458673 LCS393139:LCS458673 LMO393139:LMO458673 LWK393139:LWK458673 MGG393139:MGG458673 MQC393139:MQC458673 MZY393139:MZY458673 NJU393139:NJU458673 NTQ393139:NTQ458673 ODM393139:ODM458673 ONI393139:ONI458673 OXE393139:OXE458673 PHA393139:PHA458673 PQW393139:PQW458673 QAS393139:QAS458673 QKO393139:QKO458673 QUK393139:QUK458673 REG393139:REG458673 ROC393139:ROC458673 RXY393139:RXY458673 SHU393139:SHU458673 SRQ393139:SRQ458673 TBM393139:TBM458673 TLI393139:TLI458673 TVE393139:TVE458673 UFA393139:UFA458673 UOW393139:UOW458673 UYS393139:UYS458673 VIO393139:VIO458673 VSK393139:VSK458673 WCG393139:WCG458673 WMC393139:WMC458673 WVY393139:WVY458673 Q458675:Q524209 JM458675:JM524209 TI458675:TI524209 ADE458675:ADE524209 ANA458675:ANA524209 AWW458675:AWW524209 BGS458675:BGS524209 BQO458675:BQO524209 CAK458675:CAK524209 CKG458675:CKG524209 CUC458675:CUC524209 DDY458675:DDY524209 DNU458675:DNU524209 DXQ458675:DXQ524209 EHM458675:EHM524209 ERI458675:ERI524209 FBE458675:FBE524209 FLA458675:FLA524209 FUW458675:FUW524209 GES458675:GES524209 GOO458675:GOO524209 GYK458675:GYK524209 HIG458675:HIG524209 HSC458675:HSC524209 IBY458675:IBY524209 ILU458675:ILU524209 IVQ458675:IVQ524209 JFM458675:JFM524209 JPI458675:JPI524209 JZE458675:JZE524209 KJA458675:KJA524209 KSW458675:KSW524209 LCS458675:LCS524209 LMO458675:LMO524209 LWK458675:LWK524209 MGG458675:MGG524209 MQC458675:MQC524209 MZY458675:MZY524209 NJU458675:NJU524209 NTQ458675:NTQ524209 ODM458675:ODM524209 ONI458675:ONI524209 OXE458675:OXE524209 PHA458675:PHA524209 PQW458675:PQW524209 QAS458675:QAS524209 QKO458675:QKO524209 QUK458675:QUK524209 REG458675:REG524209 ROC458675:ROC524209 RXY458675:RXY524209 SHU458675:SHU524209 SRQ458675:SRQ524209 TBM458675:TBM524209 TLI458675:TLI524209 TVE458675:TVE524209 UFA458675:UFA524209 UOW458675:UOW524209 UYS458675:UYS524209 VIO458675:VIO524209 VSK458675:VSK524209 WCG458675:WCG524209 WMC458675:WMC524209 WVY458675:WVY524209 Q524211:Q589745 JM524211:JM589745 TI524211:TI589745 ADE524211:ADE589745 ANA524211:ANA589745 AWW524211:AWW589745 BGS524211:BGS589745 BQO524211:BQO589745 CAK524211:CAK589745 CKG524211:CKG589745 CUC524211:CUC589745 DDY524211:DDY589745 DNU524211:DNU589745 DXQ524211:DXQ589745 EHM524211:EHM589745 ERI524211:ERI589745 FBE524211:FBE589745 FLA524211:FLA589745 FUW524211:FUW589745 GES524211:GES589745 GOO524211:GOO589745 GYK524211:GYK589745 HIG524211:HIG589745 HSC524211:HSC589745 IBY524211:IBY589745 ILU524211:ILU589745 IVQ524211:IVQ589745 JFM524211:JFM589745 JPI524211:JPI589745 JZE524211:JZE589745 KJA524211:KJA589745 KSW524211:KSW589745 LCS524211:LCS589745 LMO524211:LMO589745 LWK524211:LWK589745 MGG524211:MGG589745 MQC524211:MQC589745 MZY524211:MZY589745 NJU524211:NJU589745 NTQ524211:NTQ589745 ODM524211:ODM589745 ONI524211:ONI589745 OXE524211:OXE589745 PHA524211:PHA589745 PQW524211:PQW589745 QAS524211:QAS589745 QKO524211:QKO589745 QUK524211:QUK589745 REG524211:REG589745 ROC524211:ROC589745 RXY524211:RXY589745 SHU524211:SHU589745 SRQ524211:SRQ589745 TBM524211:TBM589745 TLI524211:TLI589745 TVE524211:TVE589745 UFA524211:UFA589745 UOW524211:UOW589745 UYS524211:UYS589745 VIO524211:VIO589745 VSK524211:VSK589745 WCG524211:WCG589745 WMC524211:WMC589745 WVY524211:WVY589745 Q589747:Q655281 JM589747:JM655281 TI589747:TI655281 ADE589747:ADE655281 ANA589747:ANA655281 AWW589747:AWW655281 BGS589747:BGS655281 BQO589747:BQO655281 CAK589747:CAK655281 CKG589747:CKG655281 CUC589747:CUC655281 DDY589747:DDY655281 DNU589747:DNU655281 DXQ589747:DXQ655281 EHM589747:EHM655281 ERI589747:ERI655281 FBE589747:FBE655281 FLA589747:FLA655281 FUW589747:FUW655281 GES589747:GES655281 GOO589747:GOO655281 GYK589747:GYK655281 HIG589747:HIG655281 HSC589747:HSC655281 IBY589747:IBY655281 ILU589747:ILU655281 IVQ589747:IVQ655281 JFM589747:JFM655281 JPI589747:JPI655281 JZE589747:JZE655281 KJA589747:KJA655281 KSW589747:KSW655281 LCS589747:LCS655281 LMO589747:LMO655281 LWK589747:LWK655281 MGG589747:MGG655281 MQC589747:MQC655281 MZY589747:MZY655281 NJU589747:NJU655281 NTQ589747:NTQ655281 ODM589747:ODM655281 ONI589747:ONI655281 OXE589747:OXE655281 PHA589747:PHA655281 PQW589747:PQW655281 QAS589747:QAS655281 QKO589747:QKO655281 QUK589747:QUK655281 REG589747:REG655281 ROC589747:ROC655281 RXY589747:RXY655281 SHU589747:SHU655281 SRQ589747:SRQ655281 TBM589747:TBM655281 TLI589747:TLI655281 TVE589747:TVE655281 UFA589747:UFA655281 UOW589747:UOW655281 UYS589747:UYS655281 VIO589747:VIO655281 VSK589747:VSK655281 WCG589747:WCG655281 WMC589747:WMC655281 WVY589747:WVY655281 Q655283:Q720817 JM655283:JM720817 TI655283:TI720817 ADE655283:ADE720817 ANA655283:ANA720817 AWW655283:AWW720817 BGS655283:BGS720817 BQO655283:BQO720817 CAK655283:CAK720817 CKG655283:CKG720817 CUC655283:CUC720817 DDY655283:DDY720817 DNU655283:DNU720817 DXQ655283:DXQ720817 EHM655283:EHM720817 ERI655283:ERI720817 FBE655283:FBE720817 FLA655283:FLA720817 FUW655283:FUW720817 GES655283:GES720817 GOO655283:GOO720817 GYK655283:GYK720817 HIG655283:HIG720817 HSC655283:HSC720817 IBY655283:IBY720817 ILU655283:ILU720817 IVQ655283:IVQ720817 JFM655283:JFM720817 JPI655283:JPI720817 JZE655283:JZE720817 KJA655283:KJA720817 KSW655283:KSW720817 LCS655283:LCS720817 LMO655283:LMO720817 LWK655283:LWK720817 MGG655283:MGG720817 MQC655283:MQC720817 MZY655283:MZY720817 NJU655283:NJU720817 NTQ655283:NTQ720817 ODM655283:ODM720817 ONI655283:ONI720817 OXE655283:OXE720817 PHA655283:PHA720817 PQW655283:PQW720817 QAS655283:QAS720817 QKO655283:QKO720817 QUK655283:QUK720817 REG655283:REG720817 ROC655283:ROC720817 RXY655283:RXY720817 SHU655283:SHU720817 SRQ655283:SRQ720817 TBM655283:TBM720817 TLI655283:TLI720817 TVE655283:TVE720817 UFA655283:UFA720817 UOW655283:UOW720817 UYS655283:UYS720817 VIO655283:VIO720817 VSK655283:VSK720817 WCG655283:WCG720817 WMC655283:WMC720817 WVY655283:WVY720817 Q720819:Q786353 JM720819:JM786353 TI720819:TI786353 ADE720819:ADE786353 ANA720819:ANA786353 AWW720819:AWW786353 BGS720819:BGS786353 BQO720819:BQO786353 CAK720819:CAK786353 CKG720819:CKG786353 CUC720819:CUC786353 DDY720819:DDY786353 DNU720819:DNU786353 DXQ720819:DXQ786353 EHM720819:EHM786353 ERI720819:ERI786353 FBE720819:FBE786353 FLA720819:FLA786353 FUW720819:FUW786353 GES720819:GES786353 GOO720819:GOO786353 GYK720819:GYK786353 HIG720819:HIG786353 HSC720819:HSC786353 IBY720819:IBY786353 ILU720819:ILU786353 IVQ720819:IVQ786353 JFM720819:JFM786353 JPI720819:JPI786353 JZE720819:JZE786353 KJA720819:KJA786353 KSW720819:KSW786353 LCS720819:LCS786353 LMO720819:LMO786353 LWK720819:LWK786353 MGG720819:MGG786353 MQC720819:MQC786353 MZY720819:MZY786353 NJU720819:NJU786353 NTQ720819:NTQ786353 ODM720819:ODM786353 ONI720819:ONI786353 OXE720819:OXE786353 PHA720819:PHA786353 PQW720819:PQW786353 QAS720819:QAS786353 QKO720819:QKO786353 QUK720819:QUK786353 REG720819:REG786353 ROC720819:ROC786353 RXY720819:RXY786353 SHU720819:SHU786353 SRQ720819:SRQ786353 TBM720819:TBM786353 TLI720819:TLI786353 TVE720819:TVE786353 UFA720819:UFA786353 UOW720819:UOW786353 UYS720819:UYS786353 VIO720819:VIO786353 VSK720819:VSK786353 WCG720819:WCG786353 WMC720819:WMC786353 WVY720819:WVY786353 Q786355:Q851889 JM786355:JM851889 TI786355:TI851889 ADE786355:ADE851889 ANA786355:ANA851889 AWW786355:AWW851889 BGS786355:BGS851889 BQO786355:BQO851889 CAK786355:CAK851889 CKG786355:CKG851889 CUC786355:CUC851889 DDY786355:DDY851889 DNU786355:DNU851889 DXQ786355:DXQ851889 EHM786355:EHM851889 ERI786355:ERI851889 FBE786355:FBE851889 FLA786355:FLA851889 FUW786355:FUW851889 GES786355:GES851889 GOO786355:GOO851889 GYK786355:GYK851889 HIG786355:HIG851889 HSC786355:HSC851889 IBY786355:IBY851889 ILU786355:ILU851889 IVQ786355:IVQ851889 JFM786355:JFM851889 JPI786355:JPI851889 JZE786355:JZE851889 KJA786355:KJA851889 KSW786355:KSW851889 LCS786355:LCS851889 LMO786355:LMO851889 LWK786355:LWK851889 MGG786355:MGG851889 MQC786355:MQC851889 MZY786355:MZY851889 NJU786355:NJU851889 NTQ786355:NTQ851889 ODM786355:ODM851889 ONI786355:ONI851889 OXE786355:OXE851889 PHA786355:PHA851889 PQW786355:PQW851889 QAS786355:QAS851889 QKO786355:QKO851889 QUK786355:QUK851889 REG786355:REG851889 ROC786355:ROC851889 RXY786355:RXY851889 SHU786355:SHU851889 SRQ786355:SRQ851889 TBM786355:TBM851889 TLI786355:TLI851889 TVE786355:TVE851889 UFA786355:UFA851889 UOW786355:UOW851889 UYS786355:UYS851889 VIO786355:VIO851889 VSK786355:VSK851889 WCG786355:WCG851889 WMC786355:WMC851889 WVY786355:WVY851889 Q851891:Q917425 JM851891:JM917425 TI851891:TI917425 ADE851891:ADE917425 ANA851891:ANA917425 AWW851891:AWW917425 BGS851891:BGS917425 BQO851891:BQO917425 CAK851891:CAK917425 CKG851891:CKG917425 CUC851891:CUC917425 DDY851891:DDY917425 DNU851891:DNU917425 DXQ851891:DXQ917425 EHM851891:EHM917425 ERI851891:ERI917425 FBE851891:FBE917425 FLA851891:FLA917425 FUW851891:FUW917425 GES851891:GES917425 GOO851891:GOO917425 GYK851891:GYK917425 HIG851891:HIG917425 HSC851891:HSC917425 IBY851891:IBY917425 ILU851891:ILU917425 IVQ851891:IVQ917425 JFM851891:JFM917425 JPI851891:JPI917425 JZE851891:JZE917425 KJA851891:KJA917425 KSW851891:KSW917425 LCS851891:LCS917425 LMO851891:LMO917425 LWK851891:LWK917425 MGG851891:MGG917425 MQC851891:MQC917425 MZY851891:MZY917425 NJU851891:NJU917425 NTQ851891:NTQ917425 ODM851891:ODM917425 ONI851891:ONI917425 OXE851891:OXE917425 PHA851891:PHA917425 PQW851891:PQW917425 QAS851891:QAS917425 QKO851891:QKO917425 QUK851891:QUK917425 REG851891:REG917425 ROC851891:ROC917425 RXY851891:RXY917425 SHU851891:SHU917425 SRQ851891:SRQ917425 TBM851891:TBM917425 TLI851891:TLI917425 TVE851891:TVE917425 UFA851891:UFA917425 UOW851891:UOW917425 UYS851891:UYS917425 VIO851891:VIO917425 VSK851891:VSK917425 WCG851891:WCG917425 WMC851891:WMC917425 WVY851891:WVY917425 Q917427:Q982961 JM917427:JM982961 TI917427:TI982961 ADE917427:ADE982961 ANA917427:ANA982961 AWW917427:AWW982961 BGS917427:BGS982961 BQO917427:BQO982961 CAK917427:CAK982961 CKG917427:CKG982961 CUC917427:CUC982961 DDY917427:DDY982961 DNU917427:DNU982961 DXQ917427:DXQ982961 EHM917427:EHM982961 ERI917427:ERI982961 FBE917427:FBE982961 FLA917427:FLA982961 FUW917427:FUW982961 GES917427:GES982961 GOO917427:GOO982961 GYK917427:GYK982961 HIG917427:HIG982961 HSC917427:HSC982961 IBY917427:IBY982961 ILU917427:ILU982961 IVQ917427:IVQ982961 JFM917427:JFM982961 JPI917427:JPI982961 JZE917427:JZE982961 KJA917427:KJA982961 KSW917427:KSW982961 LCS917427:LCS982961 LMO917427:LMO982961 LWK917427:LWK982961 MGG917427:MGG982961 MQC917427:MQC982961 MZY917427:MZY982961 NJU917427:NJU982961 NTQ917427:NTQ982961 ODM917427:ODM982961 ONI917427:ONI982961 OXE917427:OXE982961 PHA917427:PHA982961 PQW917427:PQW982961 QAS917427:QAS982961 QKO917427:QKO982961 QUK917427:QUK982961 REG917427:REG982961 ROC917427:ROC982961 RXY917427:RXY982961 SHU917427:SHU982961 SRQ917427:SRQ982961 TBM917427:TBM982961 TLI917427:TLI982961 TVE917427:TVE982961 UFA917427:UFA982961 UOW917427:UOW982961 UYS917427:UYS982961 VIO917427:VIO982961 VSK917427:VSK982961 WCG917427:WCG982961 WMC917427:WMC982961 WVY917427:WVY982961 Q982963:Q1048576 JM982963:JM1048576 TI982963:TI1048576 ADE982963:ADE1048576 ANA982963:ANA1048576 AWW982963:AWW1048576 BGS982963:BGS1048576 BQO982963:BQO1048576 CAK982963:CAK1048576 CKG982963:CKG1048576 CUC982963:CUC1048576 DDY982963:DDY1048576 DNU982963:DNU1048576 DXQ982963:DXQ1048576 EHM982963:EHM1048576 ERI982963:ERI1048576 FBE982963:FBE1048576 FLA982963:FLA1048576 FUW982963:FUW1048576 GES982963:GES1048576 GOO982963:GOO1048576 GYK982963:GYK1048576 HIG982963:HIG1048576 HSC982963:HSC1048576 IBY982963:IBY1048576 ILU982963:ILU1048576 IVQ982963:IVQ1048576 JFM982963:JFM1048576 JPI982963:JPI1048576 JZE982963:JZE1048576 KJA982963:KJA1048576 KSW982963:KSW1048576 LCS982963:LCS1048576 LMO982963:LMO1048576 LWK982963:LWK1048576 MGG982963:MGG1048576 MQC982963:MQC1048576 MZY982963:MZY1048576 NJU982963:NJU1048576 NTQ982963:NTQ1048576 ODM982963:ODM1048576 ONI982963:ONI1048576 OXE982963:OXE1048576 PHA982963:PHA1048576 PQW982963:PQW1048576 QAS982963:QAS1048576 QKO982963:QKO1048576 QUK982963:QUK1048576 REG982963:REG1048576 ROC982963:ROC1048576 RXY982963:RXY1048576 SHU982963:SHU1048576 SRQ982963:SRQ1048576 TBM982963:TBM1048576 TLI982963:TLI1048576 TVE982963:TVE1048576 UFA982963:UFA1048576 UOW982963:UOW1048576 UYS982963:UYS1048576 VIO982963:VIO1048576 VSK982963:VSK1048576 WCG982963:WCG1048576 WMC982963:WMC1048576 WVY982963:WVY1048576 WVY2:WVY65457 WMC2:WMC65457 WCG2:WCG65457 VSK2:VSK65457 VIO2:VIO65457 UYS2:UYS65457 UOW2:UOW65457 UFA2:UFA65457 TVE2:TVE65457 TLI2:TLI65457 TBM2:TBM65457 SRQ2:SRQ65457 SHU2:SHU65457 RXY2:RXY65457 ROC2:ROC65457 REG2:REG65457 QUK2:QUK65457 QKO2:QKO65457 QAS2:QAS65457 PQW2:PQW65457 PHA2:PHA65457 OXE2:OXE65457 ONI2:ONI65457 ODM2:ODM65457 NTQ2:NTQ65457 NJU2:NJU65457 MZY2:MZY65457 MQC2:MQC65457 MGG2:MGG65457 LWK2:LWK65457 LMO2:LMO65457 LCS2:LCS65457 KSW2:KSW65457 KJA2:KJA65457 JZE2:JZE65457 JPI2:JPI65457 JFM2:JFM65457 IVQ2:IVQ65457 ILU2:ILU65457 IBY2:IBY65457 HSC2:HSC65457 HIG2:HIG65457 GYK2:GYK65457 GOO2:GOO65457 GES2:GES65457 FUW2:FUW65457 FLA2:FLA65457 FBE2:FBE65457 ERI2:ERI65457 EHM2:EHM65457 DXQ2:DXQ65457 DNU2:DNU65457 DDY2:DDY65457 CUC2:CUC65457 CKG2:CKG65457 CAK2:CAK65457 BQO2:BQO65457 BGS2:BGS65457 AWW2:AWW65457 ANA2:ANA65457 ADE2:ADE65457 TI2:TI65457 JM2:JM65457 Q2:Q65457">
      <formula1>"Yes,No"</formula1>
    </dataValidation>
    <dataValidation allowBlank="1" showInputMessage="1" showErrorMessage="1" promptTitle="SampleMethod" prompt="How was the sample collected?_x000a_Grab = Grab sample for surface blooms_x000a_Compostite =Composite_x000a_Integrated = Integrated tube sample_x000a_Validation = Use this for Blanks and Calibration Standards_x000a_Other = give details in the comments section " sqref="L65458 JH65458 TD65458 ACZ65458 AMV65458 AWR65458 BGN65458 BQJ65458 CAF65458 CKB65458 CTX65458 DDT65458 DNP65458 DXL65458 EHH65458 ERD65458 FAZ65458 FKV65458 FUR65458 GEN65458 GOJ65458 GYF65458 HIB65458 HRX65458 IBT65458 ILP65458 IVL65458 JFH65458 JPD65458 JYZ65458 KIV65458 KSR65458 LCN65458 LMJ65458 LWF65458 MGB65458 MPX65458 MZT65458 NJP65458 NTL65458 ODH65458 OND65458 OWZ65458 PGV65458 PQR65458 QAN65458 QKJ65458 QUF65458 REB65458 RNX65458 RXT65458 SHP65458 SRL65458 TBH65458 TLD65458 TUZ65458 UEV65458 UOR65458 UYN65458 VIJ65458 VSF65458 WCB65458 WLX65458 WVT65458 L130994 JH130994 TD130994 ACZ130994 AMV130994 AWR130994 BGN130994 BQJ130994 CAF130994 CKB130994 CTX130994 DDT130994 DNP130994 DXL130994 EHH130994 ERD130994 FAZ130994 FKV130994 FUR130994 GEN130994 GOJ130994 GYF130994 HIB130994 HRX130994 IBT130994 ILP130994 IVL130994 JFH130994 JPD130994 JYZ130994 KIV130994 KSR130994 LCN130994 LMJ130994 LWF130994 MGB130994 MPX130994 MZT130994 NJP130994 NTL130994 ODH130994 OND130994 OWZ130994 PGV130994 PQR130994 QAN130994 QKJ130994 QUF130994 REB130994 RNX130994 RXT130994 SHP130994 SRL130994 TBH130994 TLD130994 TUZ130994 UEV130994 UOR130994 UYN130994 VIJ130994 VSF130994 WCB130994 WLX130994 WVT130994 L196530 JH196530 TD196530 ACZ196530 AMV196530 AWR196530 BGN196530 BQJ196530 CAF196530 CKB196530 CTX196530 DDT196530 DNP196530 DXL196530 EHH196530 ERD196530 FAZ196530 FKV196530 FUR196530 GEN196530 GOJ196530 GYF196530 HIB196530 HRX196530 IBT196530 ILP196530 IVL196530 JFH196530 JPD196530 JYZ196530 KIV196530 KSR196530 LCN196530 LMJ196530 LWF196530 MGB196530 MPX196530 MZT196530 NJP196530 NTL196530 ODH196530 OND196530 OWZ196530 PGV196530 PQR196530 QAN196530 QKJ196530 QUF196530 REB196530 RNX196530 RXT196530 SHP196530 SRL196530 TBH196530 TLD196530 TUZ196530 UEV196530 UOR196530 UYN196530 VIJ196530 VSF196530 WCB196530 WLX196530 WVT196530 L262066 JH262066 TD262066 ACZ262066 AMV262066 AWR262066 BGN262066 BQJ262066 CAF262066 CKB262066 CTX262066 DDT262066 DNP262066 DXL262066 EHH262066 ERD262066 FAZ262066 FKV262066 FUR262066 GEN262066 GOJ262066 GYF262066 HIB262066 HRX262066 IBT262066 ILP262066 IVL262066 JFH262066 JPD262066 JYZ262066 KIV262066 KSR262066 LCN262066 LMJ262066 LWF262066 MGB262066 MPX262066 MZT262066 NJP262066 NTL262066 ODH262066 OND262066 OWZ262066 PGV262066 PQR262066 QAN262066 QKJ262066 QUF262066 REB262066 RNX262066 RXT262066 SHP262066 SRL262066 TBH262066 TLD262066 TUZ262066 UEV262066 UOR262066 UYN262066 VIJ262066 VSF262066 WCB262066 WLX262066 WVT262066 L327602 JH327602 TD327602 ACZ327602 AMV327602 AWR327602 BGN327602 BQJ327602 CAF327602 CKB327602 CTX327602 DDT327602 DNP327602 DXL327602 EHH327602 ERD327602 FAZ327602 FKV327602 FUR327602 GEN327602 GOJ327602 GYF327602 HIB327602 HRX327602 IBT327602 ILP327602 IVL327602 JFH327602 JPD327602 JYZ327602 KIV327602 KSR327602 LCN327602 LMJ327602 LWF327602 MGB327602 MPX327602 MZT327602 NJP327602 NTL327602 ODH327602 OND327602 OWZ327602 PGV327602 PQR327602 QAN327602 QKJ327602 QUF327602 REB327602 RNX327602 RXT327602 SHP327602 SRL327602 TBH327602 TLD327602 TUZ327602 UEV327602 UOR327602 UYN327602 VIJ327602 VSF327602 WCB327602 WLX327602 WVT327602 L393138 JH393138 TD393138 ACZ393138 AMV393138 AWR393138 BGN393138 BQJ393138 CAF393138 CKB393138 CTX393138 DDT393138 DNP393138 DXL393138 EHH393138 ERD393138 FAZ393138 FKV393138 FUR393138 GEN393138 GOJ393138 GYF393138 HIB393138 HRX393138 IBT393138 ILP393138 IVL393138 JFH393138 JPD393138 JYZ393138 KIV393138 KSR393138 LCN393138 LMJ393138 LWF393138 MGB393138 MPX393138 MZT393138 NJP393138 NTL393138 ODH393138 OND393138 OWZ393138 PGV393138 PQR393138 QAN393138 QKJ393138 QUF393138 REB393138 RNX393138 RXT393138 SHP393138 SRL393138 TBH393138 TLD393138 TUZ393138 UEV393138 UOR393138 UYN393138 VIJ393138 VSF393138 WCB393138 WLX393138 WVT393138 L458674 JH458674 TD458674 ACZ458674 AMV458674 AWR458674 BGN458674 BQJ458674 CAF458674 CKB458674 CTX458674 DDT458674 DNP458674 DXL458674 EHH458674 ERD458674 FAZ458674 FKV458674 FUR458674 GEN458674 GOJ458674 GYF458674 HIB458674 HRX458674 IBT458674 ILP458674 IVL458674 JFH458674 JPD458674 JYZ458674 KIV458674 KSR458674 LCN458674 LMJ458674 LWF458674 MGB458674 MPX458674 MZT458674 NJP458674 NTL458674 ODH458674 OND458674 OWZ458674 PGV458674 PQR458674 QAN458674 QKJ458674 QUF458674 REB458674 RNX458674 RXT458674 SHP458674 SRL458674 TBH458674 TLD458674 TUZ458674 UEV458674 UOR458674 UYN458674 VIJ458674 VSF458674 WCB458674 WLX458674 WVT458674 L524210 JH524210 TD524210 ACZ524210 AMV524210 AWR524210 BGN524210 BQJ524210 CAF524210 CKB524210 CTX524210 DDT524210 DNP524210 DXL524210 EHH524210 ERD524210 FAZ524210 FKV524210 FUR524210 GEN524210 GOJ524210 GYF524210 HIB524210 HRX524210 IBT524210 ILP524210 IVL524210 JFH524210 JPD524210 JYZ524210 KIV524210 KSR524210 LCN524210 LMJ524210 LWF524210 MGB524210 MPX524210 MZT524210 NJP524210 NTL524210 ODH524210 OND524210 OWZ524210 PGV524210 PQR524210 QAN524210 QKJ524210 QUF524210 REB524210 RNX524210 RXT524210 SHP524210 SRL524210 TBH524210 TLD524210 TUZ524210 UEV524210 UOR524210 UYN524210 VIJ524210 VSF524210 WCB524210 WLX524210 WVT524210 L589746 JH589746 TD589746 ACZ589746 AMV589746 AWR589746 BGN589746 BQJ589746 CAF589746 CKB589746 CTX589746 DDT589746 DNP589746 DXL589746 EHH589746 ERD589746 FAZ589746 FKV589746 FUR589746 GEN589746 GOJ589746 GYF589746 HIB589746 HRX589746 IBT589746 ILP589746 IVL589746 JFH589746 JPD589746 JYZ589746 KIV589746 KSR589746 LCN589746 LMJ589746 LWF589746 MGB589746 MPX589746 MZT589746 NJP589746 NTL589746 ODH589746 OND589746 OWZ589746 PGV589746 PQR589746 QAN589746 QKJ589746 QUF589746 REB589746 RNX589746 RXT589746 SHP589746 SRL589746 TBH589746 TLD589746 TUZ589746 UEV589746 UOR589746 UYN589746 VIJ589746 VSF589746 WCB589746 WLX589746 WVT589746 L655282 JH655282 TD655282 ACZ655282 AMV655282 AWR655282 BGN655282 BQJ655282 CAF655282 CKB655282 CTX655282 DDT655282 DNP655282 DXL655282 EHH655282 ERD655282 FAZ655282 FKV655282 FUR655282 GEN655282 GOJ655282 GYF655282 HIB655282 HRX655282 IBT655282 ILP655282 IVL655282 JFH655282 JPD655282 JYZ655282 KIV655282 KSR655282 LCN655282 LMJ655282 LWF655282 MGB655282 MPX655282 MZT655282 NJP655282 NTL655282 ODH655282 OND655282 OWZ655282 PGV655282 PQR655282 QAN655282 QKJ655282 QUF655282 REB655282 RNX655282 RXT655282 SHP655282 SRL655282 TBH655282 TLD655282 TUZ655282 UEV655282 UOR655282 UYN655282 VIJ655282 VSF655282 WCB655282 WLX655282 WVT655282 L720818 JH720818 TD720818 ACZ720818 AMV720818 AWR720818 BGN720818 BQJ720818 CAF720818 CKB720818 CTX720818 DDT720818 DNP720818 DXL720818 EHH720818 ERD720818 FAZ720818 FKV720818 FUR720818 GEN720818 GOJ720818 GYF720818 HIB720818 HRX720818 IBT720818 ILP720818 IVL720818 JFH720818 JPD720818 JYZ720818 KIV720818 KSR720818 LCN720818 LMJ720818 LWF720818 MGB720818 MPX720818 MZT720818 NJP720818 NTL720818 ODH720818 OND720818 OWZ720818 PGV720818 PQR720818 QAN720818 QKJ720818 QUF720818 REB720818 RNX720818 RXT720818 SHP720818 SRL720818 TBH720818 TLD720818 TUZ720818 UEV720818 UOR720818 UYN720818 VIJ720818 VSF720818 WCB720818 WLX720818 WVT720818 L786354 JH786354 TD786354 ACZ786354 AMV786354 AWR786354 BGN786354 BQJ786354 CAF786354 CKB786354 CTX786354 DDT786354 DNP786354 DXL786354 EHH786354 ERD786354 FAZ786354 FKV786354 FUR786354 GEN786354 GOJ786354 GYF786354 HIB786354 HRX786354 IBT786354 ILP786354 IVL786354 JFH786354 JPD786354 JYZ786354 KIV786354 KSR786354 LCN786354 LMJ786354 LWF786354 MGB786354 MPX786354 MZT786354 NJP786354 NTL786354 ODH786354 OND786354 OWZ786354 PGV786354 PQR786354 QAN786354 QKJ786354 QUF786354 REB786354 RNX786354 RXT786354 SHP786354 SRL786354 TBH786354 TLD786354 TUZ786354 UEV786354 UOR786354 UYN786354 VIJ786354 VSF786354 WCB786354 WLX786354 WVT786354 L851890 JH851890 TD851890 ACZ851890 AMV851890 AWR851890 BGN851890 BQJ851890 CAF851890 CKB851890 CTX851890 DDT851890 DNP851890 DXL851890 EHH851890 ERD851890 FAZ851890 FKV851890 FUR851890 GEN851890 GOJ851890 GYF851890 HIB851890 HRX851890 IBT851890 ILP851890 IVL851890 JFH851890 JPD851890 JYZ851890 KIV851890 KSR851890 LCN851890 LMJ851890 LWF851890 MGB851890 MPX851890 MZT851890 NJP851890 NTL851890 ODH851890 OND851890 OWZ851890 PGV851890 PQR851890 QAN851890 QKJ851890 QUF851890 REB851890 RNX851890 RXT851890 SHP851890 SRL851890 TBH851890 TLD851890 TUZ851890 UEV851890 UOR851890 UYN851890 VIJ851890 VSF851890 WCB851890 WLX851890 WVT851890 L917426 JH917426 TD917426 ACZ917426 AMV917426 AWR917426 BGN917426 BQJ917426 CAF917426 CKB917426 CTX917426 DDT917426 DNP917426 DXL917426 EHH917426 ERD917426 FAZ917426 FKV917426 FUR917426 GEN917426 GOJ917426 GYF917426 HIB917426 HRX917426 IBT917426 ILP917426 IVL917426 JFH917426 JPD917426 JYZ917426 KIV917426 KSR917426 LCN917426 LMJ917426 LWF917426 MGB917426 MPX917426 MZT917426 NJP917426 NTL917426 ODH917426 OND917426 OWZ917426 PGV917426 PQR917426 QAN917426 QKJ917426 QUF917426 REB917426 RNX917426 RXT917426 SHP917426 SRL917426 TBH917426 TLD917426 TUZ917426 UEV917426 UOR917426 UYN917426 VIJ917426 VSF917426 WCB917426 WLX917426 WVT917426 L982962 JH982962 TD982962 ACZ982962 AMV982962 AWR982962 BGN982962 BQJ982962 CAF982962 CKB982962 CTX982962 DDT982962 DNP982962 DXL982962 EHH982962 ERD982962 FAZ982962 FKV982962 FUR982962 GEN982962 GOJ982962 GYF982962 HIB982962 HRX982962 IBT982962 ILP982962 IVL982962 JFH982962 JPD982962 JYZ982962 KIV982962 KSR982962 LCN982962 LMJ982962 LWF982962 MGB982962 MPX982962 MZT982962 NJP982962 NTL982962 ODH982962 OND982962 OWZ982962 PGV982962 PQR982962 QAN982962 QKJ982962 QUF982962 REB982962 RNX982962 RXT982962 SHP982962 SRL982962 TBH982962 TLD982962 TUZ982962 UEV982962 UOR982962 UYN982962 VIJ982962 VSF982962 WCB982962 WLX982962 WVT982962 WVT1 WLX1 WCB1 VSF1 VIJ1 UYN1 UOR1 UEV1 TUZ1 TLD1 TBH1 SRL1 SHP1 RXT1 RNX1 REB1 QUF1 QKJ1 QAN1 PQR1 PGV1 OWZ1 OND1 ODH1 NTL1 NJP1 MZT1 MPX1 MGB1 LWF1 LMJ1 LCN1 KSR1 KIV1 JYZ1 JPD1 JFH1 IVL1 ILP1 IBT1 HRX1 HIB1 GYF1 GOJ1 GEN1 FUR1 FKV1 FAZ1 ERD1 EHH1 DXL1 DNP1 DDT1 CTX1 CKB1 CAF1 BQJ1 BGN1 AWR1 AMV1 ACZ1 TD1 JH1 L1"/>
    <dataValidation type="date" allowBlank="1" showInputMessage="1" showErrorMessage="1" error="Make sure the date format is MM/DD/YY and between Mar 1 and Oct 31 2014" promptTitle="SampleDate" prompt="Date sample was collected in format MM/DD/YY" sqref="H65459:H130993 JD65459:JD130993 SZ65459:SZ130993 ACV65459:ACV130993 AMR65459:AMR130993 AWN65459:AWN130993 BGJ65459:BGJ130993 BQF65459:BQF130993 CAB65459:CAB130993 CJX65459:CJX130993 CTT65459:CTT130993 DDP65459:DDP130993 DNL65459:DNL130993 DXH65459:DXH130993 EHD65459:EHD130993 EQZ65459:EQZ130993 FAV65459:FAV130993 FKR65459:FKR130993 FUN65459:FUN130993 GEJ65459:GEJ130993 GOF65459:GOF130993 GYB65459:GYB130993 HHX65459:HHX130993 HRT65459:HRT130993 IBP65459:IBP130993 ILL65459:ILL130993 IVH65459:IVH130993 JFD65459:JFD130993 JOZ65459:JOZ130993 JYV65459:JYV130993 KIR65459:KIR130993 KSN65459:KSN130993 LCJ65459:LCJ130993 LMF65459:LMF130993 LWB65459:LWB130993 MFX65459:MFX130993 MPT65459:MPT130993 MZP65459:MZP130993 NJL65459:NJL130993 NTH65459:NTH130993 ODD65459:ODD130993 OMZ65459:OMZ130993 OWV65459:OWV130993 PGR65459:PGR130993 PQN65459:PQN130993 QAJ65459:QAJ130993 QKF65459:QKF130993 QUB65459:QUB130993 RDX65459:RDX130993 RNT65459:RNT130993 RXP65459:RXP130993 SHL65459:SHL130993 SRH65459:SRH130993 TBD65459:TBD130993 TKZ65459:TKZ130993 TUV65459:TUV130993 UER65459:UER130993 UON65459:UON130993 UYJ65459:UYJ130993 VIF65459:VIF130993 VSB65459:VSB130993 WBX65459:WBX130993 WLT65459:WLT130993 WVP65459:WVP130993 H130995:H196529 JD130995:JD196529 SZ130995:SZ196529 ACV130995:ACV196529 AMR130995:AMR196529 AWN130995:AWN196529 BGJ130995:BGJ196529 BQF130995:BQF196529 CAB130995:CAB196529 CJX130995:CJX196529 CTT130995:CTT196529 DDP130995:DDP196529 DNL130995:DNL196529 DXH130995:DXH196529 EHD130995:EHD196529 EQZ130995:EQZ196529 FAV130995:FAV196529 FKR130995:FKR196529 FUN130995:FUN196529 GEJ130995:GEJ196529 GOF130995:GOF196529 GYB130995:GYB196529 HHX130995:HHX196529 HRT130995:HRT196529 IBP130995:IBP196529 ILL130995:ILL196529 IVH130995:IVH196529 JFD130995:JFD196529 JOZ130995:JOZ196529 JYV130995:JYV196529 KIR130995:KIR196529 KSN130995:KSN196529 LCJ130995:LCJ196529 LMF130995:LMF196529 LWB130995:LWB196529 MFX130995:MFX196529 MPT130995:MPT196529 MZP130995:MZP196529 NJL130995:NJL196529 NTH130995:NTH196529 ODD130995:ODD196529 OMZ130995:OMZ196529 OWV130995:OWV196529 PGR130995:PGR196529 PQN130995:PQN196529 QAJ130995:QAJ196529 QKF130995:QKF196529 QUB130995:QUB196529 RDX130995:RDX196529 RNT130995:RNT196529 RXP130995:RXP196529 SHL130995:SHL196529 SRH130995:SRH196529 TBD130995:TBD196529 TKZ130995:TKZ196529 TUV130995:TUV196529 UER130995:UER196529 UON130995:UON196529 UYJ130995:UYJ196529 VIF130995:VIF196529 VSB130995:VSB196529 WBX130995:WBX196529 WLT130995:WLT196529 WVP130995:WVP196529 H196531:H262065 JD196531:JD262065 SZ196531:SZ262065 ACV196531:ACV262065 AMR196531:AMR262065 AWN196531:AWN262065 BGJ196531:BGJ262065 BQF196531:BQF262065 CAB196531:CAB262065 CJX196531:CJX262065 CTT196531:CTT262065 DDP196531:DDP262065 DNL196531:DNL262065 DXH196531:DXH262065 EHD196531:EHD262065 EQZ196531:EQZ262065 FAV196531:FAV262065 FKR196531:FKR262065 FUN196531:FUN262065 GEJ196531:GEJ262065 GOF196531:GOF262065 GYB196531:GYB262065 HHX196531:HHX262065 HRT196531:HRT262065 IBP196531:IBP262065 ILL196531:ILL262065 IVH196531:IVH262065 JFD196531:JFD262065 JOZ196531:JOZ262065 JYV196531:JYV262065 KIR196531:KIR262065 KSN196531:KSN262065 LCJ196531:LCJ262065 LMF196531:LMF262065 LWB196531:LWB262065 MFX196531:MFX262065 MPT196531:MPT262065 MZP196531:MZP262065 NJL196531:NJL262065 NTH196531:NTH262065 ODD196531:ODD262065 OMZ196531:OMZ262065 OWV196531:OWV262065 PGR196531:PGR262065 PQN196531:PQN262065 QAJ196531:QAJ262065 QKF196531:QKF262065 QUB196531:QUB262065 RDX196531:RDX262065 RNT196531:RNT262065 RXP196531:RXP262065 SHL196531:SHL262065 SRH196531:SRH262065 TBD196531:TBD262065 TKZ196531:TKZ262065 TUV196531:TUV262065 UER196531:UER262065 UON196531:UON262065 UYJ196531:UYJ262065 VIF196531:VIF262065 VSB196531:VSB262065 WBX196531:WBX262065 WLT196531:WLT262065 WVP196531:WVP262065 H262067:H327601 JD262067:JD327601 SZ262067:SZ327601 ACV262067:ACV327601 AMR262067:AMR327601 AWN262067:AWN327601 BGJ262067:BGJ327601 BQF262067:BQF327601 CAB262067:CAB327601 CJX262067:CJX327601 CTT262067:CTT327601 DDP262067:DDP327601 DNL262067:DNL327601 DXH262067:DXH327601 EHD262067:EHD327601 EQZ262067:EQZ327601 FAV262067:FAV327601 FKR262067:FKR327601 FUN262067:FUN327601 GEJ262067:GEJ327601 GOF262067:GOF327601 GYB262067:GYB327601 HHX262067:HHX327601 HRT262067:HRT327601 IBP262067:IBP327601 ILL262067:ILL327601 IVH262067:IVH327601 JFD262067:JFD327601 JOZ262067:JOZ327601 JYV262067:JYV327601 KIR262067:KIR327601 KSN262067:KSN327601 LCJ262067:LCJ327601 LMF262067:LMF327601 LWB262067:LWB327601 MFX262067:MFX327601 MPT262067:MPT327601 MZP262067:MZP327601 NJL262067:NJL327601 NTH262067:NTH327601 ODD262067:ODD327601 OMZ262067:OMZ327601 OWV262067:OWV327601 PGR262067:PGR327601 PQN262067:PQN327601 QAJ262067:QAJ327601 QKF262067:QKF327601 QUB262067:QUB327601 RDX262067:RDX327601 RNT262067:RNT327601 RXP262067:RXP327601 SHL262067:SHL327601 SRH262067:SRH327601 TBD262067:TBD327601 TKZ262067:TKZ327601 TUV262067:TUV327601 UER262067:UER327601 UON262067:UON327601 UYJ262067:UYJ327601 VIF262067:VIF327601 VSB262067:VSB327601 WBX262067:WBX327601 WLT262067:WLT327601 WVP262067:WVP327601 H327603:H393137 JD327603:JD393137 SZ327603:SZ393137 ACV327603:ACV393137 AMR327603:AMR393137 AWN327603:AWN393137 BGJ327603:BGJ393137 BQF327603:BQF393137 CAB327603:CAB393137 CJX327603:CJX393137 CTT327603:CTT393137 DDP327603:DDP393137 DNL327603:DNL393137 DXH327603:DXH393137 EHD327603:EHD393137 EQZ327603:EQZ393137 FAV327603:FAV393137 FKR327603:FKR393137 FUN327603:FUN393137 GEJ327603:GEJ393137 GOF327603:GOF393137 GYB327603:GYB393137 HHX327603:HHX393137 HRT327603:HRT393137 IBP327603:IBP393137 ILL327603:ILL393137 IVH327603:IVH393137 JFD327603:JFD393137 JOZ327603:JOZ393137 JYV327603:JYV393137 KIR327603:KIR393137 KSN327603:KSN393137 LCJ327603:LCJ393137 LMF327603:LMF393137 LWB327603:LWB393137 MFX327603:MFX393137 MPT327603:MPT393137 MZP327603:MZP393137 NJL327603:NJL393137 NTH327603:NTH393137 ODD327603:ODD393137 OMZ327603:OMZ393137 OWV327603:OWV393137 PGR327603:PGR393137 PQN327603:PQN393137 QAJ327603:QAJ393137 QKF327603:QKF393137 QUB327603:QUB393137 RDX327603:RDX393137 RNT327603:RNT393137 RXP327603:RXP393137 SHL327603:SHL393137 SRH327603:SRH393137 TBD327603:TBD393137 TKZ327603:TKZ393137 TUV327603:TUV393137 UER327603:UER393137 UON327603:UON393137 UYJ327603:UYJ393137 VIF327603:VIF393137 VSB327603:VSB393137 WBX327603:WBX393137 WLT327603:WLT393137 WVP327603:WVP393137 H393139:H458673 JD393139:JD458673 SZ393139:SZ458673 ACV393139:ACV458673 AMR393139:AMR458673 AWN393139:AWN458673 BGJ393139:BGJ458673 BQF393139:BQF458673 CAB393139:CAB458673 CJX393139:CJX458673 CTT393139:CTT458673 DDP393139:DDP458673 DNL393139:DNL458673 DXH393139:DXH458673 EHD393139:EHD458673 EQZ393139:EQZ458673 FAV393139:FAV458673 FKR393139:FKR458673 FUN393139:FUN458673 GEJ393139:GEJ458673 GOF393139:GOF458673 GYB393139:GYB458673 HHX393139:HHX458673 HRT393139:HRT458673 IBP393139:IBP458673 ILL393139:ILL458673 IVH393139:IVH458673 JFD393139:JFD458673 JOZ393139:JOZ458673 JYV393139:JYV458673 KIR393139:KIR458673 KSN393139:KSN458673 LCJ393139:LCJ458673 LMF393139:LMF458673 LWB393139:LWB458673 MFX393139:MFX458673 MPT393139:MPT458673 MZP393139:MZP458673 NJL393139:NJL458673 NTH393139:NTH458673 ODD393139:ODD458673 OMZ393139:OMZ458673 OWV393139:OWV458673 PGR393139:PGR458673 PQN393139:PQN458673 QAJ393139:QAJ458673 QKF393139:QKF458673 QUB393139:QUB458673 RDX393139:RDX458673 RNT393139:RNT458673 RXP393139:RXP458673 SHL393139:SHL458673 SRH393139:SRH458673 TBD393139:TBD458673 TKZ393139:TKZ458673 TUV393139:TUV458673 UER393139:UER458673 UON393139:UON458673 UYJ393139:UYJ458673 VIF393139:VIF458673 VSB393139:VSB458673 WBX393139:WBX458673 WLT393139:WLT458673 WVP393139:WVP458673 H458675:H524209 JD458675:JD524209 SZ458675:SZ524209 ACV458675:ACV524209 AMR458675:AMR524209 AWN458675:AWN524209 BGJ458675:BGJ524209 BQF458675:BQF524209 CAB458675:CAB524209 CJX458675:CJX524209 CTT458675:CTT524209 DDP458675:DDP524209 DNL458675:DNL524209 DXH458675:DXH524209 EHD458675:EHD524209 EQZ458675:EQZ524209 FAV458675:FAV524209 FKR458675:FKR524209 FUN458675:FUN524209 GEJ458675:GEJ524209 GOF458675:GOF524209 GYB458675:GYB524209 HHX458675:HHX524209 HRT458675:HRT524209 IBP458675:IBP524209 ILL458675:ILL524209 IVH458675:IVH524209 JFD458675:JFD524209 JOZ458675:JOZ524209 JYV458675:JYV524209 KIR458675:KIR524209 KSN458675:KSN524209 LCJ458675:LCJ524209 LMF458675:LMF524209 LWB458675:LWB524209 MFX458675:MFX524209 MPT458675:MPT524209 MZP458675:MZP524209 NJL458675:NJL524209 NTH458675:NTH524209 ODD458675:ODD524209 OMZ458675:OMZ524209 OWV458675:OWV524209 PGR458675:PGR524209 PQN458675:PQN524209 QAJ458675:QAJ524209 QKF458675:QKF524209 QUB458675:QUB524209 RDX458675:RDX524209 RNT458675:RNT524209 RXP458675:RXP524209 SHL458675:SHL524209 SRH458675:SRH524209 TBD458675:TBD524209 TKZ458675:TKZ524209 TUV458675:TUV524209 UER458675:UER524209 UON458675:UON524209 UYJ458675:UYJ524209 VIF458675:VIF524209 VSB458675:VSB524209 WBX458675:WBX524209 WLT458675:WLT524209 WVP458675:WVP524209 H524211:H589745 JD524211:JD589745 SZ524211:SZ589745 ACV524211:ACV589745 AMR524211:AMR589745 AWN524211:AWN589745 BGJ524211:BGJ589745 BQF524211:BQF589745 CAB524211:CAB589745 CJX524211:CJX589745 CTT524211:CTT589745 DDP524211:DDP589745 DNL524211:DNL589745 DXH524211:DXH589745 EHD524211:EHD589745 EQZ524211:EQZ589745 FAV524211:FAV589745 FKR524211:FKR589745 FUN524211:FUN589745 GEJ524211:GEJ589745 GOF524211:GOF589745 GYB524211:GYB589745 HHX524211:HHX589745 HRT524211:HRT589745 IBP524211:IBP589745 ILL524211:ILL589745 IVH524211:IVH589745 JFD524211:JFD589745 JOZ524211:JOZ589745 JYV524211:JYV589745 KIR524211:KIR589745 KSN524211:KSN589745 LCJ524211:LCJ589745 LMF524211:LMF589745 LWB524211:LWB589745 MFX524211:MFX589745 MPT524211:MPT589745 MZP524211:MZP589745 NJL524211:NJL589745 NTH524211:NTH589745 ODD524211:ODD589745 OMZ524211:OMZ589745 OWV524211:OWV589745 PGR524211:PGR589745 PQN524211:PQN589745 QAJ524211:QAJ589745 QKF524211:QKF589745 QUB524211:QUB589745 RDX524211:RDX589745 RNT524211:RNT589745 RXP524211:RXP589745 SHL524211:SHL589745 SRH524211:SRH589745 TBD524211:TBD589745 TKZ524211:TKZ589745 TUV524211:TUV589745 UER524211:UER589745 UON524211:UON589745 UYJ524211:UYJ589745 VIF524211:VIF589745 VSB524211:VSB589745 WBX524211:WBX589745 WLT524211:WLT589745 WVP524211:WVP589745 H589747:H655281 JD589747:JD655281 SZ589747:SZ655281 ACV589747:ACV655281 AMR589747:AMR655281 AWN589747:AWN655281 BGJ589747:BGJ655281 BQF589747:BQF655281 CAB589747:CAB655281 CJX589747:CJX655281 CTT589747:CTT655281 DDP589747:DDP655281 DNL589747:DNL655281 DXH589747:DXH655281 EHD589747:EHD655281 EQZ589747:EQZ655281 FAV589747:FAV655281 FKR589747:FKR655281 FUN589747:FUN655281 GEJ589747:GEJ655281 GOF589747:GOF655281 GYB589747:GYB655281 HHX589747:HHX655281 HRT589747:HRT655281 IBP589747:IBP655281 ILL589747:ILL655281 IVH589747:IVH655281 JFD589747:JFD655281 JOZ589747:JOZ655281 JYV589747:JYV655281 KIR589747:KIR655281 KSN589747:KSN655281 LCJ589747:LCJ655281 LMF589747:LMF655281 LWB589747:LWB655281 MFX589747:MFX655281 MPT589747:MPT655281 MZP589747:MZP655281 NJL589747:NJL655281 NTH589747:NTH655281 ODD589747:ODD655281 OMZ589747:OMZ655281 OWV589747:OWV655281 PGR589747:PGR655281 PQN589747:PQN655281 QAJ589747:QAJ655281 QKF589747:QKF655281 QUB589747:QUB655281 RDX589747:RDX655281 RNT589747:RNT655281 RXP589747:RXP655281 SHL589747:SHL655281 SRH589747:SRH655281 TBD589747:TBD655281 TKZ589747:TKZ655281 TUV589747:TUV655281 UER589747:UER655281 UON589747:UON655281 UYJ589747:UYJ655281 VIF589747:VIF655281 VSB589747:VSB655281 WBX589747:WBX655281 WLT589747:WLT655281 WVP589747:WVP655281 H655283:H720817 JD655283:JD720817 SZ655283:SZ720817 ACV655283:ACV720817 AMR655283:AMR720817 AWN655283:AWN720817 BGJ655283:BGJ720817 BQF655283:BQF720817 CAB655283:CAB720817 CJX655283:CJX720817 CTT655283:CTT720817 DDP655283:DDP720817 DNL655283:DNL720817 DXH655283:DXH720817 EHD655283:EHD720817 EQZ655283:EQZ720817 FAV655283:FAV720817 FKR655283:FKR720817 FUN655283:FUN720817 GEJ655283:GEJ720817 GOF655283:GOF720817 GYB655283:GYB720817 HHX655283:HHX720817 HRT655283:HRT720817 IBP655283:IBP720817 ILL655283:ILL720817 IVH655283:IVH720817 JFD655283:JFD720817 JOZ655283:JOZ720817 JYV655283:JYV720817 KIR655283:KIR720817 KSN655283:KSN720817 LCJ655283:LCJ720817 LMF655283:LMF720817 LWB655283:LWB720817 MFX655283:MFX720817 MPT655283:MPT720817 MZP655283:MZP720817 NJL655283:NJL720817 NTH655283:NTH720817 ODD655283:ODD720817 OMZ655283:OMZ720817 OWV655283:OWV720817 PGR655283:PGR720817 PQN655283:PQN720817 QAJ655283:QAJ720817 QKF655283:QKF720817 QUB655283:QUB720817 RDX655283:RDX720817 RNT655283:RNT720817 RXP655283:RXP720817 SHL655283:SHL720817 SRH655283:SRH720817 TBD655283:TBD720817 TKZ655283:TKZ720817 TUV655283:TUV720817 UER655283:UER720817 UON655283:UON720817 UYJ655283:UYJ720817 VIF655283:VIF720817 VSB655283:VSB720817 WBX655283:WBX720817 WLT655283:WLT720817 WVP655283:WVP720817 H720819:H786353 JD720819:JD786353 SZ720819:SZ786353 ACV720819:ACV786353 AMR720819:AMR786353 AWN720819:AWN786353 BGJ720819:BGJ786353 BQF720819:BQF786353 CAB720819:CAB786353 CJX720819:CJX786353 CTT720819:CTT786353 DDP720819:DDP786353 DNL720819:DNL786353 DXH720819:DXH786353 EHD720819:EHD786353 EQZ720819:EQZ786353 FAV720819:FAV786353 FKR720819:FKR786353 FUN720819:FUN786353 GEJ720819:GEJ786353 GOF720819:GOF786353 GYB720819:GYB786353 HHX720819:HHX786353 HRT720819:HRT786353 IBP720819:IBP786353 ILL720819:ILL786353 IVH720819:IVH786353 JFD720819:JFD786353 JOZ720819:JOZ786353 JYV720819:JYV786353 KIR720819:KIR786353 KSN720819:KSN786353 LCJ720819:LCJ786353 LMF720819:LMF786353 LWB720819:LWB786353 MFX720819:MFX786353 MPT720819:MPT786353 MZP720819:MZP786353 NJL720819:NJL786353 NTH720819:NTH786353 ODD720819:ODD786353 OMZ720819:OMZ786353 OWV720819:OWV786353 PGR720819:PGR786353 PQN720819:PQN786353 QAJ720819:QAJ786353 QKF720819:QKF786353 QUB720819:QUB786353 RDX720819:RDX786353 RNT720819:RNT786353 RXP720819:RXP786353 SHL720819:SHL786353 SRH720819:SRH786353 TBD720819:TBD786353 TKZ720819:TKZ786353 TUV720819:TUV786353 UER720819:UER786353 UON720819:UON786353 UYJ720819:UYJ786353 VIF720819:VIF786353 VSB720819:VSB786353 WBX720819:WBX786353 WLT720819:WLT786353 WVP720819:WVP786353 H786355:H851889 JD786355:JD851889 SZ786355:SZ851889 ACV786355:ACV851889 AMR786355:AMR851889 AWN786355:AWN851889 BGJ786355:BGJ851889 BQF786355:BQF851889 CAB786355:CAB851889 CJX786355:CJX851889 CTT786355:CTT851889 DDP786355:DDP851889 DNL786355:DNL851889 DXH786355:DXH851889 EHD786355:EHD851889 EQZ786355:EQZ851889 FAV786355:FAV851889 FKR786355:FKR851889 FUN786355:FUN851889 GEJ786355:GEJ851889 GOF786355:GOF851889 GYB786355:GYB851889 HHX786355:HHX851889 HRT786355:HRT851889 IBP786355:IBP851889 ILL786355:ILL851889 IVH786355:IVH851889 JFD786355:JFD851889 JOZ786355:JOZ851889 JYV786355:JYV851889 KIR786355:KIR851889 KSN786355:KSN851889 LCJ786355:LCJ851889 LMF786355:LMF851889 LWB786355:LWB851889 MFX786355:MFX851889 MPT786355:MPT851889 MZP786355:MZP851889 NJL786355:NJL851889 NTH786355:NTH851889 ODD786355:ODD851889 OMZ786355:OMZ851889 OWV786355:OWV851889 PGR786355:PGR851889 PQN786355:PQN851889 QAJ786355:QAJ851889 QKF786355:QKF851889 QUB786355:QUB851889 RDX786355:RDX851889 RNT786355:RNT851889 RXP786355:RXP851889 SHL786355:SHL851889 SRH786355:SRH851889 TBD786355:TBD851889 TKZ786355:TKZ851889 TUV786355:TUV851889 UER786355:UER851889 UON786355:UON851889 UYJ786355:UYJ851889 VIF786355:VIF851889 VSB786355:VSB851889 WBX786355:WBX851889 WLT786355:WLT851889 WVP786355:WVP851889 H851891:H917425 JD851891:JD917425 SZ851891:SZ917425 ACV851891:ACV917425 AMR851891:AMR917425 AWN851891:AWN917425 BGJ851891:BGJ917425 BQF851891:BQF917425 CAB851891:CAB917425 CJX851891:CJX917425 CTT851891:CTT917425 DDP851891:DDP917425 DNL851891:DNL917425 DXH851891:DXH917425 EHD851891:EHD917425 EQZ851891:EQZ917425 FAV851891:FAV917425 FKR851891:FKR917425 FUN851891:FUN917425 GEJ851891:GEJ917425 GOF851891:GOF917425 GYB851891:GYB917425 HHX851891:HHX917425 HRT851891:HRT917425 IBP851891:IBP917425 ILL851891:ILL917425 IVH851891:IVH917425 JFD851891:JFD917425 JOZ851891:JOZ917425 JYV851891:JYV917425 KIR851891:KIR917425 KSN851891:KSN917425 LCJ851891:LCJ917425 LMF851891:LMF917425 LWB851891:LWB917425 MFX851891:MFX917425 MPT851891:MPT917425 MZP851891:MZP917425 NJL851891:NJL917425 NTH851891:NTH917425 ODD851891:ODD917425 OMZ851891:OMZ917425 OWV851891:OWV917425 PGR851891:PGR917425 PQN851891:PQN917425 QAJ851891:QAJ917425 QKF851891:QKF917425 QUB851891:QUB917425 RDX851891:RDX917425 RNT851891:RNT917425 RXP851891:RXP917425 SHL851891:SHL917425 SRH851891:SRH917425 TBD851891:TBD917425 TKZ851891:TKZ917425 TUV851891:TUV917425 UER851891:UER917425 UON851891:UON917425 UYJ851891:UYJ917425 VIF851891:VIF917425 VSB851891:VSB917425 WBX851891:WBX917425 WLT851891:WLT917425 WVP851891:WVP917425 H917427:H982961 JD917427:JD982961 SZ917427:SZ982961 ACV917427:ACV982961 AMR917427:AMR982961 AWN917427:AWN982961 BGJ917427:BGJ982961 BQF917427:BQF982961 CAB917427:CAB982961 CJX917427:CJX982961 CTT917427:CTT982961 DDP917427:DDP982961 DNL917427:DNL982961 DXH917427:DXH982961 EHD917427:EHD982961 EQZ917427:EQZ982961 FAV917427:FAV982961 FKR917427:FKR982961 FUN917427:FUN982961 GEJ917427:GEJ982961 GOF917427:GOF982961 GYB917427:GYB982961 HHX917427:HHX982961 HRT917427:HRT982961 IBP917427:IBP982961 ILL917427:ILL982961 IVH917427:IVH982961 JFD917427:JFD982961 JOZ917427:JOZ982961 JYV917427:JYV982961 KIR917427:KIR982961 KSN917427:KSN982961 LCJ917427:LCJ982961 LMF917427:LMF982961 LWB917427:LWB982961 MFX917427:MFX982961 MPT917427:MPT982961 MZP917427:MZP982961 NJL917427:NJL982961 NTH917427:NTH982961 ODD917427:ODD982961 OMZ917427:OMZ982961 OWV917427:OWV982961 PGR917427:PGR982961 PQN917427:PQN982961 QAJ917427:QAJ982961 QKF917427:QKF982961 QUB917427:QUB982961 RDX917427:RDX982961 RNT917427:RNT982961 RXP917427:RXP982961 SHL917427:SHL982961 SRH917427:SRH982961 TBD917427:TBD982961 TKZ917427:TKZ982961 TUV917427:TUV982961 UER917427:UER982961 UON917427:UON982961 UYJ917427:UYJ982961 VIF917427:VIF982961 VSB917427:VSB982961 WBX917427:WBX982961 WLT917427:WLT982961 WVP917427:WVP982961 H982963:H1048576 JD982963:JD1048576 SZ982963:SZ1048576 ACV982963:ACV1048576 AMR982963:AMR1048576 AWN982963:AWN1048576 BGJ982963:BGJ1048576 BQF982963:BQF1048576 CAB982963:CAB1048576 CJX982963:CJX1048576 CTT982963:CTT1048576 DDP982963:DDP1048576 DNL982963:DNL1048576 DXH982963:DXH1048576 EHD982963:EHD1048576 EQZ982963:EQZ1048576 FAV982963:FAV1048576 FKR982963:FKR1048576 FUN982963:FUN1048576 GEJ982963:GEJ1048576 GOF982963:GOF1048576 GYB982963:GYB1048576 HHX982963:HHX1048576 HRT982963:HRT1048576 IBP982963:IBP1048576 ILL982963:ILL1048576 IVH982963:IVH1048576 JFD982963:JFD1048576 JOZ982963:JOZ1048576 JYV982963:JYV1048576 KIR982963:KIR1048576 KSN982963:KSN1048576 LCJ982963:LCJ1048576 LMF982963:LMF1048576 LWB982963:LWB1048576 MFX982963:MFX1048576 MPT982963:MPT1048576 MZP982963:MZP1048576 NJL982963:NJL1048576 NTH982963:NTH1048576 ODD982963:ODD1048576 OMZ982963:OMZ1048576 OWV982963:OWV1048576 PGR982963:PGR1048576 PQN982963:PQN1048576 QAJ982963:QAJ1048576 QKF982963:QKF1048576 QUB982963:QUB1048576 RDX982963:RDX1048576 RNT982963:RNT1048576 RXP982963:RXP1048576 SHL982963:SHL1048576 SRH982963:SRH1048576 TBD982963:TBD1048576 TKZ982963:TKZ1048576 TUV982963:TUV1048576 UER982963:UER1048576 UON982963:UON1048576 UYJ982963:UYJ1048576 VIF982963:VIF1048576 VSB982963:VSB1048576 WBX982963:WBX1048576 WLT982963:WLT1048576 WVP982963:WVP1048576 WVP2:WVP65457 WLT2:WLT65457 WBX2:WBX65457 VSB2:VSB65457 VIF2:VIF65457 UYJ2:UYJ65457 UON2:UON65457 UER2:UER65457 TUV2:TUV65457 TKZ2:TKZ65457 TBD2:TBD65457 SRH2:SRH65457 SHL2:SHL65457 RXP2:RXP65457 RNT2:RNT65457 RDX2:RDX65457 QUB2:QUB65457 QKF2:QKF65457 QAJ2:QAJ65457 PQN2:PQN65457 PGR2:PGR65457 OWV2:OWV65457 OMZ2:OMZ65457 ODD2:ODD65457 NTH2:NTH65457 NJL2:NJL65457 MZP2:MZP65457 MPT2:MPT65457 MFX2:MFX65457 LWB2:LWB65457 LMF2:LMF65457 LCJ2:LCJ65457 KSN2:KSN65457 KIR2:KIR65457 JYV2:JYV65457 JOZ2:JOZ65457 JFD2:JFD65457 IVH2:IVH65457 ILL2:ILL65457 IBP2:IBP65457 HRT2:HRT65457 HHX2:HHX65457 GYB2:GYB65457 GOF2:GOF65457 GEJ2:GEJ65457 FUN2:FUN65457 FKR2:FKR65457 FAV2:FAV65457 EQZ2:EQZ65457 EHD2:EHD65457 DXH2:DXH65457 DNL2:DNL65457 DDP2:DDP65457 CTT2:CTT65457 CJX2:CJX65457 CAB2:CAB65457 BQF2:BQF65457 BGJ2:BGJ65457 AWN2:AWN65457 AMR2:AMR65457 ACV2:ACV65457 SZ2:SZ65457 JD2:JD65457 H2:H65457">
      <formula1>41730</formula1>
      <formula2>41943</formula2>
    </dataValidation>
    <dataValidation type="list" allowBlank="1" showInputMessage="1" showErrorMessage="1" error="Pick a value from the list.  If State is not on the list leave blank and add flag and comment." promptTitle="State" prompt="Pick the two letter State Code from the dropdown list" sqref="F65459:F130993 JB65459:JB130993 SX65459:SX130993 ACT65459:ACT130993 AMP65459:AMP130993 AWL65459:AWL130993 BGH65459:BGH130993 BQD65459:BQD130993 BZZ65459:BZZ130993 CJV65459:CJV130993 CTR65459:CTR130993 DDN65459:DDN130993 DNJ65459:DNJ130993 DXF65459:DXF130993 EHB65459:EHB130993 EQX65459:EQX130993 FAT65459:FAT130993 FKP65459:FKP130993 FUL65459:FUL130993 GEH65459:GEH130993 GOD65459:GOD130993 GXZ65459:GXZ130993 HHV65459:HHV130993 HRR65459:HRR130993 IBN65459:IBN130993 ILJ65459:ILJ130993 IVF65459:IVF130993 JFB65459:JFB130993 JOX65459:JOX130993 JYT65459:JYT130993 KIP65459:KIP130993 KSL65459:KSL130993 LCH65459:LCH130993 LMD65459:LMD130993 LVZ65459:LVZ130993 MFV65459:MFV130993 MPR65459:MPR130993 MZN65459:MZN130993 NJJ65459:NJJ130993 NTF65459:NTF130993 ODB65459:ODB130993 OMX65459:OMX130993 OWT65459:OWT130993 PGP65459:PGP130993 PQL65459:PQL130993 QAH65459:QAH130993 QKD65459:QKD130993 QTZ65459:QTZ130993 RDV65459:RDV130993 RNR65459:RNR130993 RXN65459:RXN130993 SHJ65459:SHJ130993 SRF65459:SRF130993 TBB65459:TBB130993 TKX65459:TKX130993 TUT65459:TUT130993 UEP65459:UEP130993 UOL65459:UOL130993 UYH65459:UYH130993 VID65459:VID130993 VRZ65459:VRZ130993 WBV65459:WBV130993 WLR65459:WLR130993 WVN65459:WVN130993 F130995:F196529 JB130995:JB196529 SX130995:SX196529 ACT130995:ACT196529 AMP130995:AMP196529 AWL130995:AWL196529 BGH130995:BGH196529 BQD130995:BQD196529 BZZ130995:BZZ196529 CJV130995:CJV196529 CTR130995:CTR196529 DDN130995:DDN196529 DNJ130995:DNJ196529 DXF130995:DXF196529 EHB130995:EHB196529 EQX130995:EQX196529 FAT130995:FAT196529 FKP130995:FKP196529 FUL130995:FUL196529 GEH130995:GEH196529 GOD130995:GOD196529 GXZ130995:GXZ196529 HHV130995:HHV196529 HRR130995:HRR196529 IBN130995:IBN196529 ILJ130995:ILJ196529 IVF130995:IVF196529 JFB130995:JFB196529 JOX130995:JOX196529 JYT130995:JYT196529 KIP130995:KIP196529 KSL130995:KSL196529 LCH130995:LCH196529 LMD130995:LMD196529 LVZ130995:LVZ196529 MFV130995:MFV196529 MPR130995:MPR196529 MZN130995:MZN196529 NJJ130995:NJJ196529 NTF130995:NTF196529 ODB130995:ODB196529 OMX130995:OMX196529 OWT130995:OWT196529 PGP130995:PGP196529 PQL130995:PQL196529 QAH130995:QAH196529 QKD130995:QKD196529 QTZ130995:QTZ196529 RDV130995:RDV196529 RNR130995:RNR196529 RXN130995:RXN196529 SHJ130995:SHJ196529 SRF130995:SRF196529 TBB130995:TBB196529 TKX130995:TKX196529 TUT130995:TUT196529 UEP130995:UEP196529 UOL130995:UOL196529 UYH130995:UYH196529 VID130995:VID196529 VRZ130995:VRZ196529 WBV130995:WBV196529 WLR130995:WLR196529 WVN130995:WVN196529 F196531:F262065 JB196531:JB262065 SX196531:SX262065 ACT196531:ACT262065 AMP196531:AMP262065 AWL196531:AWL262065 BGH196531:BGH262065 BQD196531:BQD262065 BZZ196531:BZZ262065 CJV196531:CJV262065 CTR196531:CTR262065 DDN196531:DDN262065 DNJ196531:DNJ262065 DXF196531:DXF262065 EHB196531:EHB262065 EQX196531:EQX262065 FAT196531:FAT262065 FKP196531:FKP262065 FUL196531:FUL262065 GEH196531:GEH262065 GOD196531:GOD262065 GXZ196531:GXZ262065 HHV196531:HHV262065 HRR196531:HRR262065 IBN196531:IBN262065 ILJ196531:ILJ262065 IVF196531:IVF262065 JFB196531:JFB262065 JOX196531:JOX262065 JYT196531:JYT262065 KIP196531:KIP262065 KSL196531:KSL262065 LCH196531:LCH262065 LMD196531:LMD262065 LVZ196531:LVZ262065 MFV196531:MFV262065 MPR196531:MPR262065 MZN196531:MZN262065 NJJ196531:NJJ262065 NTF196531:NTF262065 ODB196531:ODB262065 OMX196531:OMX262065 OWT196531:OWT262065 PGP196531:PGP262065 PQL196531:PQL262065 QAH196531:QAH262065 QKD196531:QKD262065 QTZ196531:QTZ262065 RDV196531:RDV262065 RNR196531:RNR262065 RXN196531:RXN262065 SHJ196531:SHJ262065 SRF196531:SRF262065 TBB196531:TBB262065 TKX196531:TKX262065 TUT196531:TUT262065 UEP196531:UEP262065 UOL196531:UOL262065 UYH196531:UYH262065 VID196531:VID262065 VRZ196531:VRZ262065 WBV196531:WBV262065 WLR196531:WLR262065 WVN196531:WVN262065 F262067:F327601 JB262067:JB327601 SX262067:SX327601 ACT262067:ACT327601 AMP262067:AMP327601 AWL262067:AWL327601 BGH262067:BGH327601 BQD262067:BQD327601 BZZ262067:BZZ327601 CJV262067:CJV327601 CTR262067:CTR327601 DDN262067:DDN327601 DNJ262067:DNJ327601 DXF262067:DXF327601 EHB262067:EHB327601 EQX262067:EQX327601 FAT262067:FAT327601 FKP262067:FKP327601 FUL262067:FUL327601 GEH262067:GEH327601 GOD262067:GOD327601 GXZ262067:GXZ327601 HHV262067:HHV327601 HRR262067:HRR327601 IBN262067:IBN327601 ILJ262067:ILJ327601 IVF262067:IVF327601 JFB262067:JFB327601 JOX262067:JOX327601 JYT262067:JYT327601 KIP262067:KIP327601 KSL262067:KSL327601 LCH262067:LCH327601 LMD262067:LMD327601 LVZ262067:LVZ327601 MFV262067:MFV327601 MPR262067:MPR327601 MZN262067:MZN327601 NJJ262067:NJJ327601 NTF262067:NTF327601 ODB262067:ODB327601 OMX262067:OMX327601 OWT262067:OWT327601 PGP262067:PGP327601 PQL262067:PQL327601 QAH262067:QAH327601 QKD262067:QKD327601 QTZ262067:QTZ327601 RDV262067:RDV327601 RNR262067:RNR327601 RXN262067:RXN327601 SHJ262067:SHJ327601 SRF262067:SRF327601 TBB262067:TBB327601 TKX262067:TKX327601 TUT262067:TUT327601 UEP262067:UEP327601 UOL262067:UOL327601 UYH262067:UYH327601 VID262067:VID327601 VRZ262067:VRZ327601 WBV262067:WBV327601 WLR262067:WLR327601 WVN262067:WVN327601 F327603:F393137 JB327603:JB393137 SX327603:SX393137 ACT327603:ACT393137 AMP327603:AMP393137 AWL327603:AWL393137 BGH327603:BGH393137 BQD327603:BQD393137 BZZ327603:BZZ393137 CJV327603:CJV393137 CTR327603:CTR393137 DDN327603:DDN393137 DNJ327603:DNJ393137 DXF327603:DXF393137 EHB327603:EHB393137 EQX327603:EQX393137 FAT327603:FAT393137 FKP327603:FKP393137 FUL327603:FUL393137 GEH327603:GEH393137 GOD327603:GOD393137 GXZ327603:GXZ393137 HHV327603:HHV393137 HRR327603:HRR393137 IBN327603:IBN393137 ILJ327603:ILJ393137 IVF327603:IVF393137 JFB327603:JFB393137 JOX327603:JOX393137 JYT327603:JYT393137 KIP327603:KIP393137 KSL327603:KSL393137 LCH327603:LCH393137 LMD327603:LMD393137 LVZ327603:LVZ393137 MFV327603:MFV393137 MPR327603:MPR393137 MZN327603:MZN393137 NJJ327603:NJJ393137 NTF327603:NTF393137 ODB327603:ODB393137 OMX327603:OMX393137 OWT327603:OWT393137 PGP327603:PGP393137 PQL327603:PQL393137 QAH327603:QAH393137 QKD327603:QKD393137 QTZ327603:QTZ393137 RDV327603:RDV393137 RNR327603:RNR393137 RXN327603:RXN393137 SHJ327603:SHJ393137 SRF327603:SRF393137 TBB327603:TBB393137 TKX327603:TKX393137 TUT327603:TUT393137 UEP327603:UEP393137 UOL327603:UOL393137 UYH327603:UYH393137 VID327603:VID393137 VRZ327603:VRZ393137 WBV327603:WBV393137 WLR327603:WLR393137 WVN327603:WVN393137 F393139:F458673 JB393139:JB458673 SX393139:SX458673 ACT393139:ACT458673 AMP393139:AMP458673 AWL393139:AWL458673 BGH393139:BGH458673 BQD393139:BQD458673 BZZ393139:BZZ458673 CJV393139:CJV458673 CTR393139:CTR458673 DDN393139:DDN458673 DNJ393139:DNJ458673 DXF393139:DXF458673 EHB393139:EHB458673 EQX393139:EQX458673 FAT393139:FAT458673 FKP393139:FKP458673 FUL393139:FUL458673 GEH393139:GEH458673 GOD393139:GOD458673 GXZ393139:GXZ458673 HHV393139:HHV458673 HRR393139:HRR458673 IBN393139:IBN458673 ILJ393139:ILJ458673 IVF393139:IVF458673 JFB393139:JFB458673 JOX393139:JOX458673 JYT393139:JYT458673 KIP393139:KIP458673 KSL393139:KSL458673 LCH393139:LCH458673 LMD393139:LMD458673 LVZ393139:LVZ458673 MFV393139:MFV458673 MPR393139:MPR458673 MZN393139:MZN458673 NJJ393139:NJJ458673 NTF393139:NTF458673 ODB393139:ODB458673 OMX393139:OMX458673 OWT393139:OWT458673 PGP393139:PGP458673 PQL393139:PQL458673 QAH393139:QAH458673 QKD393139:QKD458673 QTZ393139:QTZ458673 RDV393139:RDV458673 RNR393139:RNR458673 RXN393139:RXN458673 SHJ393139:SHJ458673 SRF393139:SRF458673 TBB393139:TBB458673 TKX393139:TKX458673 TUT393139:TUT458673 UEP393139:UEP458673 UOL393139:UOL458673 UYH393139:UYH458673 VID393139:VID458673 VRZ393139:VRZ458673 WBV393139:WBV458673 WLR393139:WLR458673 WVN393139:WVN458673 F458675:F524209 JB458675:JB524209 SX458675:SX524209 ACT458675:ACT524209 AMP458675:AMP524209 AWL458675:AWL524209 BGH458675:BGH524209 BQD458675:BQD524209 BZZ458675:BZZ524209 CJV458675:CJV524209 CTR458675:CTR524209 DDN458675:DDN524209 DNJ458675:DNJ524209 DXF458675:DXF524209 EHB458675:EHB524209 EQX458675:EQX524209 FAT458675:FAT524209 FKP458675:FKP524209 FUL458675:FUL524209 GEH458675:GEH524209 GOD458675:GOD524209 GXZ458675:GXZ524209 HHV458675:HHV524209 HRR458675:HRR524209 IBN458675:IBN524209 ILJ458675:ILJ524209 IVF458675:IVF524209 JFB458675:JFB524209 JOX458675:JOX524209 JYT458675:JYT524209 KIP458675:KIP524209 KSL458675:KSL524209 LCH458675:LCH524209 LMD458675:LMD524209 LVZ458675:LVZ524209 MFV458675:MFV524209 MPR458675:MPR524209 MZN458675:MZN524209 NJJ458675:NJJ524209 NTF458675:NTF524209 ODB458675:ODB524209 OMX458675:OMX524209 OWT458675:OWT524209 PGP458675:PGP524209 PQL458675:PQL524209 QAH458675:QAH524209 QKD458675:QKD524209 QTZ458675:QTZ524209 RDV458675:RDV524209 RNR458675:RNR524209 RXN458675:RXN524209 SHJ458675:SHJ524209 SRF458675:SRF524209 TBB458675:TBB524209 TKX458675:TKX524209 TUT458675:TUT524209 UEP458675:UEP524209 UOL458675:UOL524209 UYH458675:UYH524209 VID458675:VID524209 VRZ458675:VRZ524209 WBV458675:WBV524209 WLR458675:WLR524209 WVN458675:WVN524209 F524211:F589745 JB524211:JB589745 SX524211:SX589745 ACT524211:ACT589745 AMP524211:AMP589745 AWL524211:AWL589745 BGH524211:BGH589745 BQD524211:BQD589745 BZZ524211:BZZ589745 CJV524211:CJV589745 CTR524211:CTR589745 DDN524211:DDN589745 DNJ524211:DNJ589745 DXF524211:DXF589745 EHB524211:EHB589745 EQX524211:EQX589745 FAT524211:FAT589745 FKP524211:FKP589745 FUL524211:FUL589745 GEH524211:GEH589745 GOD524211:GOD589745 GXZ524211:GXZ589745 HHV524211:HHV589745 HRR524211:HRR589745 IBN524211:IBN589745 ILJ524211:ILJ589745 IVF524211:IVF589745 JFB524211:JFB589745 JOX524211:JOX589745 JYT524211:JYT589745 KIP524211:KIP589745 KSL524211:KSL589745 LCH524211:LCH589745 LMD524211:LMD589745 LVZ524211:LVZ589745 MFV524211:MFV589745 MPR524211:MPR589745 MZN524211:MZN589745 NJJ524211:NJJ589745 NTF524211:NTF589745 ODB524211:ODB589745 OMX524211:OMX589745 OWT524211:OWT589745 PGP524211:PGP589745 PQL524211:PQL589745 QAH524211:QAH589745 QKD524211:QKD589745 QTZ524211:QTZ589745 RDV524211:RDV589745 RNR524211:RNR589745 RXN524211:RXN589745 SHJ524211:SHJ589745 SRF524211:SRF589745 TBB524211:TBB589745 TKX524211:TKX589745 TUT524211:TUT589745 UEP524211:UEP589745 UOL524211:UOL589745 UYH524211:UYH589745 VID524211:VID589745 VRZ524211:VRZ589745 WBV524211:WBV589745 WLR524211:WLR589745 WVN524211:WVN589745 F589747:F655281 JB589747:JB655281 SX589747:SX655281 ACT589747:ACT655281 AMP589747:AMP655281 AWL589747:AWL655281 BGH589747:BGH655281 BQD589747:BQD655281 BZZ589747:BZZ655281 CJV589747:CJV655281 CTR589747:CTR655281 DDN589747:DDN655281 DNJ589747:DNJ655281 DXF589747:DXF655281 EHB589747:EHB655281 EQX589747:EQX655281 FAT589747:FAT655281 FKP589747:FKP655281 FUL589747:FUL655281 GEH589747:GEH655281 GOD589747:GOD655281 GXZ589747:GXZ655281 HHV589747:HHV655281 HRR589747:HRR655281 IBN589747:IBN655281 ILJ589747:ILJ655281 IVF589747:IVF655281 JFB589747:JFB655281 JOX589747:JOX655281 JYT589747:JYT655281 KIP589747:KIP655281 KSL589747:KSL655281 LCH589747:LCH655281 LMD589747:LMD655281 LVZ589747:LVZ655281 MFV589747:MFV655281 MPR589747:MPR655281 MZN589747:MZN655281 NJJ589747:NJJ655281 NTF589747:NTF655281 ODB589747:ODB655281 OMX589747:OMX655281 OWT589747:OWT655281 PGP589747:PGP655281 PQL589747:PQL655281 QAH589747:QAH655281 QKD589747:QKD655281 QTZ589747:QTZ655281 RDV589747:RDV655281 RNR589747:RNR655281 RXN589747:RXN655281 SHJ589747:SHJ655281 SRF589747:SRF655281 TBB589747:TBB655281 TKX589747:TKX655281 TUT589747:TUT655281 UEP589747:UEP655281 UOL589747:UOL655281 UYH589747:UYH655281 VID589747:VID655281 VRZ589747:VRZ655281 WBV589747:WBV655281 WLR589747:WLR655281 WVN589747:WVN655281 F655283:F720817 JB655283:JB720817 SX655283:SX720817 ACT655283:ACT720817 AMP655283:AMP720817 AWL655283:AWL720817 BGH655283:BGH720817 BQD655283:BQD720817 BZZ655283:BZZ720817 CJV655283:CJV720817 CTR655283:CTR720817 DDN655283:DDN720817 DNJ655283:DNJ720817 DXF655283:DXF720817 EHB655283:EHB720817 EQX655283:EQX720817 FAT655283:FAT720817 FKP655283:FKP720817 FUL655283:FUL720817 GEH655283:GEH720817 GOD655283:GOD720817 GXZ655283:GXZ720817 HHV655283:HHV720817 HRR655283:HRR720817 IBN655283:IBN720817 ILJ655283:ILJ720817 IVF655283:IVF720817 JFB655283:JFB720817 JOX655283:JOX720817 JYT655283:JYT720817 KIP655283:KIP720817 KSL655283:KSL720817 LCH655283:LCH720817 LMD655283:LMD720817 LVZ655283:LVZ720817 MFV655283:MFV720817 MPR655283:MPR720817 MZN655283:MZN720817 NJJ655283:NJJ720817 NTF655283:NTF720817 ODB655283:ODB720817 OMX655283:OMX720817 OWT655283:OWT720817 PGP655283:PGP720817 PQL655283:PQL720817 QAH655283:QAH720817 QKD655283:QKD720817 QTZ655283:QTZ720817 RDV655283:RDV720817 RNR655283:RNR720817 RXN655283:RXN720817 SHJ655283:SHJ720817 SRF655283:SRF720817 TBB655283:TBB720817 TKX655283:TKX720817 TUT655283:TUT720817 UEP655283:UEP720817 UOL655283:UOL720817 UYH655283:UYH720817 VID655283:VID720817 VRZ655283:VRZ720817 WBV655283:WBV720817 WLR655283:WLR720817 WVN655283:WVN720817 F720819:F786353 JB720819:JB786353 SX720819:SX786353 ACT720819:ACT786353 AMP720819:AMP786353 AWL720819:AWL786353 BGH720819:BGH786353 BQD720819:BQD786353 BZZ720819:BZZ786353 CJV720819:CJV786353 CTR720819:CTR786353 DDN720819:DDN786353 DNJ720819:DNJ786353 DXF720819:DXF786353 EHB720819:EHB786353 EQX720819:EQX786353 FAT720819:FAT786353 FKP720819:FKP786353 FUL720819:FUL786353 GEH720819:GEH786353 GOD720819:GOD786353 GXZ720819:GXZ786353 HHV720819:HHV786353 HRR720819:HRR786353 IBN720819:IBN786353 ILJ720819:ILJ786353 IVF720819:IVF786353 JFB720819:JFB786353 JOX720819:JOX786353 JYT720819:JYT786353 KIP720819:KIP786353 KSL720819:KSL786353 LCH720819:LCH786353 LMD720819:LMD786353 LVZ720819:LVZ786353 MFV720819:MFV786353 MPR720819:MPR786353 MZN720819:MZN786353 NJJ720819:NJJ786353 NTF720819:NTF786353 ODB720819:ODB786353 OMX720819:OMX786353 OWT720819:OWT786353 PGP720819:PGP786353 PQL720819:PQL786353 QAH720819:QAH786353 QKD720819:QKD786353 QTZ720819:QTZ786353 RDV720819:RDV786353 RNR720819:RNR786353 RXN720819:RXN786353 SHJ720819:SHJ786353 SRF720819:SRF786353 TBB720819:TBB786353 TKX720819:TKX786353 TUT720819:TUT786353 UEP720819:UEP786353 UOL720819:UOL786353 UYH720819:UYH786353 VID720819:VID786353 VRZ720819:VRZ786353 WBV720819:WBV786353 WLR720819:WLR786353 WVN720819:WVN786353 F786355:F851889 JB786355:JB851889 SX786355:SX851889 ACT786355:ACT851889 AMP786355:AMP851889 AWL786355:AWL851889 BGH786355:BGH851889 BQD786355:BQD851889 BZZ786355:BZZ851889 CJV786355:CJV851889 CTR786355:CTR851889 DDN786355:DDN851889 DNJ786355:DNJ851889 DXF786355:DXF851889 EHB786355:EHB851889 EQX786355:EQX851889 FAT786355:FAT851889 FKP786355:FKP851889 FUL786355:FUL851889 GEH786355:GEH851889 GOD786355:GOD851889 GXZ786355:GXZ851889 HHV786355:HHV851889 HRR786355:HRR851889 IBN786355:IBN851889 ILJ786355:ILJ851889 IVF786355:IVF851889 JFB786355:JFB851889 JOX786355:JOX851889 JYT786355:JYT851889 KIP786355:KIP851889 KSL786355:KSL851889 LCH786355:LCH851889 LMD786355:LMD851889 LVZ786355:LVZ851889 MFV786355:MFV851889 MPR786355:MPR851889 MZN786355:MZN851889 NJJ786355:NJJ851889 NTF786355:NTF851889 ODB786355:ODB851889 OMX786355:OMX851889 OWT786355:OWT851889 PGP786355:PGP851889 PQL786355:PQL851889 QAH786355:QAH851889 QKD786355:QKD851889 QTZ786355:QTZ851889 RDV786355:RDV851889 RNR786355:RNR851889 RXN786355:RXN851889 SHJ786355:SHJ851889 SRF786355:SRF851889 TBB786355:TBB851889 TKX786355:TKX851889 TUT786355:TUT851889 UEP786355:UEP851889 UOL786355:UOL851889 UYH786355:UYH851889 VID786355:VID851889 VRZ786355:VRZ851889 WBV786355:WBV851889 WLR786355:WLR851889 WVN786355:WVN851889 F851891:F917425 JB851891:JB917425 SX851891:SX917425 ACT851891:ACT917425 AMP851891:AMP917425 AWL851891:AWL917425 BGH851891:BGH917425 BQD851891:BQD917425 BZZ851891:BZZ917425 CJV851891:CJV917425 CTR851891:CTR917425 DDN851891:DDN917425 DNJ851891:DNJ917425 DXF851891:DXF917425 EHB851891:EHB917425 EQX851891:EQX917425 FAT851891:FAT917425 FKP851891:FKP917425 FUL851891:FUL917425 GEH851891:GEH917425 GOD851891:GOD917425 GXZ851891:GXZ917425 HHV851891:HHV917425 HRR851891:HRR917425 IBN851891:IBN917425 ILJ851891:ILJ917425 IVF851891:IVF917425 JFB851891:JFB917425 JOX851891:JOX917425 JYT851891:JYT917425 KIP851891:KIP917425 KSL851891:KSL917425 LCH851891:LCH917425 LMD851891:LMD917425 LVZ851891:LVZ917425 MFV851891:MFV917425 MPR851891:MPR917425 MZN851891:MZN917425 NJJ851891:NJJ917425 NTF851891:NTF917425 ODB851891:ODB917425 OMX851891:OMX917425 OWT851891:OWT917425 PGP851891:PGP917425 PQL851891:PQL917425 QAH851891:QAH917425 QKD851891:QKD917425 QTZ851891:QTZ917425 RDV851891:RDV917425 RNR851891:RNR917425 RXN851891:RXN917425 SHJ851891:SHJ917425 SRF851891:SRF917425 TBB851891:TBB917425 TKX851891:TKX917425 TUT851891:TUT917425 UEP851891:UEP917425 UOL851891:UOL917425 UYH851891:UYH917425 VID851891:VID917425 VRZ851891:VRZ917425 WBV851891:WBV917425 WLR851891:WLR917425 WVN851891:WVN917425 F917427:F982961 JB917427:JB982961 SX917427:SX982961 ACT917427:ACT982961 AMP917427:AMP982961 AWL917427:AWL982961 BGH917427:BGH982961 BQD917427:BQD982961 BZZ917427:BZZ982961 CJV917427:CJV982961 CTR917427:CTR982961 DDN917427:DDN982961 DNJ917427:DNJ982961 DXF917427:DXF982961 EHB917427:EHB982961 EQX917427:EQX982961 FAT917427:FAT982961 FKP917427:FKP982961 FUL917427:FUL982961 GEH917427:GEH982961 GOD917427:GOD982961 GXZ917427:GXZ982961 HHV917427:HHV982961 HRR917427:HRR982961 IBN917427:IBN982961 ILJ917427:ILJ982961 IVF917427:IVF982961 JFB917427:JFB982961 JOX917427:JOX982961 JYT917427:JYT982961 KIP917427:KIP982961 KSL917427:KSL982961 LCH917427:LCH982961 LMD917427:LMD982961 LVZ917427:LVZ982961 MFV917427:MFV982961 MPR917427:MPR982961 MZN917427:MZN982961 NJJ917427:NJJ982961 NTF917427:NTF982961 ODB917427:ODB982961 OMX917427:OMX982961 OWT917427:OWT982961 PGP917427:PGP982961 PQL917427:PQL982961 QAH917427:QAH982961 QKD917427:QKD982961 QTZ917427:QTZ982961 RDV917427:RDV982961 RNR917427:RNR982961 RXN917427:RXN982961 SHJ917427:SHJ982961 SRF917427:SRF982961 TBB917427:TBB982961 TKX917427:TKX982961 TUT917427:TUT982961 UEP917427:UEP982961 UOL917427:UOL982961 UYH917427:UYH982961 VID917427:VID982961 VRZ917427:VRZ982961 WBV917427:WBV982961 WLR917427:WLR982961 WVN917427:WVN982961 F982963:F1048576 JB982963:JB1048576 SX982963:SX1048576 ACT982963:ACT1048576 AMP982963:AMP1048576 AWL982963:AWL1048576 BGH982963:BGH1048576 BQD982963:BQD1048576 BZZ982963:BZZ1048576 CJV982963:CJV1048576 CTR982963:CTR1048576 DDN982963:DDN1048576 DNJ982963:DNJ1048576 DXF982963:DXF1048576 EHB982963:EHB1048576 EQX982963:EQX1048576 FAT982963:FAT1048576 FKP982963:FKP1048576 FUL982963:FUL1048576 GEH982963:GEH1048576 GOD982963:GOD1048576 GXZ982963:GXZ1048576 HHV982963:HHV1048576 HRR982963:HRR1048576 IBN982963:IBN1048576 ILJ982963:ILJ1048576 IVF982963:IVF1048576 JFB982963:JFB1048576 JOX982963:JOX1048576 JYT982963:JYT1048576 KIP982963:KIP1048576 KSL982963:KSL1048576 LCH982963:LCH1048576 LMD982963:LMD1048576 LVZ982963:LVZ1048576 MFV982963:MFV1048576 MPR982963:MPR1048576 MZN982963:MZN1048576 NJJ982963:NJJ1048576 NTF982963:NTF1048576 ODB982963:ODB1048576 OMX982963:OMX1048576 OWT982963:OWT1048576 PGP982963:PGP1048576 PQL982963:PQL1048576 QAH982963:QAH1048576 QKD982963:QKD1048576 QTZ982963:QTZ1048576 RDV982963:RDV1048576 RNR982963:RNR1048576 RXN982963:RXN1048576 SHJ982963:SHJ1048576 SRF982963:SRF1048576 TBB982963:TBB1048576 TKX982963:TKX1048576 TUT982963:TUT1048576 UEP982963:UEP1048576 UOL982963:UOL1048576 UYH982963:UYH1048576 VID982963:VID1048576 VRZ982963:VRZ1048576 WBV982963:WBV1048576 WLR982963:WLR1048576 WVN982963:WVN1048576 WVN2:WVN65457 WLR2:WLR65457 WBV2:WBV65457 VRZ2:VRZ65457 VID2:VID65457 UYH2:UYH65457 UOL2:UOL65457 UEP2:UEP65457 TUT2:TUT65457 TKX2:TKX65457 TBB2:TBB65457 SRF2:SRF65457 SHJ2:SHJ65457 RXN2:RXN65457 RNR2:RNR65457 RDV2:RDV65457 QTZ2:QTZ65457 QKD2:QKD65457 QAH2:QAH65457 PQL2:PQL65457 PGP2:PGP65457 OWT2:OWT65457 OMX2:OMX65457 ODB2:ODB65457 NTF2:NTF65457 NJJ2:NJJ65457 MZN2:MZN65457 MPR2:MPR65457 MFV2:MFV65457 LVZ2:LVZ65457 LMD2:LMD65457 LCH2:LCH65457 KSL2:KSL65457 KIP2:KIP65457 JYT2:JYT65457 JOX2:JOX65457 JFB2:JFB65457 IVF2:IVF65457 ILJ2:ILJ65457 IBN2:IBN65457 HRR2:HRR65457 HHV2:HHV65457 GXZ2:GXZ65457 GOD2:GOD65457 GEH2:GEH65457 FUL2:FUL65457 FKP2:FKP65457 FAT2:FAT65457 EQX2:EQX65457 EHB2:EHB65457 DXF2:DXF65457 DNJ2:DNJ65457 DDN2:DDN65457 CTR2:CTR65457 CJV2:CJV65457 BZZ2:BZZ65457 BQD2:BQD65457 BGH2:BGH65457 AWL2:AWL65457 AMP2:AMP65457 ACT2:ACT65457 SX2:SX65457 JB2:JB65457 F2:F65457">
      <formula1>"CT,MA,ME,NH,RI,VT"</formula1>
    </dataValidation>
    <dataValidation allowBlank="1" showInputMessage="1" showErrorMessage="1" promptTitle="SampleDate" prompt="Date sample was collected in format MM/DD/YY" sqref="H65458 JD65458 SZ65458 ACV65458 AMR65458 AWN65458 BGJ65458 BQF65458 CAB65458 CJX65458 CTT65458 DDP65458 DNL65458 DXH65458 EHD65458 EQZ65458 FAV65458 FKR65458 FUN65458 GEJ65458 GOF65458 GYB65458 HHX65458 HRT65458 IBP65458 ILL65458 IVH65458 JFD65458 JOZ65458 JYV65458 KIR65458 KSN65458 LCJ65458 LMF65458 LWB65458 MFX65458 MPT65458 MZP65458 NJL65458 NTH65458 ODD65458 OMZ65458 OWV65458 PGR65458 PQN65458 QAJ65458 QKF65458 QUB65458 RDX65458 RNT65458 RXP65458 SHL65458 SRH65458 TBD65458 TKZ65458 TUV65458 UER65458 UON65458 UYJ65458 VIF65458 VSB65458 WBX65458 WLT65458 WVP65458 H130994 JD130994 SZ130994 ACV130994 AMR130994 AWN130994 BGJ130994 BQF130994 CAB130994 CJX130994 CTT130994 DDP130994 DNL130994 DXH130994 EHD130994 EQZ130994 FAV130994 FKR130994 FUN130994 GEJ130994 GOF130994 GYB130994 HHX130994 HRT130994 IBP130994 ILL130994 IVH130994 JFD130994 JOZ130994 JYV130994 KIR130994 KSN130994 LCJ130994 LMF130994 LWB130994 MFX130994 MPT130994 MZP130994 NJL130994 NTH130994 ODD130994 OMZ130994 OWV130994 PGR130994 PQN130994 QAJ130994 QKF130994 QUB130994 RDX130994 RNT130994 RXP130994 SHL130994 SRH130994 TBD130994 TKZ130994 TUV130994 UER130994 UON130994 UYJ130994 VIF130994 VSB130994 WBX130994 WLT130994 WVP130994 H196530 JD196530 SZ196530 ACV196530 AMR196530 AWN196530 BGJ196530 BQF196530 CAB196530 CJX196530 CTT196530 DDP196530 DNL196530 DXH196530 EHD196530 EQZ196530 FAV196530 FKR196530 FUN196530 GEJ196530 GOF196530 GYB196530 HHX196530 HRT196530 IBP196530 ILL196530 IVH196530 JFD196530 JOZ196530 JYV196530 KIR196530 KSN196530 LCJ196530 LMF196530 LWB196530 MFX196530 MPT196530 MZP196530 NJL196530 NTH196530 ODD196530 OMZ196530 OWV196530 PGR196530 PQN196530 QAJ196530 QKF196530 QUB196530 RDX196530 RNT196530 RXP196530 SHL196530 SRH196530 TBD196530 TKZ196530 TUV196530 UER196530 UON196530 UYJ196530 VIF196530 VSB196530 WBX196530 WLT196530 WVP196530 H262066 JD262066 SZ262066 ACV262066 AMR262066 AWN262066 BGJ262066 BQF262066 CAB262066 CJX262066 CTT262066 DDP262066 DNL262066 DXH262066 EHD262066 EQZ262066 FAV262066 FKR262066 FUN262066 GEJ262066 GOF262066 GYB262066 HHX262066 HRT262066 IBP262066 ILL262066 IVH262066 JFD262066 JOZ262066 JYV262066 KIR262066 KSN262066 LCJ262066 LMF262066 LWB262066 MFX262066 MPT262066 MZP262066 NJL262066 NTH262066 ODD262066 OMZ262066 OWV262066 PGR262066 PQN262066 QAJ262066 QKF262066 QUB262066 RDX262066 RNT262066 RXP262066 SHL262066 SRH262066 TBD262066 TKZ262066 TUV262066 UER262066 UON262066 UYJ262066 VIF262066 VSB262066 WBX262066 WLT262066 WVP262066 H327602 JD327602 SZ327602 ACV327602 AMR327602 AWN327602 BGJ327602 BQF327602 CAB327602 CJX327602 CTT327602 DDP327602 DNL327602 DXH327602 EHD327602 EQZ327602 FAV327602 FKR327602 FUN327602 GEJ327602 GOF327602 GYB327602 HHX327602 HRT327602 IBP327602 ILL327602 IVH327602 JFD327602 JOZ327602 JYV327602 KIR327602 KSN327602 LCJ327602 LMF327602 LWB327602 MFX327602 MPT327602 MZP327602 NJL327602 NTH327602 ODD327602 OMZ327602 OWV327602 PGR327602 PQN327602 QAJ327602 QKF327602 QUB327602 RDX327602 RNT327602 RXP327602 SHL327602 SRH327602 TBD327602 TKZ327602 TUV327602 UER327602 UON327602 UYJ327602 VIF327602 VSB327602 WBX327602 WLT327602 WVP327602 H393138 JD393138 SZ393138 ACV393138 AMR393138 AWN393138 BGJ393138 BQF393138 CAB393138 CJX393138 CTT393138 DDP393138 DNL393138 DXH393138 EHD393138 EQZ393138 FAV393138 FKR393138 FUN393138 GEJ393138 GOF393138 GYB393138 HHX393138 HRT393138 IBP393138 ILL393138 IVH393138 JFD393138 JOZ393138 JYV393138 KIR393138 KSN393138 LCJ393138 LMF393138 LWB393138 MFX393138 MPT393138 MZP393138 NJL393138 NTH393138 ODD393138 OMZ393138 OWV393138 PGR393138 PQN393138 QAJ393138 QKF393138 QUB393138 RDX393138 RNT393138 RXP393138 SHL393138 SRH393138 TBD393138 TKZ393138 TUV393138 UER393138 UON393138 UYJ393138 VIF393138 VSB393138 WBX393138 WLT393138 WVP393138 H458674 JD458674 SZ458674 ACV458674 AMR458674 AWN458674 BGJ458674 BQF458674 CAB458674 CJX458674 CTT458674 DDP458674 DNL458674 DXH458674 EHD458674 EQZ458674 FAV458674 FKR458674 FUN458674 GEJ458674 GOF458674 GYB458674 HHX458674 HRT458674 IBP458674 ILL458674 IVH458674 JFD458674 JOZ458674 JYV458674 KIR458674 KSN458674 LCJ458674 LMF458674 LWB458674 MFX458674 MPT458674 MZP458674 NJL458674 NTH458674 ODD458674 OMZ458674 OWV458674 PGR458674 PQN458674 QAJ458674 QKF458674 QUB458674 RDX458674 RNT458674 RXP458674 SHL458674 SRH458674 TBD458674 TKZ458674 TUV458674 UER458674 UON458674 UYJ458674 VIF458674 VSB458674 WBX458674 WLT458674 WVP458674 H524210 JD524210 SZ524210 ACV524210 AMR524210 AWN524210 BGJ524210 BQF524210 CAB524210 CJX524210 CTT524210 DDP524210 DNL524210 DXH524210 EHD524210 EQZ524210 FAV524210 FKR524210 FUN524210 GEJ524210 GOF524210 GYB524210 HHX524210 HRT524210 IBP524210 ILL524210 IVH524210 JFD524210 JOZ524210 JYV524210 KIR524210 KSN524210 LCJ524210 LMF524210 LWB524210 MFX524210 MPT524210 MZP524210 NJL524210 NTH524210 ODD524210 OMZ524210 OWV524210 PGR524210 PQN524210 QAJ524210 QKF524210 QUB524210 RDX524210 RNT524210 RXP524210 SHL524210 SRH524210 TBD524210 TKZ524210 TUV524210 UER524210 UON524210 UYJ524210 VIF524210 VSB524210 WBX524210 WLT524210 WVP524210 H589746 JD589746 SZ589746 ACV589746 AMR589746 AWN589746 BGJ589746 BQF589746 CAB589746 CJX589746 CTT589746 DDP589746 DNL589746 DXH589746 EHD589746 EQZ589746 FAV589746 FKR589746 FUN589746 GEJ589746 GOF589746 GYB589746 HHX589746 HRT589746 IBP589746 ILL589746 IVH589746 JFD589746 JOZ589746 JYV589746 KIR589746 KSN589746 LCJ589746 LMF589746 LWB589746 MFX589746 MPT589746 MZP589746 NJL589746 NTH589746 ODD589746 OMZ589746 OWV589746 PGR589746 PQN589746 QAJ589746 QKF589746 QUB589746 RDX589746 RNT589746 RXP589746 SHL589746 SRH589746 TBD589746 TKZ589746 TUV589746 UER589746 UON589746 UYJ589746 VIF589746 VSB589746 WBX589746 WLT589746 WVP589746 H655282 JD655282 SZ655282 ACV655282 AMR655282 AWN655282 BGJ655282 BQF655282 CAB655282 CJX655282 CTT655282 DDP655282 DNL655282 DXH655282 EHD655282 EQZ655282 FAV655282 FKR655282 FUN655282 GEJ655282 GOF655282 GYB655282 HHX655282 HRT655282 IBP655282 ILL655282 IVH655282 JFD655282 JOZ655282 JYV655282 KIR655282 KSN655282 LCJ655282 LMF655282 LWB655282 MFX655282 MPT655282 MZP655282 NJL655282 NTH655282 ODD655282 OMZ655282 OWV655282 PGR655282 PQN655282 QAJ655282 QKF655282 QUB655282 RDX655282 RNT655282 RXP655282 SHL655282 SRH655282 TBD655282 TKZ655282 TUV655282 UER655282 UON655282 UYJ655282 VIF655282 VSB655282 WBX655282 WLT655282 WVP655282 H720818 JD720818 SZ720818 ACV720818 AMR720818 AWN720818 BGJ720818 BQF720818 CAB720818 CJX720818 CTT720818 DDP720818 DNL720818 DXH720818 EHD720818 EQZ720818 FAV720818 FKR720818 FUN720818 GEJ720818 GOF720818 GYB720818 HHX720818 HRT720818 IBP720818 ILL720818 IVH720818 JFD720818 JOZ720818 JYV720818 KIR720818 KSN720818 LCJ720818 LMF720818 LWB720818 MFX720818 MPT720818 MZP720818 NJL720818 NTH720818 ODD720818 OMZ720818 OWV720818 PGR720818 PQN720818 QAJ720818 QKF720818 QUB720818 RDX720818 RNT720818 RXP720818 SHL720818 SRH720818 TBD720818 TKZ720818 TUV720818 UER720818 UON720818 UYJ720818 VIF720818 VSB720818 WBX720818 WLT720818 WVP720818 H786354 JD786354 SZ786354 ACV786354 AMR786354 AWN786354 BGJ786354 BQF786354 CAB786354 CJX786354 CTT786354 DDP786354 DNL786354 DXH786354 EHD786354 EQZ786354 FAV786354 FKR786354 FUN786354 GEJ786354 GOF786354 GYB786354 HHX786354 HRT786354 IBP786354 ILL786354 IVH786354 JFD786354 JOZ786354 JYV786354 KIR786354 KSN786354 LCJ786354 LMF786354 LWB786354 MFX786354 MPT786354 MZP786354 NJL786354 NTH786354 ODD786354 OMZ786354 OWV786354 PGR786354 PQN786354 QAJ786354 QKF786354 QUB786354 RDX786354 RNT786354 RXP786354 SHL786354 SRH786354 TBD786354 TKZ786354 TUV786354 UER786354 UON786354 UYJ786354 VIF786354 VSB786354 WBX786354 WLT786354 WVP786354 H851890 JD851890 SZ851890 ACV851890 AMR851890 AWN851890 BGJ851890 BQF851890 CAB851890 CJX851890 CTT851890 DDP851890 DNL851890 DXH851890 EHD851890 EQZ851890 FAV851890 FKR851890 FUN851890 GEJ851890 GOF851890 GYB851890 HHX851890 HRT851890 IBP851890 ILL851890 IVH851890 JFD851890 JOZ851890 JYV851890 KIR851890 KSN851890 LCJ851890 LMF851890 LWB851890 MFX851890 MPT851890 MZP851890 NJL851890 NTH851890 ODD851890 OMZ851890 OWV851890 PGR851890 PQN851890 QAJ851890 QKF851890 QUB851890 RDX851890 RNT851890 RXP851890 SHL851890 SRH851890 TBD851890 TKZ851890 TUV851890 UER851890 UON851890 UYJ851890 VIF851890 VSB851890 WBX851890 WLT851890 WVP851890 H917426 JD917426 SZ917426 ACV917426 AMR917426 AWN917426 BGJ917426 BQF917426 CAB917426 CJX917426 CTT917426 DDP917426 DNL917426 DXH917426 EHD917426 EQZ917426 FAV917426 FKR917426 FUN917426 GEJ917426 GOF917426 GYB917426 HHX917426 HRT917426 IBP917426 ILL917426 IVH917426 JFD917426 JOZ917426 JYV917426 KIR917426 KSN917426 LCJ917426 LMF917426 LWB917426 MFX917426 MPT917426 MZP917426 NJL917426 NTH917426 ODD917426 OMZ917426 OWV917426 PGR917426 PQN917426 QAJ917426 QKF917426 QUB917426 RDX917426 RNT917426 RXP917426 SHL917426 SRH917426 TBD917426 TKZ917426 TUV917426 UER917426 UON917426 UYJ917426 VIF917426 VSB917426 WBX917426 WLT917426 WVP917426 H982962 JD982962 SZ982962 ACV982962 AMR982962 AWN982962 BGJ982962 BQF982962 CAB982962 CJX982962 CTT982962 DDP982962 DNL982962 DXH982962 EHD982962 EQZ982962 FAV982962 FKR982962 FUN982962 GEJ982962 GOF982962 GYB982962 HHX982962 HRT982962 IBP982962 ILL982962 IVH982962 JFD982962 JOZ982962 JYV982962 KIR982962 KSN982962 LCJ982962 LMF982962 LWB982962 MFX982962 MPT982962 MZP982962 NJL982962 NTH982962 ODD982962 OMZ982962 OWV982962 PGR982962 PQN982962 QAJ982962 QKF982962 QUB982962 RDX982962 RNT982962 RXP982962 SHL982962 SRH982962 TBD982962 TKZ982962 TUV982962 UER982962 UON982962 UYJ982962 VIF982962 VSB982962 WBX982962 WLT982962 WVP982962 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
    <dataValidation type="time" allowBlank="1" showInputMessage="1" showErrorMessage="1" error="Make sure entry is in 24 hour notation.  HH:mm" promptTitle="Time sample was collected" prompt="Add time in 24 hour notation.  HH:mm" sqref="P65459:P130993 JL65459:JL130993 TH65459:TH130993 ADD65459:ADD130993 AMZ65459:AMZ130993 AWV65459:AWV130993 BGR65459:BGR130993 BQN65459:BQN130993 CAJ65459:CAJ130993 CKF65459:CKF130993 CUB65459:CUB130993 DDX65459:DDX130993 DNT65459:DNT130993 DXP65459:DXP130993 EHL65459:EHL130993 ERH65459:ERH130993 FBD65459:FBD130993 FKZ65459:FKZ130993 FUV65459:FUV130993 GER65459:GER130993 GON65459:GON130993 GYJ65459:GYJ130993 HIF65459:HIF130993 HSB65459:HSB130993 IBX65459:IBX130993 ILT65459:ILT130993 IVP65459:IVP130993 JFL65459:JFL130993 JPH65459:JPH130993 JZD65459:JZD130993 KIZ65459:KIZ130993 KSV65459:KSV130993 LCR65459:LCR130993 LMN65459:LMN130993 LWJ65459:LWJ130993 MGF65459:MGF130993 MQB65459:MQB130993 MZX65459:MZX130993 NJT65459:NJT130993 NTP65459:NTP130993 ODL65459:ODL130993 ONH65459:ONH130993 OXD65459:OXD130993 PGZ65459:PGZ130993 PQV65459:PQV130993 QAR65459:QAR130993 QKN65459:QKN130993 QUJ65459:QUJ130993 REF65459:REF130993 ROB65459:ROB130993 RXX65459:RXX130993 SHT65459:SHT130993 SRP65459:SRP130993 TBL65459:TBL130993 TLH65459:TLH130993 TVD65459:TVD130993 UEZ65459:UEZ130993 UOV65459:UOV130993 UYR65459:UYR130993 VIN65459:VIN130993 VSJ65459:VSJ130993 WCF65459:WCF130993 WMB65459:WMB130993 WVX65459:WVX130993 P130995:P196529 JL130995:JL196529 TH130995:TH196529 ADD130995:ADD196529 AMZ130995:AMZ196529 AWV130995:AWV196529 BGR130995:BGR196529 BQN130995:BQN196529 CAJ130995:CAJ196529 CKF130995:CKF196529 CUB130995:CUB196529 DDX130995:DDX196529 DNT130995:DNT196529 DXP130995:DXP196529 EHL130995:EHL196529 ERH130995:ERH196529 FBD130995:FBD196529 FKZ130995:FKZ196529 FUV130995:FUV196529 GER130995:GER196529 GON130995:GON196529 GYJ130995:GYJ196529 HIF130995:HIF196529 HSB130995:HSB196529 IBX130995:IBX196529 ILT130995:ILT196529 IVP130995:IVP196529 JFL130995:JFL196529 JPH130995:JPH196529 JZD130995:JZD196529 KIZ130995:KIZ196529 KSV130995:KSV196529 LCR130995:LCR196529 LMN130995:LMN196529 LWJ130995:LWJ196529 MGF130995:MGF196529 MQB130995:MQB196529 MZX130995:MZX196529 NJT130995:NJT196529 NTP130995:NTP196529 ODL130995:ODL196529 ONH130995:ONH196529 OXD130995:OXD196529 PGZ130995:PGZ196529 PQV130995:PQV196529 QAR130995:QAR196529 QKN130995:QKN196529 QUJ130995:QUJ196529 REF130995:REF196529 ROB130995:ROB196529 RXX130995:RXX196529 SHT130995:SHT196529 SRP130995:SRP196529 TBL130995:TBL196529 TLH130995:TLH196529 TVD130995:TVD196529 UEZ130995:UEZ196529 UOV130995:UOV196529 UYR130995:UYR196529 VIN130995:VIN196529 VSJ130995:VSJ196529 WCF130995:WCF196529 WMB130995:WMB196529 WVX130995:WVX196529 P196531:P262065 JL196531:JL262065 TH196531:TH262065 ADD196531:ADD262065 AMZ196531:AMZ262065 AWV196531:AWV262065 BGR196531:BGR262065 BQN196531:BQN262065 CAJ196531:CAJ262065 CKF196531:CKF262065 CUB196531:CUB262065 DDX196531:DDX262065 DNT196531:DNT262065 DXP196531:DXP262065 EHL196531:EHL262065 ERH196531:ERH262065 FBD196531:FBD262065 FKZ196531:FKZ262065 FUV196531:FUV262065 GER196531:GER262065 GON196531:GON262065 GYJ196531:GYJ262065 HIF196531:HIF262065 HSB196531:HSB262065 IBX196531:IBX262065 ILT196531:ILT262065 IVP196531:IVP262065 JFL196531:JFL262065 JPH196531:JPH262065 JZD196531:JZD262065 KIZ196531:KIZ262065 KSV196531:KSV262065 LCR196531:LCR262065 LMN196531:LMN262065 LWJ196531:LWJ262065 MGF196531:MGF262065 MQB196531:MQB262065 MZX196531:MZX262065 NJT196531:NJT262065 NTP196531:NTP262065 ODL196531:ODL262065 ONH196531:ONH262065 OXD196531:OXD262065 PGZ196531:PGZ262065 PQV196531:PQV262065 QAR196531:QAR262065 QKN196531:QKN262065 QUJ196531:QUJ262065 REF196531:REF262065 ROB196531:ROB262065 RXX196531:RXX262065 SHT196531:SHT262065 SRP196531:SRP262065 TBL196531:TBL262065 TLH196531:TLH262065 TVD196531:TVD262065 UEZ196531:UEZ262065 UOV196531:UOV262065 UYR196531:UYR262065 VIN196531:VIN262065 VSJ196531:VSJ262065 WCF196531:WCF262065 WMB196531:WMB262065 WVX196531:WVX262065 P262067:P327601 JL262067:JL327601 TH262067:TH327601 ADD262067:ADD327601 AMZ262067:AMZ327601 AWV262067:AWV327601 BGR262067:BGR327601 BQN262067:BQN327601 CAJ262067:CAJ327601 CKF262067:CKF327601 CUB262067:CUB327601 DDX262067:DDX327601 DNT262067:DNT327601 DXP262067:DXP327601 EHL262067:EHL327601 ERH262067:ERH327601 FBD262067:FBD327601 FKZ262067:FKZ327601 FUV262067:FUV327601 GER262067:GER327601 GON262067:GON327601 GYJ262067:GYJ327601 HIF262067:HIF327601 HSB262067:HSB327601 IBX262067:IBX327601 ILT262067:ILT327601 IVP262067:IVP327601 JFL262067:JFL327601 JPH262067:JPH327601 JZD262067:JZD327601 KIZ262067:KIZ327601 KSV262067:KSV327601 LCR262067:LCR327601 LMN262067:LMN327601 LWJ262067:LWJ327601 MGF262067:MGF327601 MQB262067:MQB327601 MZX262067:MZX327601 NJT262067:NJT327601 NTP262067:NTP327601 ODL262067:ODL327601 ONH262067:ONH327601 OXD262067:OXD327601 PGZ262067:PGZ327601 PQV262067:PQV327601 QAR262067:QAR327601 QKN262067:QKN327601 QUJ262067:QUJ327601 REF262067:REF327601 ROB262067:ROB327601 RXX262067:RXX327601 SHT262067:SHT327601 SRP262067:SRP327601 TBL262067:TBL327601 TLH262067:TLH327601 TVD262067:TVD327601 UEZ262067:UEZ327601 UOV262067:UOV327601 UYR262067:UYR327601 VIN262067:VIN327601 VSJ262067:VSJ327601 WCF262067:WCF327601 WMB262067:WMB327601 WVX262067:WVX327601 P327603:P393137 JL327603:JL393137 TH327603:TH393137 ADD327603:ADD393137 AMZ327603:AMZ393137 AWV327603:AWV393137 BGR327603:BGR393137 BQN327603:BQN393137 CAJ327603:CAJ393137 CKF327603:CKF393137 CUB327603:CUB393137 DDX327603:DDX393137 DNT327603:DNT393137 DXP327603:DXP393137 EHL327603:EHL393137 ERH327603:ERH393137 FBD327603:FBD393137 FKZ327603:FKZ393137 FUV327603:FUV393137 GER327603:GER393137 GON327603:GON393137 GYJ327603:GYJ393137 HIF327603:HIF393137 HSB327603:HSB393137 IBX327603:IBX393137 ILT327603:ILT393137 IVP327603:IVP393137 JFL327603:JFL393137 JPH327603:JPH393137 JZD327603:JZD393137 KIZ327603:KIZ393137 KSV327603:KSV393137 LCR327603:LCR393137 LMN327603:LMN393137 LWJ327603:LWJ393137 MGF327603:MGF393137 MQB327603:MQB393137 MZX327603:MZX393137 NJT327603:NJT393137 NTP327603:NTP393137 ODL327603:ODL393137 ONH327603:ONH393137 OXD327603:OXD393137 PGZ327603:PGZ393137 PQV327603:PQV393137 QAR327603:QAR393137 QKN327603:QKN393137 QUJ327603:QUJ393137 REF327603:REF393137 ROB327603:ROB393137 RXX327603:RXX393137 SHT327603:SHT393137 SRP327603:SRP393137 TBL327603:TBL393137 TLH327603:TLH393137 TVD327603:TVD393137 UEZ327603:UEZ393137 UOV327603:UOV393137 UYR327603:UYR393137 VIN327603:VIN393137 VSJ327603:VSJ393137 WCF327603:WCF393137 WMB327603:WMB393137 WVX327603:WVX393137 P393139:P458673 JL393139:JL458673 TH393139:TH458673 ADD393139:ADD458673 AMZ393139:AMZ458673 AWV393139:AWV458673 BGR393139:BGR458673 BQN393139:BQN458673 CAJ393139:CAJ458673 CKF393139:CKF458673 CUB393139:CUB458673 DDX393139:DDX458673 DNT393139:DNT458673 DXP393139:DXP458673 EHL393139:EHL458673 ERH393139:ERH458673 FBD393139:FBD458673 FKZ393139:FKZ458673 FUV393139:FUV458673 GER393139:GER458673 GON393139:GON458673 GYJ393139:GYJ458673 HIF393139:HIF458673 HSB393139:HSB458673 IBX393139:IBX458673 ILT393139:ILT458673 IVP393139:IVP458673 JFL393139:JFL458673 JPH393139:JPH458673 JZD393139:JZD458673 KIZ393139:KIZ458673 KSV393139:KSV458673 LCR393139:LCR458673 LMN393139:LMN458673 LWJ393139:LWJ458673 MGF393139:MGF458673 MQB393139:MQB458673 MZX393139:MZX458673 NJT393139:NJT458673 NTP393139:NTP458673 ODL393139:ODL458673 ONH393139:ONH458673 OXD393139:OXD458673 PGZ393139:PGZ458673 PQV393139:PQV458673 QAR393139:QAR458673 QKN393139:QKN458673 QUJ393139:QUJ458673 REF393139:REF458673 ROB393139:ROB458673 RXX393139:RXX458673 SHT393139:SHT458673 SRP393139:SRP458673 TBL393139:TBL458673 TLH393139:TLH458673 TVD393139:TVD458673 UEZ393139:UEZ458673 UOV393139:UOV458673 UYR393139:UYR458673 VIN393139:VIN458673 VSJ393139:VSJ458673 WCF393139:WCF458673 WMB393139:WMB458673 WVX393139:WVX458673 P458675:P524209 JL458675:JL524209 TH458675:TH524209 ADD458675:ADD524209 AMZ458675:AMZ524209 AWV458675:AWV524209 BGR458675:BGR524209 BQN458675:BQN524209 CAJ458675:CAJ524209 CKF458675:CKF524209 CUB458675:CUB524209 DDX458675:DDX524209 DNT458675:DNT524209 DXP458675:DXP524209 EHL458675:EHL524209 ERH458675:ERH524209 FBD458675:FBD524209 FKZ458675:FKZ524209 FUV458675:FUV524209 GER458675:GER524209 GON458675:GON524209 GYJ458675:GYJ524209 HIF458675:HIF524209 HSB458675:HSB524209 IBX458675:IBX524209 ILT458675:ILT524209 IVP458675:IVP524209 JFL458675:JFL524209 JPH458675:JPH524209 JZD458675:JZD524209 KIZ458675:KIZ524209 KSV458675:KSV524209 LCR458675:LCR524209 LMN458675:LMN524209 LWJ458675:LWJ524209 MGF458675:MGF524209 MQB458675:MQB524209 MZX458675:MZX524209 NJT458675:NJT524209 NTP458675:NTP524209 ODL458675:ODL524209 ONH458675:ONH524209 OXD458675:OXD524209 PGZ458675:PGZ524209 PQV458675:PQV524209 QAR458675:QAR524209 QKN458675:QKN524209 QUJ458675:QUJ524209 REF458675:REF524209 ROB458675:ROB524209 RXX458675:RXX524209 SHT458675:SHT524209 SRP458675:SRP524209 TBL458675:TBL524209 TLH458675:TLH524209 TVD458675:TVD524209 UEZ458675:UEZ524209 UOV458675:UOV524209 UYR458675:UYR524209 VIN458675:VIN524209 VSJ458675:VSJ524209 WCF458675:WCF524209 WMB458675:WMB524209 WVX458675:WVX524209 P524211:P589745 JL524211:JL589745 TH524211:TH589745 ADD524211:ADD589745 AMZ524211:AMZ589745 AWV524211:AWV589745 BGR524211:BGR589745 BQN524211:BQN589745 CAJ524211:CAJ589745 CKF524211:CKF589745 CUB524211:CUB589745 DDX524211:DDX589745 DNT524211:DNT589745 DXP524211:DXP589745 EHL524211:EHL589745 ERH524211:ERH589745 FBD524211:FBD589745 FKZ524211:FKZ589745 FUV524211:FUV589745 GER524211:GER589745 GON524211:GON589745 GYJ524211:GYJ589745 HIF524211:HIF589745 HSB524211:HSB589745 IBX524211:IBX589745 ILT524211:ILT589745 IVP524211:IVP589745 JFL524211:JFL589745 JPH524211:JPH589745 JZD524211:JZD589745 KIZ524211:KIZ589745 KSV524211:KSV589745 LCR524211:LCR589745 LMN524211:LMN589745 LWJ524211:LWJ589745 MGF524211:MGF589745 MQB524211:MQB589745 MZX524211:MZX589745 NJT524211:NJT589745 NTP524211:NTP589745 ODL524211:ODL589745 ONH524211:ONH589745 OXD524211:OXD589745 PGZ524211:PGZ589745 PQV524211:PQV589745 QAR524211:QAR589745 QKN524211:QKN589745 QUJ524211:QUJ589745 REF524211:REF589745 ROB524211:ROB589745 RXX524211:RXX589745 SHT524211:SHT589745 SRP524211:SRP589745 TBL524211:TBL589745 TLH524211:TLH589745 TVD524211:TVD589745 UEZ524211:UEZ589745 UOV524211:UOV589745 UYR524211:UYR589745 VIN524211:VIN589745 VSJ524211:VSJ589745 WCF524211:WCF589745 WMB524211:WMB589745 WVX524211:WVX589745 P589747:P655281 JL589747:JL655281 TH589747:TH655281 ADD589747:ADD655281 AMZ589747:AMZ655281 AWV589747:AWV655281 BGR589747:BGR655281 BQN589747:BQN655281 CAJ589747:CAJ655281 CKF589747:CKF655281 CUB589747:CUB655281 DDX589747:DDX655281 DNT589747:DNT655281 DXP589747:DXP655281 EHL589747:EHL655281 ERH589747:ERH655281 FBD589747:FBD655281 FKZ589747:FKZ655281 FUV589747:FUV655281 GER589747:GER655281 GON589747:GON655281 GYJ589747:GYJ655281 HIF589747:HIF655281 HSB589747:HSB655281 IBX589747:IBX655281 ILT589747:ILT655281 IVP589747:IVP655281 JFL589747:JFL655281 JPH589747:JPH655281 JZD589747:JZD655281 KIZ589747:KIZ655281 KSV589747:KSV655281 LCR589747:LCR655281 LMN589747:LMN655281 LWJ589747:LWJ655281 MGF589747:MGF655281 MQB589747:MQB655281 MZX589747:MZX655281 NJT589747:NJT655281 NTP589747:NTP655281 ODL589747:ODL655281 ONH589747:ONH655281 OXD589747:OXD655281 PGZ589747:PGZ655281 PQV589747:PQV655281 QAR589747:QAR655281 QKN589747:QKN655281 QUJ589747:QUJ655281 REF589747:REF655281 ROB589747:ROB655281 RXX589747:RXX655281 SHT589747:SHT655281 SRP589747:SRP655281 TBL589747:TBL655281 TLH589747:TLH655281 TVD589747:TVD655281 UEZ589747:UEZ655281 UOV589747:UOV655281 UYR589747:UYR655281 VIN589747:VIN655281 VSJ589747:VSJ655281 WCF589747:WCF655281 WMB589747:WMB655281 WVX589747:WVX655281 P655283:P720817 JL655283:JL720817 TH655283:TH720817 ADD655283:ADD720817 AMZ655283:AMZ720817 AWV655283:AWV720817 BGR655283:BGR720817 BQN655283:BQN720817 CAJ655283:CAJ720817 CKF655283:CKF720817 CUB655283:CUB720817 DDX655283:DDX720817 DNT655283:DNT720817 DXP655283:DXP720817 EHL655283:EHL720817 ERH655283:ERH720817 FBD655283:FBD720817 FKZ655283:FKZ720817 FUV655283:FUV720817 GER655283:GER720817 GON655283:GON720817 GYJ655283:GYJ720817 HIF655283:HIF720817 HSB655283:HSB720817 IBX655283:IBX720817 ILT655283:ILT720817 IVP655283:IVP720817 JFL655283:JFL720817 JPH655283:JPH720817 JZD655283:JZD720817 KIZ655283:KIZ720817 KSV655283:KSV720817 LCR655283:LCR720817 LMN655283:LMN720817 LWJ655283:LWJ720817 MGF655283:MGF720817 MQB655283:MQB720817 MZX655283:MZX720817 NJT655283:NJT720817 NTP655283:NTP720817 ODL655283:ODL720817 ONH655283:ONH720817 OXD655283:OXD720817 PGZ655283:PGZ720817 PQV655283:PQV720817 QAR655283:QAR720817 QKN655283:QKN720817 QUJ655283:QUJ720817 REF655283:REF720817 ROB655283:ROB720817 RXX655283:RXX720817 SHT655283:SHT720817 SRP655283:SRP720817 TBL655283:TBL720817 TLH655283:TLH720817 TVD655283:TVD720817 UEZ655283:UEZ720817 UOV655283:UOV720817 UYR655283:UYR720817 VIN655283:VIN720817 VSJ655283:VSJ720817 WCF655283:WCF720817 WMB655283:WMB720817 WVX655283:WVX720817 P720819:P786353 JL720819:JL786353 TH720819:TH786353 ADD720819:ADD786353 AMZ720819:AMZ786353 AWV720819:AWV786353 BGR720819:BGR786353 BQN720819:BQN786353 CAJ720819:CAJ786353 CKF720819:CKF786353 CUB720819:CUB786353 DDX720819:DDX786353 DNT720819:DNT786353 DXP720819:DXP786353 EHL720819:EHL786353 ERH720819:ERH786353 FBD720819:FBD786353 FKZ720819:FKZ786353 FUV720819:FUV786353 GER720819:GER786353 GON720819:GON786353 GYJ720819:GYJ786353 HIF720819:HIF786353 HSB720819:HSB786353 IBX720819:IBX786353 ILT720819:ILT786353 IVP720819:IVP786353 JFL720819:JFL786353 JPH720819:JPH786353 JZD720819:JZD786353 KIZ720819:KIZ786353 KSV720819:KSV786353 LCR720819:LCR786353 LMN720819:LMN786353 LWJ720819:LWJ786353 MGF720819:MGF786353 MQB720819:MQB786353 MZX720819:MZX786353 NJT720819:NJT786353 NTP720819:NTP786353 ODL720819:ODL786353 ONH720819:ONH786353 OXD720819:OXD786353 PGZ720819:PGZ786353 PQV720819:PQV786353 QAR720819:QAR786353 QKN720819:QKN786353 QUJ720819:QUJ786353 REF720819:REF786353 ROB720819:ROB786353 RXX720819:RXX786353 SHT720819:SHT786353 SRP720819:SRP786353 TBL720819:TBL786353 TLH720819:TLH786353 TVD720819:TVD786353 UEZ720819:UEZ786353 UOV720819:UOV786353 UYR720819:UYR786353 VIN720819:VIN786353 VSJ720819:VSJ786353 WCF720819:WCF786353 WMB720819:WMB786353 WVX720819:WVX786353 P786355:P851889 JL786355:JL851889 TH786355:TH851889 ADD786355:ADD851889 AMZ786355:AMZ851889 AWV786355:AWV851889 BGR786355:BGR851889 BQN786355:BQN851889 CAJ786355:CAJ851889 CKF786355:CKF851889 CUB786355:CUB851889 DDX786355:DDX851889 DNT786355:DNT851889 DXP786355:DXP851889 EHL786355:EHL851889 ERH786355:ERH851889 FBD786355:FBD851889 FKZ786355:FKZ851889 FUV786355:FUV851889 GER786355:GER851889 GON786355:GON851889 GYJ786355:GYJ851889 HIF786355:HIF851889 HSB786355:HSB851889 IBX786355:IBX851889 ILT786355:ILT851889 IVP786355:IVP851889 JFL786355:JFL851889 JPH786355:JPH851889 JZD786355:JZD851889 KIZ786355:KIZ851889 KSV786355:KSV851889 LCR786355:LCR851889 LMN786355:LMN851889 LWJ786355:LWJ851889 MGF786355:MGF851889 MQB786355:MQB851889 MZX786355:MZX851889 NJT786355:NJT851889 NTP786355:NTP851889 ODL786355:ODL851889 ONH786355:ONH851889 OXD786355:OXD851889 PGZ786355:PGZ851889 PQV786355:PQV851889 QAR786355:QAR851889 QKN786355:QKN851889 QUJ786355:QUJ851889 REF786355:REF851889 ROB786355:ROB851889 RXX786355:RXX851889 SHT786355:SHT851889 SRP786355:SRP851889 TBL786355:TBL851889 TLH786355:TLH851889 TVD786355:TVD851889 UEZ786355:UEZ851889 UOV786355:UOV851889 UYR786355:UYR851889 VIN786355:VIN851889 VSJ786355:VSJ851889 WCF786355:WCF851889 WMB786355:WMB851889 WVX786355:WVX851889 P851891:P917425 JL851891:JL917425 TH851891:TH917425 ADD851891:ADD917425 AMZ851891:AMZ917425 AWV851891:AWV917425 BGR851891:BGR917425 BQN851891:BQN917425 CAJ851891:CAJ917425 CKF851891:CKF917425 CUB851891:CUB917425 DDX851891:DDX917425 DNT851891:DNT917425 DXP851891:DXP917425 EHL851891:EHL917425 ERH851891:ERH917425 FBD851891:FBD917425 FKZ851891:FKZ917425 FUV851891:FUV917425 GER851891:GER917425 GON851891:GON917425 GYJ851891:GYJ917425 HIF851891:HIF917425 HSB851891:HSB917425 IBX851891:IBX917425 ILT851891:ILT917425 IVP851891:IVP917425 JFL851891:JFL917425 JPH851891:JPH917425 JZD851891:JZD917425 KIZ851891:KIZ917425 KSV851891:KSV917425 LCR851891:LCR917425 LMN851891:LMN917425 LWJ851891:LWJ917425 MGF851891:MGF917425 MQB851891:MQB917425 MZX851891:MZX917425 NJT851891:NJT917425 NTP851891:NTP917425 ODL851891:ODL917425 ONH851891:ONH917425 OXD851891:OXD917425 PGZ851891:PGZ917425 PQV851891:PQV917425 QAR851891:QAR917425 QKN851891:QKN917425 QUJ851891:QUJ917425 REF851891:REF917425 ROB851891:ROB917425 RXX851891:RXX917425 SHT851891:SHT917425 SRP851891:SRP917425 TBL851891:TBL917425 TLH851891:TLH917425 TVD851891:TVD917425 UEZ851891:UEZ917425 UOV851891:UOV917425 UYR851891:UYR917425 VIN851891:VIN917425 VSJ851891:VSJ917425 WCF851891:WCF917425 WMB851891:WMB917425 WVX851891:WVX917425 P917427:P982961 JL917427:JL982961 TH917427:TH982961 ADD917427:ADD982961 AMZ917427:AMZ982961 AWV917427:AWV982961 BGR917427:BGR982961 BQN917427:BQN982961 CAJ917427:CAJ982961 CKF917427:CKF982961 CUB917427:CUB982961 DDX917427:DDX982961 DNT917427:DNT982961 DXP917427:DXP982961 EHL917427:EHL982961 ERH917427:ERH982961 FBD917427:FBD982961 FKZ917427:FKZ982961 FUV917427:FUV982961 GER917427:GER982961 GON917427:GON982961 GYJ917427:GYJ982961 HIF917427:HIF982961 HSB917427:HSB982961 IBX917427:IBX982961 ILT917427:ILT982961 IVP917427:IVP982961 JFL917427:JFL982961 JPH917427:JPH982961 JZD917427:JZD982961 KIZ917427:KIZ982961 KSV917427:KSV982961 LCR917427:LCR982961 LMN917427:LMN982961 LWJ917427:LWJ982961 MGF917427:MGF982961 MQB917427:MQB982961 MZX917427:MZX982961 NJT917427:NJT982961 NTP917427:NTP982961 ODL917427:ODL982961 ONH917427:ONH982961 OXD917427:OXD982961 PGZ917427:PGZ982961 PQV917427:PQV982961 QAR917427:QAR982961 QKN917427:QKN982961 QUJ917427:QUJ982961 REF917427:REF982961 ROB917427:ROB982961 RXX917427:RXX982961 SHT917427:SHT982961 SRP917427:SRP982961 TBL917427:TBL982961 TLH917427:TLH982961 TVD917427:TVD982961 UEZ917427:UEZ982961 UOV917427:UOV982961 UYR917427:UYR982961 VIN917427:VIN982961 VSJ917427:VSJ982961 WCF917427:WCF982961 WMB917427:WMB982961 WVX917427:WVX982961 P982963:P1048576 JL982963:JL1048576 TH982963:TH1048576 ADD982963:ADD1048576 AMZ982963:AMZ1048576 AWV982963:AWV1048576 BGR982963:BGR1048576 BQN982963:BQN1048576 CAJ982963:CAJ1048576 CKF982963:CKF1048576 CUB982963:CUB1048576 DDX982963:DDX1048576 DNT982963:DNT1048576 DXP982963:DXP1048576 EHL982963:EHL1048576 ERH982963:ERH1048576 FBD982963:FBD1048576 FKZ982963:FKZ1048576 FUV982963:FUV1048576 GER982963:GER1048576 GON982963:GON1048576 GYJ982963:GYJ1048576 HIF982963:HIF1048576 HSB982963:HSB1048576 IBX982963:IBX1048576 ILT982963:ILT1048576 IVP982963:IVP1048576 JFL982963:JFL1048576 JPH982963:JPH1048576 JZD982963:JZD1048576 KIZ982963:KIZ1048576 KSV982963:KSV1048576 LCR982963:LCR1048576 LMN982963:LMN1048576 LWJ982963:LWJ1048576 MGF982963:MGF1048576 MQB982963:MQB1048576 MZX982963:MZX1048576 NJT982963:NJT1048576 NTP982963:NTP1048576 ODL982963:ODL1048576 ONH982963:ONH1048576 OXD982963:OXD1048576 PGZ982963:PGZ1048576 PQV982963:PQV1048576 QAR982963:QAR1048576 QKN982963:QKN1048576 QUJ982963:QUJ1048576 REF982963:REF1048576 ROB982963:ROB1048576 RXX982963:RXX1048576 SHT982963:SHT1048576 SRP982963:SRP1048576 TBL982963:TBL1048576 TLH982963:TLH1048576 TVD982963:TVD1048576 UEZ982963:UEZ1048576 UOV982963:UOV1048576 UYR982963:UYR1048576 VIN982963:VIN1048576 VSJ982963:VSJ1048576 WCF982963:WCF1048576 WMB982963:WMB1048576 WVX982963:WVX1048576 WVX2:WVX65457 WMB2:WMB65457 WCF2:WCF65457 VSJ2:VSJ65457 VIN2:VIN65457 UYR2:UYR65457 UOV2:UOV65457 UEZ2:UEZ65457 TVD2:TVD65457 TLH2:TLH65457 TBL2:TBL65457 SRP2:SRP65457 SHT2:SHT65457 RXX2:RXX65457 ROB2:ROB65457 REF2:REF65457 QUJ2:QUJ65457 QKN2:QKN65457 QAR2:QAR65457 PQV2:PQV65457 PGZ2:PGZ65457 OXD2:OXD65457 ONH2:ONH65457 ODL2:ODL65457 NTP2:NTP65457 NJT2:NJT65457 MZX2:MZX65457 MQB2:MQB65457 MGF2:MGF65457 LWJ2:LWJ65457 LMN2:LMN65457 LCR2:LCR65457 KSV2:KSV65457 KIZ2:KIZ65457 JZD2:JZD65457 JPH2:JPH65457 JFL2:JFL65457 IVP2:IVP65457 ILT2:ILT65457 IBX2:IBX65457 HSB2:HSB65457 HIF2:HIF65457 GYJ2:GYJ65457 GON2:GON65457 GER2:GER65457 FUV2:FUV65457 FKZ2:FKZ65457 FBD2:FBD65457 ERH2:ERH65457 EHL2:EHL65457 DXP2:DXP65457 DNT2:DNT65457 DDX2:DDX65457 CUB2:CUB65457 CKF2:CKF65457 CAJ2:CAJ65457 BQN2:BQN65457 BGR2:BGR65457 AWV2:AWV65457 AMZ2:AMZ65457 ADD2:ADD65457 TH2:TH65457 JL2:JL65457 P2:P65457">
      <formula1>0</formula1>
      <formula2>0.999305555555556</formula2>
    </dataValidation>
    <dataValidation allowBlank="1" showInputMessage="1" showErrorMessage="1" promptTitle="Time sample was collected" prompt="Add time in 24 hour notation.  HH:mm" sqref="P65458 JL65458 TH65458 ADD65458 AMZ65458 AWV65458 BGR65458 BQN65458 CAJ65458 CKF65458 CUB65458 DDX65458 DNT65458 DXP65458 EHL65458 ERH65458 FBD65458 FKZ65458 FUV65458 GER65458 GON65458 GYJ65458 HIF65458 HSB65458 IBX65458 ILT65458 IVP65458 JFL65458 JPH65458 JZD65458 KIZ65458 KSV65458 LCR65458 LMN65458 LWJ65458 MGF65458 MQB65458 MZX65458 NJT65458 NTP65458 ODL65458 ONH65458 OXD65458 PGZ65458 PQV65458 QAR65458 QKN65458 QUJ65458 REF65458 ROB65458 RXX65458 SHT65458 SRP65458 TBL65458 TLH65458 TVD65458 UEZ65458 UOV65458 UYR65458 VIN65458 VSJ65458 WCF65458 WMB65458 WVX65458 P130994 JL130994 TH130994 ADD130994 AMZ130994 AWV130994 BGR130994 BQN130994 CAJ130994 CKF130994 CUB130994 DDX130994 DNT130994 DXP130994 EHL130994 ERH130994 FBD130994 FKZ130994 FUV130994 GER130994 GON130994 GYJ130994 HIF130994 HSB130994 IBX130994 ILT130994 IVP130994 JFL130994 JPH130994 JZD130994 KIZ130994 KSV130994 LCR130994 LMN130994 LWJ130994 MGF130994 MQB130994 MZX130994 NJT130994 NTP130994 ODL130994 ONH130994 OXD130994 PGZ130994 PQV130994 QAR130994 QKN130994 QUJ130994 REF130994 ROB130994 RXX130994 SHT130994 SRP130994 TBL130994 TLH130994 TVD130994 UEZ130994 UOV130994 UYR130994 VIN130994 VSJ130994 WCF130994 WMB130994 WVX130994 P196530 JL196530 TH196530 ADD196530 AMZ196530 AWV196530 BGR196530 BQN196530 CAJ196530 CKF196530 CUB196530 DDX196530 DNT196530 DXP196530 EHL196530 ERH196530 FBD196530 FKZ196530 FUV196530 GER196530 GON196530 GYJ196530 HIF196530 HSB196530 IBX196530 ILT196530 IVP196530 JFL196530 JPH196530 JZD196530 KIZ196530 KSV196530 LCR196530 LMN196530 LWJ196530 MGF196530 MQB196530 MZX196530 NJT196530 NTP196530 ODL196530 ONH196530 OXD196530 PGZ196530 PQV196530 QAR196530 QKN196530 QUJ196530 REF196530 ROB196530 RXX196530 SHT196530 SRP196530 TBL196530 TLH196530 TVD196530 UEZ196530 UOV196530 UYR196530 VIN196530 VSJ196530 WCF196530 WMB196530 WVX196530 P262066 JL262066 TH262066 ADD262066 AMZ262066 AWV262066 BGR262066 BQN262066 CAJ262066 CKF262066 CUB262066 DDX262066 DNT262066 DXP262066 EHL262066 ERH262066 FBD262066 FKZ262066 FUV262066 GER262066 GON262066 GYJ262066 HIF262066 HSB262066 IBX262066 ILT262066 IVP262066 JFL262066 JPH262066 JZD262066 KIZ262066 KSV262066 LCR262066 LMN262066 LWJ262066 MGF262066 MQB262066 MZX262066 NJT262066 NTP262066 ODL262066 ONH262066 OXD262066 PGZ262066 PQV262066 QAR262066 QKN262066 QUJ262066 REF262066 ROB262066 RXX262066 SHT262066 SRP262066 TBL262066 TLH262066 TVD262066 UEZ262066 UOV262066 UYR262066 VIN262066 VSJ262066 WCF262066 WMB262066 WVX262066 P327602 JL327602 TH327602 ADD327602 AMZ327602 AWV327602 BGR327602 BQN327602 CAJ327602 CKF327602 CUB327602 DDX327602 DNT327602 DXP327602 EHL327602 ERH327602 FBD327602 FKZ327602 FUV327602 GER327602 GON327602 GYJ327602 HIF327602 HSB327602 IBX327602 ILT327602 IVP327602 JFL327602 JPH327602 JZD327602 KIZ327602 KSV327602 LCR327602 LMN327602 LWJ327602 MGF327602 MQB327602 MZX327602 NJT327602 NTP327602 ODL327602 ONH327602 OXD327602 PGZ327602 PQV327602 QAR327602 QKN327602 QUJ327602 REF327602 ROB327602 RXX327602 SHT327602 SRP327602 TBL327602 TLH327602 TVD327602 UEZ327602 UOV327602 UYR327602 VIN327602 VSJ327602 WCF327602 WMB327602 WVX327602 P393138 JL393138 TH393138 ADD393138 AMZ393138 AWV393138 BGR393138 BQN393138 CAJ393138 CKF393138 CUB393138 DDX393138 DNT393138 DXP393138 EHL393138 ERH393138 FBD393138 FKZ393138 FUV393138 GER393138 GON393138 GYJ393138 HIF393138 HSB393138 IBX393138 ILT393138 IVP393138 JFL393138 JPH393138 JZD393138 KIZ393138 KSV393138 LCR393138 LMN393138 LWJ393138 MGF393138 MQB393138 MZX393138 NJT393138 NTP393138 ODL393138 ONH393138 OXD393138 PGZ393138 PQV393138 QAR393138 QKN393138 QUJ393138 REF393138 ROB393138 RXX393138 SHT393138 SRP393138 TBL393138 TLH393138 TVD393138 UEZ393138 UOV393138 UYR393138 VIN393138 VSJ393138 WCF393138 WMB393138 WVX393138 P458674 JL458674 TH458674 ADD458674 AMZ458674 AWV458674 BGR458674 BQN458674 CAJ458674 CKF458674 CUB458674 DDX458674 DNT458674 DXP458674 EHL458674 ERH458674 FBD458674 FKZ458674 FUV458674 GER458674 GON458674 GYJ458674 HIF458674 HSB458674 IBX458674 ILT458674 IVP458674 JFL458674 JPH458674 JZD458674 KIZ458674 KSV458674 LCR458674 LMN458674 LWJ458674 MGF458674 MQB458674 MZX458674 NJT458674 NTP458674 ODL458674 ONH458674 OXD458674 PGZ458674 PQV458674 QAR458674 QKN458674 QUJ458674 REF458674 ROB458674 RXX458674 SHT458674 SRP458674 TBL458674 TLH458674 TVD458674 UEZ458674 UOV458674 UYR458674 VIN458674 VSJ458674 WCF458674 WMB458674 WVX458674 P524210 JL524210 TH524210 ADD524210 AMZ524210 AWV524210 BGR524210 BQN524210 CAJ524210 CKF524210 CUB524210 DDX524210 DNT524210 DXP524210 EHL524210 ERH524210 FBD524210 FKZ524210 FUV524210 GER524210 GON524210 GYJ524210 HIF524210 HSB524210 IBX524210 ILT524210 IVP524210 JFL524210 JPH524210 JZD524210 KIZ524210 KSV524210 LCR524210 LMN524210 LWJ524210 MGF524210 MQB524210 MZX524210 NJT524210 NTP524210 ODL524210 ONH524210 OXD524210 PGZ524210 PQV524210 QAR524210 QKN524210 QUJ524210 REF524210 ROB524210 RXX524210 SHT524210 SRP524210 TBL524210 TLH524210 TVD524210 UEZ524210 UOV524210 UYR524210 VIN524210 VSJ524210 WCF524210 WMB524210 WVX524210 P589746 JL589746 TH589746 ADD589746 AMZ589746 AWV589746 BGR589746 BQN589746 CAJ589746 CKF589746 CUB589746 DDX589746 DNT589746 DXP589746 EHL589746 ERH589746 FBD589746 FKZ589746 FUV589746 GER589746 GON589746 GYJ589746 HIF589746 HSB589746 IBX589746 ILT589746 IVP589746 JFL589746 JPH589746 JZD589746 KIZ589746 KSV589746 LCR589746 LMN589746 LWJ589746 MGF589746 MQB589746 MZX589746 NJT589746 NTP589746 ODL589746 ONH589746 OXD589746 PGZ589746 PQV589746 QAR589746 QKN589746 QUJ589746 REF589746 ROB589746 RXX589746 SHT589746 SRP589746 TBL589746 TLH589746 TVD589746 UEZ589746 UOV589746 UYR589746 VIN589746 VSJ589746 WCF589746 WMB589746 WVX589746 P655282 JL655282 TH655282 ADD655282 AMZ655282 AWV655282 BGR655282 BQN655282 CAJ655282 CKF655282 CUB655282 DDX655282 DNT655282 DXP655282 EHL655282 ERH655282 FBD655282 FKZ655282 FUV655282 GER655282 GON655282 GYJ655282 HIF655282 HSB655282 IBX655282 ILT655282 IVP655282 JFL655282 JPH655282 JZD655282 KIZ655282 KSV655282 LCR655282 LMN655282 LWJ655282 MGF655282 MQB655282 MZX655282 NJT655282 NTP655282 ODL655282 ONH655282 OXD655282 PGZ655282 PQV655282 QAR655282 QKN655282 QUJ655282 REF655282 ROB655282 RXX655282 SHT655282 SRP655282 TBL655282 TLH655282 TVD655282 UEZ655282 UOV655282 UYR655282 VIN655282 VSJ655282 WCF655282 WMB655282 WVX655282 P720818 JL720818 TH720818 ADD720818 AMZ720818 AWV720818 BGR720818 BQN720818 CAJ720818 CKF720818 CUB720818 DDX720818 DNT720818 DXP720818 EHL720818 ERH720818 FBD720818 FKZ720818 FUV720818 GER720818 GON720818 GYJ720818 HIF720818 HSB720818 IBX720818 ILT720818 IVP720818 JFL720818 JPH720818 JZD720818 KIZ720818 KSV720818 LCR720818 LMN720818 LWJ720818 MGF720818 MQB720818 MZX720818 NJT720818 NTP720818 ODL720818 ONH720818 OXD720818 PGZ720818 PQV720818 QAR720818 QKN720818 QUJ720818 REF720818 ROB720818 RXX720818 SHT720818 SRP720818 TBL720818 TLH720818 TVD720818 UEZ720818 UOV720818 UYR720818 VIN720818 VSJ720818 WCF720818 WMB720818 WVX720818 P786354 JL786354 TH786354 ADD786354 AMZ786354 AWV786354 BGR786354 BQN786354 CAJ786354 CKF786354 CUB786354 DDX786354 DNT786354 DXP786354 EHL786354 ERH786354 FBD786354 FKZ786354 FUV786354 GER786354 GON786354 GYJ786354 HIF786354 HSB786354 IBX786354 ILT786354 IVP786354 JFL786354 JPH786354 JZD786354 KIZ786354 KSV786354 LCR786354 LMN786354 LWJ786354 MGF786354 MQB786354 MZX786354 NJT786354 NTP786354 ODL786354 ONH786354 OXD786354 PGZ786354 PQV786354 QAR786354 QKN786354 QUJ786354 REF786354 ROB786354 RXX786354 SHT786354 SRP786354 TBL786354 TLH786354 TVD786354 UEZ786354 UOV786354 UYR786354 VIN786354 VSJ786354 WCF786354 WMB786354 WVX786354 P851890 JL851890 TH851890 ADD851890 AMZ851890 AWV851890 BGR851890 BQN851890 CAJ851890 CKF851890 CUB851890 DDX851890 DNT851890 DXP851890 EHL851890 ERH851890 FBD851890 FKZ851890 FUV851890 GER851890 GON851890 GYJ851890 HIF851890 HSB851890 IBX851890 ILT851890 IVP851890 JFL851890 JPH851890 JZD851890 KIZ851890 KSV851890 LCR851890 LMN851890 LWJ851890 MGF851890 MQB851890 MZX851890 NJT851890 NTP851890 ODL851890 ONH851890 OXD851890 PGZ851890 PQV851890 QAR851890 QKN851890 QUJ851890 REF851890 ROB851890 RXX851890 SHT851890 SRP851890 TBL851890 TLH851890 TVD851890 UEZ851890 UOV851890 UYR851890 VIN851890 VSJ851890 WCF851890 WMB851890 WVX851890 P917426 JL917426 TH917426 ADD917426 AMZ917426 AWV917426 BGR917426 BQN917426 CAJ917426 CKF917426 CUB917426 DDX917426 DNT917426 DXP917426 EHL917426 ERH917426 FBD917426 FKZ917426 FUV917426 GER917426 GON917426 GYJ917426 HIF917426 HSB917426 IBX917426 ILT917426 IVP917426 JFL917426 JPH917426 JZD917426 KIZ917426 KSV917426 LCR917426 LMN917426 LWJ917426 MGF917426 MQB917426 MZX917426 NJT917426 NTP917426 ODL917426 ONH917426 OXD917426 PGZ917426 PQV917426 QAR917426 QKN917426 QUJ917426 REF917426 ROB917426 RXX917426 SHT917426 SRP917426 TBL917426 TLH917426 TVD917426 UEZ917426 UOV917426 UYR917426 VIN917426 VSJ917426 WCF917426 WMB917426 WVX917426 P982962 JL982962 TH982962 ADD982962 AMZ982962 AWV982962 BGR982962 BQN982962 CAJ982962 CKF982962 CUB982962 DDX982962 DNT982962 DXP982962 EHL982962 ERH982962 FBD982962 FKZ982962 FUV982962 GER982962 GON982962 GYJ982962 HIF982962 HSB982962 IBX982962 ILT982962 IVP982962 JFL982962 JPH982962 JZD982962 KIZ982962 KSV982962 LCR982962 LMN982962 LWJ982962 MGF982962 MQB982962 MZX982962 NJT982962 NTP982962 ODL982962 ONH982962 OXD982962 PGZ982962 PQV982962 QAR982962 QKN982962 QUJ982962 REF982962 ROB982962 RXX982962 SHT982962 SRP982962 TBL982962 TLH982962 TVD982962 UEZ982962 UOV982962 UYR982962 VIN982962 VSJ982962 WCF982962 WMB982962 WVX982962 WVX1 WMB1 WCF1 VSJ1 VIN1 UYR1 UOV1 UEZ1 TVD1 TLH1 TBL1 SRP1 SHT1 RXX1 ROB1 REF1 QUJ1 QKN1 QAR1 PQV1 PGZ1 OXD1 ONH1 ODL1 NTP1 NJT1 MZX1 MQB1 MGF1 LWJ1 LMN1 LCR1 KSV1 KIZ1 JZD1 JPH1 JFL1 IVP1 ILT1 IBX1 HSB1 HIF1 GYJ1 GON1 GER1 FUV1 FKZ1 FBD1 ERH1 EHL1 DXP1 DNT1 DDX1 CUB1 CKF1 CAJ1 BQN1 BGR1 AWV1 AMZ1 ADD1 TH1 JL1 P1"/>
    <dataValidation type="decimal" allowBlank="1" showInputMessage="1" showErrorMessage="1" promptTitle="Depth" prompt="Depth (m) sample was taken.  This will usually be 3m for WithinLake and 1m for Shoreside.  If otherwise add comment and flag." sqref="M65458 JI65458 TE65458 ADA65458 AMW65458 AWS65458 BGO65458 BQK65458 CAG65458 CKC65458 CTY65458 DDU65458 DNQ65458 DXM65458 EHI65458 ERE65458 FBA65458 FKW65458 FUS65458 GEO65458 GOK65458 GYG65458 HIC65458 HRY65458 IBU65458 ILQ65458 IVM65458 JFI65458 JPE65458 JZA65458 KIW65458 KSS65458 LCO65458 LMK65458 LWG65458 MGC65458 MPY65458 MZU65458 NJQ65458 NTM65458 ODI65458 ONE65458 OXA65458 PGW65458 PQS65458 QAO65458 QKK65458 QUG65458 REC65458 RNY65458 RXU65458 SHQ65458 SRM65458 TBI65458 TLE65458 TVA65458 UEW65458 UOS65458 UYO65458 VIK65458 VSG65458 WCC65458 WLY65458 WVU65458 M130994 JI130994 TE130994 ADA130994 AMW130994 AWS130994 BGO130994 BQK130994 CAG130994 CKC130994 CTY130994 DDU130994 DNQ130994 DXM130994 EHI130994 ERE130994 FBA130994 FKW130994 FUS130994 GEO130994 GOK130994 GYG130994 HIC130994 HRY130994 IBU130994 ILQ130994 IVM130994 JFI130994 JPE130994 JZA130994 KIW130994 KSS130994 LCO130994 LMK130994 LWG130994 MGC130994 MPY130994 MZU130994 NJQ130994 NTM130994 ODI130994 ONE130994 OXA130994 PGW130994 PQS130994 QAO130994 QKK130994 QUG130994 REC130994 RNY130994 RXU130994 SHQ130994 SRM130994 TBI130994 TLE130994 TVA130994 UEW130994 UOS130994 UYO130994 VIK130994 VSG130994 WCC130994 WLY130994 WVU130994 M196530 JI196530 TE196530 ADA196530 AMW196530 AWS196530 BGO196530 BQK196530 CAG196530 CKC196530 CTY196530 DDU196530 DNQ196530 DXM196530 EHI196530 ERE196530 FBA196530 FKW196530 FUS196530 GEO196530 GOK196530 GYG196530 HIC196530 HRY196530 IBU196530 ILQ196530 IVM196530 JFI196530 JPE196530 JZA196530 KIW196530 KSS196530 LCO196530 LMK196530 LWG196530 MGC196530 MPY196530 MZU196530 NJQ196530 NTM196530 ODI196530 ONE196530 OXA196530 PGW196530 PQS196530 QAO196530 QKK196530 QUG196530 REC196530 RNY196530 RXU196530 SHQ196530 SRM196530 TBI196530 TLE196530 TVA196530 UEW196530 UOS196530 UYO196530 VIK196530 VSG196530 WCC196530 WLY196530 WVU196530 M262066 JI262066 TE262066 ADA262066 AMW262066 AWS262066 BGO262066 BQK262066 CAG262066 CKC262066 CTY262066 DDU262066 DNQ262066 DXM262066 EHI262066 ERE262066 FBA262066 FKW262066 FUS262066 GEO262066 GOK262066 GYG262066 HIC262066 HRY262066 IBU262066 ILQ262066 IVM262066 JFI262066 JPE262066 JZA262066 KIW262066 KSS262066 LCO262066 LMK262066 LWG262066 MGC262066 MPY262066 MZU262066 NJQ262066 NTM262066 ODI262066 ONE262066 OXA262066 PGW262066 PQS262066 QAO262066 QKK262066 QUG262066 REC262066 RNY262066 RXU262066 SHQ262066 SRM262066 TBI262066 TLE262066 TVA262066 UEW262066 UOS262066 UYO262066 VIK262066 VSG262066 WCC262066 WLY262066 WVU262066 M327602 JI327602 TE327602 ADA327602 AMW327602 AWS327602 BGO327602 BQK327602 CAG327602 CKC327602 CTY327602 DDU327602 DNQ327602 DXM327602 EHI327602 ERE327602 FBA327602 FKW327602 FUS327602 GEO327602 GOK327602 GYG327602 HIC327602 HRY327602 IBU327602 ILQ327602 IVM327602 JFI327602 JPE327602 JZA327602 KIW327602 KSS327602 LCO327602 LMK327602 LWG327602 MGC327602 MPY327602 MZU327602 NJQ327602 NTM327602 ODI327602 ONE327602 OXA327602 PGW327602 PQS327602 QAO327602 QKK327602 QUG327602 REC327602 RNY327602 RXU327602 SHQ327602 SRM327602 TBI327602 TLE327602 TVA327602 UEW327602 UOS327602 UYO327602 VIK327602 VSG327602 WCC327602 WLY327602 WVU327602 M393138 JI393138 TE393138 ADA393138 AMW393138 AWS393138 BGO393138 BQK393138 CAG393138 CKC393138 CTY393138 DDU393138 DNQ393138 DXM393138 EHI393138 ERE393138 FBA393138 FKW393138 FUS393138 GEO393138 GOK393138 GYG393138 HIC393138 HRY393138 IBU393138 ILQ393138 IVM393138 JFI393138 JPE393138 JZA393138 KIW393138 KSS393138 LCO393138 LMK393138 LWG393138 MGC393138 MPY393138 MZU393138 NJQ393138 NTM393138 ODI393138 ONE393138 OXA393138 PGW393138 PQS393138 QAO393138 QKK393138 QUG393138 REC393138 RNY393138 RXU393138 SHQ393138 SRM393138 TBI393138 TLE393138 TVA393138 UEW393138 UOS393138 UYO393138 VIK393138 VSG393138 WCC393138 WLY393138 WVU393138 M458674 JI458674 TE458674 ADA458674 AMW458674 AWS458674 BGO458674 BQK458674 CAG458674 CKC458674 CTY458674 DDU458674 DNQ458674 DXM458674 EHI458674 ERE458674 FBA458674 FKW458674 FUS458674 GEO458674 GOK458674 GYG458674 HIC458674 HRY458674 IBU458674 ILQ458674 IVM458674 JFI458674 JPE458674 JZA458674 KIW458674 KSS458674 LCO458674 LMK458674 LWG458674 MGC458674 MPY458674 MZU458674 NJQ458674 NTM458674 ODI458674 ONE458674 OXA458674 PGW458674 PQS458674 QAO458674 QKK458674 QUG458674 REC458674 RNY458674 RXU458674 SHQ458674 SRM458674 TBI458674 TLE458674 TVA458674 UEW458674 UOS458674 UYO458674 VIK458674 VSG458674 WCC458674 WLY458674 WVU458674 M524210 JI524210 TE524210 ADA524210 AMW524210 AWS524210 BGO524210 BQK524210 CAG524210 CKC524210 CTY524210 DDU524210 DNQ524210 DXM524210 EHI524210 ERE524210 FBA524210 FKW524210 FUS524210 GEO524210 GOK524210 GYG524210 HIC524210 HRY524210 IBU524210 ILQ524210 IVM524210 JFI524210 JPE524210 JZA524210 KIW524210 KSS524210 LCO524210 LMK524210 LWG524210 MGC524210 MPY524210 MZU524210 NJQ524210 NTM524210 ODI524210 ONE524210 OXA524210 PGW524210 PQS524210 QAO524210 QKK524210 QUG524210 REC524210 RNY524210 RXU524210 SHQ524210 SRM524210 TBI524210 TLE524210 TVA524210 UEW524210 UOS524210 UYO524210 VIK524210 VSG524210 WCC524210 WLY524210 WVU524210 M589746 JI589746 TE589746 ADA589746 AMW589746 AWS589746 BGO589746 BQK589746 CAG589746 CKC589746 CTY589746 DDU589746 DNQ589746 DXM589746 EHI589746 ERE589746 FBA589746 FKW589746 FUS589746 GEO589746 GOK589746 GYG589746 HIC589746 HRY589746 IBU589746 ILQ589746 IVM589746 JFI589746 JPE589746 JZA589746 KIW589746 KSS589746 LCO589746 LMK589746 LWG589746 MGC589746 MPY589746 MZU589746 NJQ589746 NTM589746 ODI589746 ONE589746 OXA589746 PGW589746 PQS589746 QAO589746 QKK589746 QUG589746 REC589746 RNY589746 RXU589746 SHQ589746 SRM589746 TBI589746 TLE589746 TVA589746 UEW589746 UOS589746 UYO589746 VIK589746 VSG589746 WCC589746 WLY589746 WVU589746 M655282 JI655282 TE655282 ADA655282 AMW655282 AWS655282 BGO655282 BQK655282 CAG655282 CKC655282 CTY655282 DDU655282 DNQ655282 DXM655282 EHI655282 ERE655282 FBA655282 FKW655282 FUS655282 GEO655282 GOK655282 GYG655282 HIC655282 HRY655282 IBU655282 ILQ655282 IVM655282 JFI655282 JPE655282 JZA655282 KIW655282 KSS655282 LCO655282 LMK655282 LWG655282 MGC655282 MPY655282 MZU655282 NJQ655282 NTM655282 ODI655282 ONE655282 OXA655282 PGW655282 PQS655282 QAO655282 QKK655282 QUG655282 REC655282 RNY655282 RXU655282 SHQ655282 SRM655282 TBI655282 TLE655282 TVA655282 UEW655282 UOS655282 UYO655282 VIK655282 VSG655282 WCC655282 WLY655282 WVU655282 M720818 JI720818 TE720818 ADA720818 AMW720818 AWS720818 BGO720818 BQK720818 CAG720818 CKC720818 CTY720818 DDU720818 DNQ720818 DXM720818 EHI720818 ERE720818 FBA720818 FKW720818 FUS720818 GEO720818 GOK720818 GYG720818 HIC720818 HRY720818 IBU720818 ILQ720818 IVM720818 JFI720818 JPE720818 JZA720818 KIW720818 KSS720818 LCO720818 LMK720818 LWG720818 MGC720818 MPY720818 MZU720818 NJQ720818 NTM720818 ODI720818 ONE720818 OXA720818 PGW720818 PQS720818 QAO720818 QKK720818 QUG720818 REC720818 RNY720818 RXU720818 SHQ720818 SRM720818 TBI720818 TLE720818 TVA720818 UEW720818 UOS720818 UYO720818 VIK720818 VSG720818 WCC720818 WLY720818 WVU720818 M786354 JI786354 TE786354 ADA786354 AMW786354 AWS786354 BGO786354 BQK786354 CAG786354 CKC786354 CTY786354 DDU786354 DNQ786354 DXM786354 EHI786354 ERE786354 FBA786354 FKW786354 FUS786354 GEO786354 GOK786354 GYG786354 HIC786354 HRY786354 IBU786354 ILQ786354 IVM786354 JFI786354 JPE786354 JZA786354 KIW786354 KSS786354 LCO786354 LMK786354 LWG786354 MGC786354 MPY786354 MZU786354 NJQ786354 NTM786354 ODI786354 ONE786354 OXA786354 PGW786354 PQS786354 QAO786354 QKK786354 QUG786354 REC786354 RNY786354 RXU786354 SHQ786354 SRM786354 TBI786354 TLE786354 TVA786354 UEW786354 UOS786354 UYO786354 VIK786354 VSG786354 WCC786354 WLY786354 WVU786354 M851890 JI851890 TE851890 ADA851890 AMW851890 AWS851890 BGO851890 BQK851890 CAG851890 CKC851890 CTY851890 DDU851890 DNQ851890 DXM851890 EHI851890 ERE851890 FBA851890 FKW851890 FUS851890 GEO851890 GOK851890 GYG851890 HIC851890 HRY851890 IBU851890 ILQ851890 IVM851890 JFI851890 JPE851890 JZA851890 KIW851890 KSS851890 LCO851890 LMK851890 LWG851890 MGC851890 MPY851890 MZU851890 NJQ851890 NTM851890 ODI851890 ONE851890 OXA851890 PGW851890 PQS851890 QAO851890 QKK851890 QUG851890 REC851890 RNY851890 RXU851890 SHQ851890 SRM851890 TBI851890 TLE851890 TVA851890 UEW851890 UOS851890 UYO851890 VIK851890 VSG851890 WCC851890 WLY851890 WVU851890 M917426 JI917426 TE917426 ADA917426 AMW917426 AWS917426 BGO917426 BQK917426 CAG917426 CKC917426 CTY917426 DDU917426 DNQ917426 DXM917426 EHI917426 ERE917426 FBA917426 FKW917426 FUS917426 GEO917426 GOK917426 GYG917426 HIC917426 HRY917426 IBU917426 ILQ917426 IVM917426 JFI917426 JPE917426 JZA917426 KIW917426 KSS917426 LCO917426 LMK917426 LWG917426 MGC917426 MPY917426 MZU917426 NJQ917426 NTM917426 ODI917426 ONE917426 OXA917426 PGW917426 PQS917426 QAO917426 QKK917426 QUG917426 REC917426 RNY917426 RXU917426 SHQ917426 SRM917426 TBI917426 TLE917426 TVA917426 UEW917426 UOS917426 UYO917426 VIK917426 VSG917426 WCC917426 WLY917426 WVU917426 M982962 JI982962 TE982962 ADA982962 AMW982962 AWS982962 BGO982962 BQK982962 CAG982962 CKC982962 CTY982962 DDU982962 DNQ982962 DXM982962 EHI982962 ERE982962 FBA982962 FKW982962 FUS982962 GEO982962 GOK982962 GYG982962 HIC982962 HRY982962 IBU982962 ILQ982962 IVM982962 JFI982962 JPE982962 JZA982962 KIW982962 KSS982962 LCO982962 LMK982962 LWG982962 MGC982962 MPY982962 MZU982962 NJQ982962 NTM982962 ODI982962 ONE982962 OXA982962 PGW982962 PQS982962 QAO982962 QKK982962 QUG982962 REC982962 RNY982962 RXU982962 SHQ982962 SRM982962 TBI982962 TLE982962 TVA982962 UEW982962 UOS982962 UYO982962 VIK982962 VSG982962 WCC982962 WLY982962 WVU982962 WVU1 WLY1 WCC1 VSG1 VIK1 UYO1 UOS1 UEW1 TVA1 TLE1 TBI1 SRM1 SHQ1 RXU1 RNY1 REC1 QUG1 QKK1 QAO1 PQS1 PGW1 OXA1 ONE1 ODI1 NTM1 NJQ1 MZU1 MPY1 MGC1 LWG1 LMK1 LCO1 KSS1 KIW1 JZA1 JPE1 JFI1 IVM1 ILQ1 IBU1 HRY1 HIC1 GYG1 GOK1 GEO1 FUS1 FKW1 FBA1 ERE1 EHI1 DXM1 DNQ1 DDU1 CTY1 CKC1 CAG1 BQK1 BGO1 AWS1 AMW1 ADA1 TE1 JI1 M1">
      <formula1>0</formula1>
      <formula2>10</formula2>
    </dataValidation>
    <dataValidation allowBlank="1" showInputMessage="1" showErrorMessage="1" promptTitle="State" prompt="Pick the two letter State Code from the dropdown list" sqref="F65458 JB65458 SX65458 ACT65458 AMP65458 AWL65458 BGH65458 BQD65458 BZZ65458 CJV65458 CTR65458 DDN65458 DNJ65458 DXF65458 EHB65458 EQX65458 FAT65458 FKP65458 FUL65458 GEH65458 GOD65458 GXZ65458 HHV65458 HRR65458 IBN65458 ILJ65458 IVF65458 JFB65458 JOX65458 JYT65458 KIP65458 KSL65458 LCH65458 LMD65458 LVZ65458 MFV65458 MPR65458 MZN65458 NJJ65458 NTF65458 ODB65458 OMX65458 OWT65458 PGP65458 PQL65458 QAH65458 QKD65458 QTZ65458 RDV65458 RNR65458 RXN65458 SHJ65458 SRF65458 TBB65458 TKX65458 TUT65458 UEP65458 UOL65458 UYH65458 VID65458 VRZ65458 WBV65458 WLR65458 WVN65458 F130994 JB130994 SX130994 ACT130994 AMP130994 AWL130994 BGH130994 BQD130994 BZZ130994 CJV130994 CTR130994 DDN130994 DNJ130994 DXF130994 EHB130994 EQX130994 FAT130994 FKP130994 FUL130994 GEH130994 GOD130994 GXZ130994 HHV130994 HRR130994 IBN130994 ILJ130994 IVF130994 JFB130994 JOX130994 JYT130994 KIP130994 KSL130994 LCH130994 LMD130994 LVZ130994 MFV130994 MPR130994 MZN130994 NJJ130994 NTF130994 ODB130994 OMX130994 OWT130994 PGP130994 PQL130994 QAH130994 QKD130994 QTZ130994 RDV130994 RNR130994 RXN130994 SHJ130994 SRF130994 TBB130994 TKX130994 TUT130994 UEP130994 UOL130994 UYH130994 VID130994 VRZ130994 WBV130994 WLR130994 WVN130994 F196530 JB196530 SX196530 ACT196530 AMP196530 AWL196530 BGH196530 BQD196530 BZZ196530 CJV196530 CTR196530 DDN196530 DNJ196530 DXF196530 EHB196530 EQX196530 FAT196530 FKP196530 FUL196530 GEH196530 GOD196530 GXZ196530 HHV196530 HRR196530 IBN196530 ILJ196530 IVF196530 JFB196530 JOX196530 JYT196530 KIP196530 KSL196530 LCH196530 LMD196530 LVZ196530 MFV196530 MPR196530 MZN196530 NJJ196530 NTF196530 ODB196530 OMX196530 OWT196530 PGP196530 PQL196530 QAH196530 QKD196530 QTZ196530 RDV196530 RNR196530 RXN196530 SHJ196530 SRF196530 TBB196530 TKX196530 TUT196530 UEP196530 UOL196530 UYH196530 VID196530 VRZ196530 WBV196530 WLR196530 WVN196530 F262066 JB262066 SX262066 ACT262066 AMP262066 AWL262066 BGH262066 BQD262066 BZZ262066 CJV262066 CTR262066 DDN262066 DNJ262066 DXF262066 EHB262066 EQX262066 FAT262066 FKP262066 FUL262066 GEH262066 GOD262066 GXZ262066 HHV262066 HRR262066 IBN262066 ILJ262066 IVF262066 JFB262066 JOX262066 JYT262066 KIP262066 KSL262066 LCH262066 LMD262066 LVZ262066 MFV262066 MPR262066 MZN262066 NJJ262066 NTF262066 ODB262066 OMX262066 OWT262066 PGP262066 PQL262066 QAH262066 QKD262066 QTZ262066 RDV262066 RNR262066 RXN262066 SHJ262066 SRF262066 TBB262066 TKX262066 TUT262066 UEP262066 UOL262066 UYH262066 VID262066 VRZ262066 WBV262066 WLR262066 WVN262066 F327602 JB327602 SX327602 ACT327602 AMP327602 AWL327602 BGH327602 BQD327602 BZZ327602 CJV327602 CTR327602 DDN327602 DNJ327602 DXF327602 EHB327602 EQX327602 FAT327602 FKP327602 FUL327602 GEH327602 GOD327602 GXZ327602 HHV327602 HRR327602 IBN327602 ILJ327602 IVF327602 JFB327602 JOX327602 JYT327602 KIP327602 KSL327602 LCH327602 LMD327602 LVZ327602 MFV327602 MPR327602 MZN327602 NJJ327602 NTF327602 ODB327602 OMX327602 OWT327602 PGP327602 PQL327602 QAH327602 QKD327602 QTZ327602 RDV327602 RNR327602 RXN327602 SHJ327602 SRF327602 TBB327602 TKX327602 TUT327602 UEP327602 UOL327602 UYH327602 VID327602 VRZ327602 WBV327602 WLR327602 WVN327602 F393138 JB393138 SX393138 ACT393138 AMP393138 AWL393138 BGH393138 BQD393138 BZZ393138 CJV393138 CTR393138 DDN393138 DNJ393138 DXF393138 EHB393138 EQX393138 FAT393138 FKP393138 FUL393138 GEH393138 GOD393138 GXZ393138 HHV393138 HRR393138 IBN393138 ILJ393138 IVF393138 JFB393138 JOX393138 JYT393138 KIP393138 KSL393138 LCH393138 LMD393138 LVZ393138 MFV393138 MPR393138 MZN393138 NJJ393138 NTF393138 ODB393138 OMX393138 OWT393138 PGP393138 PQL393138 QAH393138 QKD393138 QTZ393138 RDV393138 RNR393138 RXN393138 SHJ393138 SRF393138 TBB393138 TKX393138 TUT393138 UEP393138 UOL393138 UYH393138 VID393138 VRZ393138 WBV393138 WLR393138 WVN393138 F458674 JB458674 SX458674 ACT458674 AMP458674 AWL458674 BGH458674 BQD458674 BZZ458674 CJV458674 CTR458674 DDN458674 DNJ458674 DXF458674 EHB458674 EQX458674 FAT458674 FKP458674 FUL458674 GEH458674 GOD458674 GXZ458674 HHV458674 HRR458674 IBN458674 ILJ458674 IVF458674 JFB458674 JOX458674 JYT458674 KIP458674 KSL458674 LCH458674 LMD458674 LVZ458674 MFV458674 MPR458674 MZN458674 NJJ458674 NTF458674 ODB458674 OMX458674 OWT458674 PGP458674 PQL458674 QAH458674 QKD458674 QTZ458674 RDV458674 RNR458674 RXN458674 SHJ458674 SRF458674 TBB458674 TKX458674 TUT458674 UEP458674 UOL458674 UYH458674 VID458674 VRZ458674 WBV458674 WLR458674 WVN458674 F524210 JB524210 SX524210 ACT524210 AMP524210 AWL524210 BGH524210 BQD524210 BZZ524210 CJV524210 CTR524210 DDN524210 DNJ524210 DXF524210 EHB524210 EQX524210 FAT524210 FKP524210 FUL524210 GEH524210 GOD524210 GXZ524210 HHV524210 HRR524210 IBN524210 ILJ524210 IVF524210 JFB524210 JOX524210 JYT524210 KIP524210 KSL524210 LCH524210 LMD524210 LVZ524210 MFV524210 MPR524210 MZN524210 NJJ524210 NTF524210 ODB524210 OMX524210 OWT524210 PGP524210 PQL524210 QAH524210 QKD524210 QTZ524210 RDV524210 RNR524210 RXN524210 SHJ524210 SRF524210 TBB524210 TKX524210 TUT524210 UEP524210 UOL524210 UYH524210 VID524210 VRZ524210 WBV524210 WLR524210 WVN524210 F589746 JB589746 SX589746 ACT589746 AMP589746 AWL589746 BGH589746 BQD589746 BZZ589746 CJV589746 CTR589746 DDN589746 DNJ589746 DXF589746 EHB589746 EQX589746 FAT589746 FKP589746 FUL589746 GEH589746 GOD589746 GXZ589746 HHV589746 HRR589746 IBN589746 ILJ589746 IVF589746 JFB589746 JOX589746 JYT589746 KIP589746 KSL589746 LCH589746 LMD589746 LVZ589746 MFV589746 MPR589746 MZN589746 NJJ589746 NTF589746 ODB589746 OMX589746 OWT589746 PGP589746 PQL589746 QAH589746 QKD589746 QTZ589746 RDV589746 RNR589746 RXN589746 SHJ589746 SRF589746 TBB589746 TKX589746 TUT589746 UEP589746 UOL589746 UYH589746 VID589746 VRZ589746 WBV589746 WLR589746 WVN589746 F655282 JB655282 SX655282 ACT655282 AMP655282 AWL655282 BGH655282 BQD655282 BZZ655282 CJV655282 CTR655282 DDN655282 DNJ655282 DXF655282 EHB655282 EQX655282 FAT655282 FKP655282 FUL655282 GEH655282 GOD655282 GXZ655282 HHV655282 HRR655282 IBN655282 ILJ655282 IVF655282 JFB655282 JOX655282 JYT655282 KIP655282 KSL655282 LCH655282 LMD655282 LVZ655282 MFV655282 MPR655282 MZN655282 NJJ655282 NTF655282 ODB655282 OMX655282 OWT655282 PGP655282 PQL655282 QAH655282 QKD655282 QTZ655282 RDV655282 RNR655282 RXN655282 SHJ655282 SRF655282 TBB655282 TKX655282 TUT655282 UEP655282 UOL655282 UYH655282 VID655282 VRZ655282 WBV655282 WLR655282 WVN655282 F720818 JB720818 SX720818 ACT720818 AMP720818 AWL720818 BGH720818 BQD720818 BZZ720818 CJV720818 CTR720818 DDN720818 DNJ720818 DXF720818 EHB720818 EQX720818 FAT720818 FKP720818 FUL720818 GEH720818 GOD720818 GXZ720818 HHV720818 HRR720818 IBN720818 ILJ720818 IVF720818 JFB720818 JOX720818 JYT720818 KIP720818 KSL720818 LCH720818 LMD720818 LVZ720818 MFV720818 MPR720818 MZN720818 NJJ720818 NTF720818 ODB720818 OMX720818 OWT720818 PGP720818 PQL720818 QAH720818 QKD720818 QTZ720818 RDV720818 RNR720818 RXN720818 SHJ720818 SRF720818 TBB720818 TKX720818 TUT720818 UEP720818 UOL720818 UYH720818 VID720818 VRZ720818 WBV720818 WLR720818 WVN720818 F786354 JB786354 SX786354 ACT786354 AMP786354 AWL786354 BGH786354 BQD786354 BZZ786354 CJV786354 CTR786354 DDN786354 DNJ786354 DXF786354 EHB786354 EQX786354 FAT786354 FKP786354 FUL786354 GEH786354 GOD786354 GXZ786354 HHV786354 HRR786354 IBN786354 ILJ786354 IVF786354 JFB786354 JOX786354 JYT786354 KIP786354 KSL786354 LCH786354 LMD786354 LVZ786354 MFV786354 MPR786354 MZN786354 NJJ786354 NTF786354 ODB786354 OMX786354 OWT786354 PGP786354 PQL786354 QAH786354 QKD786354 QTZ786354 RDV786354 RNR786354 RXN786354 SHJ786354 SRF786354 TBB786354 TKX786354 TUT786354 UEP786354 UOL786354 UYH786354 VID786354 VRZ786354 WBV786354 WLR786354 WVN786354 F851890 JB851890 SX851890 ACT851890 AMP851890 AWL851890 BGH851890 BQD851890 BZZ851890 CJV851890 CTR851890 DDN851890 DNJ851890 DXF851890 EHB851890 EQX851890 FAT851890 FKP851890 FUL851890 GEH851890 GOD851890 GXZ851890 HHV851890 HRR851890 IBN851890 ILJ851890 IVF851890 JFB851890 JOX851890 JYT851890 KIP851890 KSL851890 LCH851890 LMD851890 LVZ851890 MFV851890 MPR851890 MZN851890 NJJ851890 NTF851890 ODB851890 OMX851890 OWT851890 PGP851890 PQL851890 QAH851890 QKD851890 QTZ851890 RDV851890 RNR851890 RXN851890 SHJ851890 SRF851890 TBB851890 TKX851890 TUT851890 UEP851890 UOL851890 UYH851890 VID851890 VRZ851890 WBV851890 WLR851890 WVN851890 F917426 JB917426 SX917426 ACT917426 AMP917426 AWL917426 BGH917426 BQD917426 BZZ917426 CJV917426 CTR917426 DDN917426 DNJ917426 DXF917426 EHB917426 EQX917426 FAT917426 FKP917426 FUL917426 GEH917426 GOD917426 GXZ917426 HHV917426 HRR917426 IBN917426 ILJ917426 IVF917426 JFB917426 JOX917426 JYT917426 KIP917426 KSL917426 LCH917426 LMD917426 LVZ917426 MFV917426 MPR917426 MZN917426 NJJ917426 NTF917426 ODB917426 OMX917426 OWT917426 PGP917426 PQL917426 QAH917426 QKD917426 QTZ917426 RDV917426 RNR917426 RXN917426 SHJ917426 SRF917426 TBB917426 TKX917426 TUT917426 UEP917426 UOL917426 UYH917426 VID917426 VRZ917426 WBV917426 WLR917426 WVN917426 F982962 JB982962 SX982962 ACT982962 AMP982962 AWL982962 BGH982962 BQD982962 BZZ982962 CJV982962 CTR982962 DDN982962 DNJ982962 DXF982962 EHB982962 EQX982962 FAT982962 FKP982962 FUL982962 GEH982962 GOD982962 GXZ982962 HHV982962 HRR982962 IBN982962 ILJ982962 IVF982962 JFB982962 JOX982962 JYT982962 KIP982962 KSL982962 LCH982962 LMD982962 LVZ982962 MFV982962 MPR982962 MZN982962 NJJ982962 NTF982962 ODB982962 OMX982962 OWT982962 PGP982962 PQL982962 QAH982962 QKD982962 QTZ982962 RDV982962 RNR982962 RXN982962 SHJ982962 SRF982962 TBB982962 TKX982962 TUT982962 UEP982962 UOL982962 UYH982962 VID982962 VRZ982962 WBV982962 WLR982962 WVN982962 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1"/>
    <dataValidation type="list" allowBlank="1" showInputMessage="1" showErrorMessage="1" error="Pick a value from the drop down list.  If Sample Type is not on the list leave blank and add flag and comment." promptTitle="SampleMethod" prompt="How was the sample collected?_x000a_Grab = Grab sample for surface blooms_x000a_Compostite =Composite_x000a_Integrated = Integrated tube sample_x000a_Validation = Use this for Blanks and Calibration Standards_x000a_Other = give details in the comments section " sqref="L65459:L130993 JH65459:JH130993 TD65459:TD130993 ACZ65459:ACZ130993 AMV65459:AMV130993 AWR65459:AWR130993 BGN65459:BGN130993 BQJ65459:BQJ130993 CAF65459:CAF130993 CKB65459:CKB130993 CTX65459:CTX130993 DDT65459:DDT130993 DNP65459:DNP130993 DXL65459:DXL130993 EHH65459:EHH130993 ERD65459:ERD130993 FAZ65459:FAZ130993 FKV65459:FKV130993 FUR65459:FUR130993 GEN65459:GEN130993 GOJ65459:GOJ130993 GYF65459:GYF130993 HIB65459:HIB130993 HRX65459:HRX130993 IBT65459:IBT130993 ILP65459:ILP130993 IVL65459:IVL130993 JFH65459:JFH130993 JPD65459:JPD130993 JYZ65459:JYZ130993 KIV65459:KIV130993 KSR65459:KSR130993 LCN65459:LCN130993 LMJ65459:LMJ130993 LWF65459:LWF130993 MGB65459:MGB130993 MPX65459:MPX130993 MZT65459:MZT130993 NJP65459:NJP130993 NTL65459:NTL130993 ODH65459:ODH130993 OND65459:OND130993 OWZ65459:OWZ130993 PGV65459:PGV130993 PQR65459:PQR130993 QAN65459:QAN130993 QKJ65459:QKJ130993 QUF65459:QUF130993 REB65459:REB130993 RNX65459:RNX130993 RXT65459:RXT130993 SHP65459:SHP130993 SRL65459:SRL130993 TBH65459:TBH130993 TLD65459:TLD130993 TUZ65459:TUZ130993 UEV65459:UEV130993 UOR65459:UOR130993 UYN65459:UYN130993 VIJ65459:VIJ130993 VSF65459:VSF130993 WCB65459:WCB130993 WLX65459:WLX130993 WVT65459:WVT130993 L130995:L196529 JH130995:JH196529 TD130995:TD196529 ACZ130995:ACZ196529 AMV130995:AMV196529 AWR130995:AWR196529 BGN130995:BGN196529 BQJ130995:BQJ196529 CAF130995:CAF196529 CKB130995:CKB196529 CTX130995:CTX196529 DDT130995:DDT196529 DNP130995:DNP196529 DXL130995:DXL196529 EHH130995:EHH196529 ERD130995:ERD196529 FAZ130995:FAZ196529 FKV130995:FKV196529 FUR130995:FUR196529 GEN130995:GEN196529 GOJ130995:GOJ196529 GYF130995:GYF196529 HIB130995:HIB196529 HRX130995:HRX196529 IBT130995:IBT196529 ILP130995:ILP196529 IVL130995:IVL196529 JFH130995:JFH196529 JPD130995:JPD196529 JYZ130995:JYZ196529 KIV130995:KIV196529 KSR130995:KSR196529 LCN130995:LCN196529 LMJ130995:LMJ196529 LWF130995:LWF196529 MGB130995:MGB196529 MPX130995:MPX196529 MZT130995:MZT196529 NJP130995:NJP196529 NTL130995:NTL196529 ODH130995:ODH196529 OND130995:OND196529 OWZ130995:OWZ196529 PGV130995:PGV196529 PQR130995:PQR196529 QAN130995:QAN196529 QKJ130995:QKJ196529 QUF130995:QUF196529 REB130995:REB196529 RNX130995:RNX196529 RXT130995:RXT196529 SHP130995:SHP196529 SRL130995:SRL196529 TBH130995:TBH196529 TLD130995:TLD196529 TUZ130995:TUZ196529 UEV130995:UEV196529 UOR130995:UOR196529 UYN130995:UYN196529 VIJ130995:VIJ196529 VSF130995:VSF196529 WCB130995:WCB196529 WLX130995:WLX196529 WVT130995:WVT196529 L196531:L262065 JH196531:JH262065 TD196531:TD262065 ACZ196531:ACZ262065 AMV196531:AMV262065 AWR196531:AWR262065 BGN196531:BGN262065 BQJ196531:BQJ262065 CAF196531:CAF262065 CKB196531:CKB262065 CTX196531:CTX262065 DDT196531:DDT262065 DNP196531:DNP262065 DXL196531:DXL262065 EHH196531:EHH262065 ERD196531:ERD262065 FAZ196531:FAZ262065 FKV196531:FKV262065 FUR196531:FUR262065 GEN196531:GEN262065 GOJ196531:GOJ262065 GYF196531:GYF262065 HIB196531:HIB262065 HRX196531:HRX262065 IBT196531:IBT262065 ILP196531:ILP262065 IVL196531:IVL262065 JFH196531:JFH262065 JPD196531:JPD262065 JYZ196531:JYZ262065 KIV196531:KIV262065 KSR196531:KSR262065 LCN196531:LCN262065 LMJ196531:LMJ262065 LWF196531:LWF262065 MGB196531:MGB262065 MPX196531:MPX262065 MZT196531:MZT262065 NJP196531:NJP262065 NTL196531:NTL262065 ODH196531:ODH262065 OND196531:OND262065 OWZ196531:OWZ262065 PGV196531:PGV262065 PQR196531:PQR262065 QAN196531:QAN262065 QKJ196531:QKJ262065 QUF196531:QUF262065 REB196531:REB262065 RNX196531:RNX262065 RXT196531:RXT262065 SHP196531:SHP262065 SRL196531:SRL262065 TBH196531:TBH262065 TLD196531:TLD262065 TUZ196531:TUZ262065 UEV196531:UEV262065 UOR196531:UOR262065 UYN196531:UYN262065 VIJ196531:VIJ262065 VSF196531:VSF262065 WCB196531:WCB262065 WLX196531:WLX262065 WVT196531:WVT262065 L262067:L327601 JH262067:JH327601 TD262067:TD327601 ACZ262067:ACZ327601 AMV262067:AMV327601 AWR262067:AWR327601 BGN262067:BGN327601 BQJ262067:BQJ327601 CAF262067:CAF327601 CKB262067:CKB327601 CTX262067:CTX327601 DDT262067:DDT327601 DNP262067:DNP327601 DXL262067:DXL327601 EHH262067:EHH327601 ERD262067:ERD327601 FAZ262067:FAZ327601 FKV262067:FKV327601 FUR262067:FUR327601 GEN262067:GEN327601 GOJ262067:GOJ327601 GYF262067:GYF327601 HIB262067:HIB327601 HRX262067:HRX327601 IBT262067:IBT327601 ILP262067:ILP327601 IVL262067:IVL327601 JFH262067:JFH327601 JPD262067:JPD327601 JYZ262067:JYZ327601 KIV262067:KIV327601 KSR262067:KSR327601 LCN262067:LCN327601 LMJ262067:LMJ327601 LWF262067:LWF327601 MGB262067:MGB327601 MPX262067:MPX327601 MZT262067:MZT327601 NJP262067:NJP327601 NTL262067:NTL327601 ODH262067:ODH327601 OND262067:OND327601 OWZ262067:OWZ327601 PGV262067:PGV327601 PQR262067:PQR327601 QAN262067:QAN327601 QKJ262067:QKJ327601 QUF262067:QUF327601 REB262067:REB327601 RNX262067:RNX327601 RXT262067:RXT327601 SHP262067:SHP327601 SRL262067:SRL327601 TBH262067:TBH327601 TLD262067:TLD327601 TUZ262067:TUZ327601 UEV262067:UEV327601 UOR262067:UOR327601 UYN262067:UYN327601 VIJ262067:VIJ327601 VSF262067:VSF327601 WCB262067:WCB327601 WLX262067:WLX327601 WVT262067:WVT327601 L327603:L393137 JH327603:JH393137 TD327603:TD393137 ACZ327603:ACZ393137 AMV327603:AMV393137 AWR327603:AWR393137 BGN327603:BGN393137 BQJ327603:BQJ393137 CAF327603:CAF393137 CKB327603:CKB393137 CTX327603:CTX393137 DDT327603:DDT393137 DNP327603:DNP393137 DXL327603:DXL393137 EHH327603:EHH393137 ERD327603:ERD393137 FAZ327603:FAZ393137 FKV327603:FKV393137 FUR327603:FUR393137 GEN327603:GEN393137 GOJ327603:GOJ393137 GYF327603:GYF393137 HIB327603:HIB393137 HRX327603:HRX393137 IBT327603:IBT393137 ILP327603:ILP393137 IVL327603:IVL393137 JFH327603:JFH393137 JPD327603:JPD393137 JYZ327603:JYZ393137 KIV327603:KIV393137 KSR327603:KSR393137 LCN327603:LCN393137 LMJ327603:LMJ393137 LWF327603:LWF393137 MGB327603:MGB393137 MPX327603:MPX393137 MZT327603:MZT393137 NJP327603:NJP393137 NTL327603:NTL393137 ODH327603:ODH393137 OND327603:OND393137 OWZ327603:OWZ393137 PGV327603:PGV393137 PQR327603:PQR393137 QAN327603:QAN393137 QKJ327603:QKJ393137 QUF327603:QUF393137 REB327603:REB393137 RNX327603:RNX393137 RXT327603:RXT393137 SHP327603:SHP393137 SRL327603:SRL393137 TBH327603:TBH393137 TLD327603:TLD393137 TUZ327603:TUZ393137 UEV327603:UEV393137 UOR327603:UOR393137 UYN327603:UYN393137 VIJ327603:VIJ393137 VSF327603:VSF393137 WCB327603:WCB393137 WLX327603:WLX393137 WVT327603:WVT393137 L393139:L458673 JH393139:JH458673 TD393139:TD458673 ACZ393139:ACZ458673 AMV393139:AMV458673 AWR393139:AWR458673 BGN393139:BGN458673 BQJ393139:BQJ458673 CAF393139:CAF458673 CKB393139:CKB458673 CTX393139:CTX458673 DDT393139:DDT458673 DNP393139:DNP458673 DXL393139:DXL458673 EHH393139:EHH458673 ERD393139:ERD458673 FAZ393139:FAZ458673 FKV393139:FKV458673 FUR393139:FUR458673 GEN393139:GEN458673 GOJ393139:GOJ458673 GYF393139:GYF458673 HIB393139:HIB458673 HRX393139:HRX458673 IBT393139:IBT458673 ILP393139:ILP458673 IVL393139:IVL458673 JFH393139:JFH458673 JPD393139:JPD458673 JYZ393139:JYZ458673 KIV393139:KIV458673 KSR393139:KSR458673 LCN393139:LCN458673 LMJ393139:LMJ458673 LWF393139:LWF458673 MGB393139:MGB458673 MPX393139:MPX458673 MZT393139:MZT458673 NJP393139:NJP458673 NTL393139:NTL458673 ODH393139:ODH458673 OND393139:OND458673 OWZ393139:OWZ458673 PGV393139:PGV458673 PQR393139:PQR458673 QAN393139:QAN458673 QKJ393139:QKJ458673 QUF393139:QUF458673 REB393139:REB458673 RNX393139:RNX458673 RXT393139:RXT458673 SHP393139:SHP458673 SRL393139:SRL458673 TBH393139:TBH458673 TLD393139:TLD458673 TUZ393139:TUZ458673 UEV393139:UEV458673 UOR393139:UOR458673 UYN393139:UYN458673 VIJ393139:VIJ458673 VSF393139:VSF458673 WCB393139:WCB458673 WLX393139:WLX458673 WVT393139:WVT458673 L458675:L524209 JH458675:JH524209 TD458675:TD524209 ACZ458675:ACZ524209 AMV458675:AMV524209 AWR458675:AWR524209 BGN458675:BGN524209 BQJ458675:BQJ524209 CAF458675:CAF524209 CKB458675:CKB524209 CTX458675:CTX524209 DDT458675:DDT524209 DNP458675:DNP524209 DXL458675:DXL524209 EHH458675:EHH524209 ERD458675:ERD524209 FAZ458675:FAZ524209 FKV458675:FKV524209 FUR458675:FUR524209 GEN458675:GEN524209 GOJ458675:GOJ524209 GYF458675:GYF524209 HIB458675:HIB524209 HRX458675:HRX524209 IBT458675:IBT524209 ILP458675:ILP524209 IVL458675:IVL524209 JFH458675:JFH524209 JPD458675:JPD524209 JYZ458675:JYZ524209 KIV458675:KIV524209 KSR458675:KSR524209 LCN458675:LCN524209 LMJ458675:LMJ524209 LWF458675:LWF524209 MGB458675:MGB524209 MPX458675:MPX524209 MZT458675:MZT524209 NJP458675:NJP524209 NTL458675:NTL524209 ODH458675:ODH524209 OND458675:OND524209 OWZ458675:OWZ524209 PGV458675:PGV524209 PQR458675:PQR524209 QAN458675:QAN524209 QKJ458675:QKJ524209 QUF458675:QUF524209 REB458675:REB524209 RNX458675:RNX524209 RXT458675:RXT524209 SHP458675:SHP524209 SRL458675:SRL524209 TBH458675:TBH524209 TLD458675:TLD524209 TUZ458675:TUZ524209 UEV458675:UEV524209 UOR458675:UOR524209 UYN458675:UYN524209 VIJ458675:VIJ524209 VSF458675:VSF524209 WCB458675:WCB524209 WLX458675:WLX524209 WVT458675:WVT524209 L524211:L589745 JH524211:JH589745 TD524211:TD589745 ACZ524211:ACZ589745 AMV524211:AMV589745 AWR524211:AWR589745 BGN524211:BGN589745 BQJ524211:BQJ589745 CAF524211:CAF589745 CKB524211:CKB589745 CTX524211:CTX589745 DDT524211:DDT589745 DNP524211:DNP589745 DXL524211:DXL589745 EHH524211:EHH589745 ERD524211:ERD589745 FAZ524211:FAZ589745 FKV524211:FKV589745 FUR524211:FUR589745 GEN524211:GEN589745 GOJ524211:GOJ589745 GYF524211:GYF589745 HIB524211:HIB589745 HRX524211:HRX589745 IBT524211:IBT589745 ILP524211:ILP589745 IVL524211:IVL589745 JFH524211:JFH589745 JPD524211:JPD589745 JYZ524211:JYZ589745 KIV524211:KIV589745 KSR524211:KSR589745 LCN524211:LCN589745 LMJ524211:LMJ589745 LWF524211:LWF589745 MGB524211:MGB589745 MPX524211:MPX589745 MZT524211:MZT589745 NJP524211:NJP589745 NTL524211:NTL589745 ODH524211:ODH589745 OND524211:OND589745 OWZ524211:OWZ589745 PGV524211:PGV589745 PQR524211:PQR589745 QAN524211:QAN589745 QKJ524211:QKJ589745 QUF524211:QUF589745 REB524211:REB589745 RNX524211:RNX589745 RXT524211:RXT589745 SHP524211:SHP589745 SRL524211:SRL589745 TBH524211:TBH589745 TLD524211:TLD589745 TUZ524211:TUZ589745 UEV524211:UEV589745 UOR524211:UOR589745 UYN524211:UYN589745 VIJ524211:VIJ589745 VSF524211:VSF589745 WCB524211:WCB589745 WLX524211:WLX589745 WVT524211:WVT589745 L589747:L655281 JH589747:JH655281 TD589747:TD655281 ACZ589747:ACZ655281 AMV589747:AMV655281 AWR589747:AWR655281 BGN589747:BGN655281 BQJ589747:BQJ655281 CAF589747:CAF655281 CKB589747:CKB655281 CTX589747:CTX655281 DDT589747:DDT655281 DNP589747:DNP655281 DXL589747:DXL655281 EHH589747:EHH655281 ERD589747:ERD655281 FAZ589747:FAZ655281 FKV589747:FKV655281 FUR589747:FUR655281 GEN589747:GEN655281 GOJ589747:GOJ655281 GYF589747:GYF655281 HIB589747:HIB655281 HRX589747:HRX655281 IBT589747:IBT655281 ILP589747:ILP655281 IVL589747:IVL655281 JFH589747:JFH655281 JPD589747:JPD655281 JYZ589747:JYZ655281 KIV589747:KIV655281 KSR589747:KSR655281 LCN589747:LCN655281 LMJ589747:LMJ655281 LWF589747:LWF655281 MGB589747:MGB655281 MPX589747:MPX655281 MZT589747:MZT655281 NJP589747:NJP655281 NTL589747:NTL655281 ODH589747:ODH655281 OND589747:OND655281 OWZ589747:OWZ655281 PGV589747:PGV655281 PQR589747:PQR655281 QAN589747:QAN655281 QKJ589747:QKJ655281 QUF589747:QUF655281 REB589747:REB655281 RNX589747:RNX655281 RXT589747:RXT655281 SHP589747:SHP655281 SRL589747:SRL655281 TBH589747:TBH655281 TLD589747:TLD655281 TUZ589747:TUZ655281 UEV589747:UEV655281 UOR589747:UOR655281 UYN589747:UYN655281 VIJ589747:VIJ655281 VSF589747:VSF655281 WCB589747:WCB655281 WLX589747:WLX655281 WVT589747:WVT655281 L655283:L720817 JH655283:JH720817 TD655283:TD720817 ACZ655283:ACZ720817 AMV655283:AMV720817 AWR655283:AWR720817 BGN655283:BGN720817 BQJ655283:BQJ720817 CAF655283:CAF720817 CKB655283:CKB720817 CTX655283:CTX720817 DDT655283:DDT720817 DNP655283:DNP720817 DXL655283:DXL720817 EHH655283:EHH720817 ERD655283:ERD720817 FAZ655283:FAZ720817 FKV655283:FKV720817 FUR655283:FUR720817 GEN655283:GEN720817 GOJ655283:GOJ720817 GYF655283:GYF720817 HIB655283:HIB720817 HRX655283:HRX720817 IBT655283:IBT720817 ILP655283:ILP720817 IVL655283:IVL720817 JFH655283:JFH720817 JPD655283:JPD720817 JYZ655283:JYZ720817 KIV655283:KIV720817 KSR655283:KSR720817 LCN655283:LCN720817 LMJ655283:LMJ720817 LWF655283:LWF720817 MGB655283:MGB720817 MPX655283:MPX720817 MZT655283:MZT720817 NJP655283:NJP720817 NTL655283:NTL720817 ODH655283:ODH720817 OND655283:OND720817 OWZ655283:OWZ720817 PGV655283:PGV720817 PQR655283:PQR720817 QAN655283:QAN720817 QKJ655283:QKJ720817 QUF655283:QUF720817 REB655283:REB720817 RNX655283:RNX720817 RXT655283:RXT720817 SHP655283:SHP720817 SRL655283:SRL720817 TBH655283:TBH720817 TLD655283:TLD720817 TUZ655283:TUZ720817 UEV655283:UEV720817 UOR655283:UOR720817 UYN655283:UYN720817 VIJ655283:VIJ720817 VSF655283:VSF720817 WCB655283:WCB720817 WLX655283:WLX720817 WVT655283:WVT720817 L720819:L786353 JH720819:JH786353 TD720819:TD786353 ACZ720819:ACZ786353 AMV720819:AMV786353 AWR720819:AWR786353 BGN720819:BGN786353 BQJ720819:BQJ786353 CAF720819:CAF786353 CKB720819:CKB786353 CTX720819:CTX786353 DDT720819:DDT786353 DNP720819:DNP786353 DXL720819:DXL786353 EHH720819:EHH786353 ERD720819:ERD786353 FAZ720819:FAZ786353 FKV720819:FKV786353 FUR720819:FUR786353 GEN720819:GEN786353 GOJ720819:GOJ786353 GYF720819:GYF786353 HIB720819:HIB786353 HRX720819:HRX786353 IBT720819:IBT786353 ILP720819:ILP786353 IVL720819:IVL786353 JFH720819:JFH786353 JPD720819:JPD786353 JYZ720819:JYZ786353 KIV720819:KIV786353 KSR720819:KSR786353 LCN720819:LCN786353 LMJ720819:LMJ786353 LWF720819:LWF786353 MGB720819:MGB786353 MPX720819:MPX786353 MZT720819:MZT786353 NJP720819:NJP786353 NTL720819:NTL786353 ODH720819:ODH786353 OND720819:OND786353 OWZ720819:OWZ786353 PGV720819:PGV786353 PQR720819:PQR786353 QAN720819:QAN786353 QKJ720819:QKJ786353 QUF720819:QUF786353 REB720819:REB786353 RNX720819:RNX786353 RXT720819:RXT786353 SHP720819:SHP786353 SRL720819:SRL786353 TBH720819:TBH786353 TLD720819:TLD786353 TUZ720819:TUZ786353 UEV720819:UEV786353 UOR720819:UOR786353 UYN720819:UYN786353 VIJ720819:VIJ786353 VSF720819:VSF786353 WCB720819:WCB786353 WLX720819:WLX786353 WVT720819:WVT786353 L786355:L851889 JH786355:JH851889 TD786355:TD851889 ACZ786355:ACZ851889 AMV786355:AMV851889 AWR786355:AWR851889 BGN786355:BGN851889 BQJ786355:BQJ851889 CAF786355:CAF851889 CKB786355:CKB851889 CTX786355:CTX851889 DDT786355:DDT851889 DNP786355:DNP851889 DXL786355:DXL851889 EHH786355:EHH851889 ERD786355:ERD851889 FAZ786355:FAZ851889 FKV786355:FKV851889 FUR786355:FUR851889 GEN786355:GEN851889 GOJ786355:GOJ851889 GYF786355:GYF851889 HIB786355:HIB851889 HRX786355:HRX851889 IBT786355:IBT851889 ILP786355:ILP851889 IVL786355:IVL851889 JFH786355:JFH851889 JPD786355:JPD851889 JYZ786355:JYZ851889 KIV786355:KIV851889 KSR786355:KSR851889 LCN786355:LCN851889 LMJ786355:LMJ851889 LWF786355:LWF851889 MGB786355:MGB851889 MPX786355:MPX851889 MZT786355:MZT851889 NJP786355:NJP851889 NTL786355:NTL851889 ODH786355:ODH851889 OND786355:OND851889 OWZ786355:OWZ851889 PGV786355:PGV851889 PQR786355:PQR851889 QAN786355:QAN851889 QKJ786355:QKJ851889 QUF786355:QUF851889 REB786355:REB851889 RNX786355:RNX851889 RXT786355:RXT851889 SHP786355:SHP851889 SRL786355:SRL851889 TBH786355:TBH851889 TLD786355:TLD851889 TUZ786355:TUZ851889 UEV786355:UEV851889 UOR786355:UOR851889 UYN786355:UYN851889 VIJ786355:VIJ851889 VSF786355:VSF851889 WCB786355:WCB851889 WLX786355:WLX851889 WVT786355:WVT851889 L851891:L917425 JH851891:JH917425 TD851891:TD917425 ACZ851891:ACZ917425 AMV851891:AMV917425 AWR851891:AWR917425 BGN851891:BGN917425 BQJ851891:BQJ917425 CAF851891:CAF917425 CKB851891:CKB917425 CTX851891:CTX917425 DDT851891:DDT917425 DNP851891:DNP917425 DXL851891:DXL917425 EHH851891:EHH917425 ERD851891:ERD917425 FAZ851891:FAZ917425 FKV851891:FKV917425 FUR851891:FUR917425 GEN851891:GEN917425 GOJ851891:GOJ917425 GYF851891:GYF917425 HIB851891:HIB917425 HRX851891:HRX917425 IBT851891:IBT917425 ILP851891:ILP917425 IVL851891:IVL917425 JFH851891:JFH917425 JPD851891:JPD917425 JYZ851891:JYZ917425 KIV851891:KIV917425 KSR851891:KSR917425 LCN851891:LCN917425 LMJ851891:LMJ917425 LWF851891:LWF917425 MGB851891:MGB917425 MPX851891:MPX917425 MZT851891:MZT917425 NJP851891:NJP917425 NTL851891:NTL917425 ODH851891:ODH917425 OND851891:OND917425 OWZ851891:OWZ917425 PGV851891:PGV917425 PQR851891:PQR917425 QAN851891:QAN917425 QKJ851891:QKJ917425 QUF851891:QUF917425 REB851891:REB917425 RNX851891:RNX917425 RXT851891:RXT917425 SHP851891:SHP917425 SRL851891:SRL917425 TBH851891:TBH917425 TLD851891:TLD917425 TUZ851891:TUZ917425 UEV851891:UEV917425 UOR851891:UOR917425 UYN851891:UYN917425 VIJ851891:VIJ917425 VSF851891:VSF917425 WCB851891:WCB917425 WLX851891:WLX917425 WVT851891:WVT917425 L917427:L982961 JH917427:JH982961 TD917427:TD982961 ACZ917427:ACZ982961 AMV917427:AMV982961 AWR917427:AWR982961 BGN917427:BGN982961 BQJ917427:BQJ982961 CAF917427:CAF982961 CKB917427:CKB982961 CTX917427:CTX982961 DDT917427:DDT982961 DNP917427:DNP982961 DXL917427:DXL982961 EHH917427:EHH982961 ERD917427:ERD982961 FAZ917427:FAZ982961 FKV917427:FKV982961 FUR917427:FUR982961 GEN917427:GEN982961 GOJ917427:GOJ982961 GYF917427:GYF982961 HIB917427:HIB982961 HRX917427:HRX982961 IBT917427:IBT982961 ILP917427:ILP982961 IVL917427:IVL982961 JFH917427:JFH982961 JPD917427:JPD982961 JYZ917427:JYZ982961 KIV917427:KIV982961 KSR917427:KSR982961 LCN917427:LCN982961 LMJ917427:LMJ982961 LWF917427:LWF982961 MGB917427:MGB982961 MPX917427:MPX982961 MZT917427:MZT982961 NJP917427:NJP982961 NTL917427:NTL982961 ODH917427:ODH982961 OND917427:OND982961 OWZ917427:OWZ982961 PGV917427:PGV982961 PQR917427:PQR982961 QAN917427:QAN982961 QKJ917427:QKJ982961 QUF917427:QUF982961 REB917427:REB982961 RNX917427:RNX982961 RXT917427:RXT982961 SHP917427:SHP982961 SRL917427:SRL982961 TBH917427:TBH982961 TLD917427:TLD982961 TUZ917427:TUZ982961 UEV917427:UEV982961 UOR917427:UOR982961 UYN917427:UYN982961 VIJ917427:VIJ982961 VSF917427:VSF982961 WCB917427:WCB982961 WLX917427:WLX982961 WVT917427:WVT982961 L982963:L1048576 JH982963:JH1048576 TD982963:TD1048576 ACZ982963:ACZ1048576 AMV982963:AMV1048576 AWR982963:AWR1048576 BGN982963:BGN1048576 BQJ982963:BQJ1048576 CAF982963:CAF1048576 CKB982963:CKB1048576 CTX982963:CTX1048576 DDT982963:DDT1048576 DNP982963:DNP1048576 DXL982963:DXL1048576 EHH982963:EHH1048576 ERD982963:ERD1048576 FAZ982963:FAZ1048576 FKV982963:FKV1048576 FUR982963:FUR1048576 GEN982963:GEN1048576 GOJ982963:GOJ1048576 GYF982963:GYF1048576 HIB982963:HIB1048576 HRX982963:HRX1048576 IBT982963:IBT1048576 ILP982963:ILP1048576 IVL982963:IVL1048576 JFH982963:JFH1048576 JPD982963:JPD1048576 JYZ982963:JYZ1048576 KIV982963:KIV1048576 KSR982963:KSR1048576 LCN982963:LCN1048576 LMJ982963:LMJ1048576 LWF982963:LWF1048576 MGB982963:MGB1048576 MPX982963:MPX1048576 MZT982963:MZT1048576 NJP982963:NJP1048576 NTL982963:NTL1048576 ODH982963:ODH1048576 OND982963:OND1048576 OWZ982963:OWZ1048576 PGV982963:PGV1048576 PQR982963:PQR1048576 QAN982963:QAN1048576 QKJ982963:QKJ1048576 QUF982963:QUF1048576 REB982963:REB1048576 RNX982963:RNX1048576 RXT982963:RXT1048576 SHP982963:SHP1048576 SRL982963:SRL1048576 TBH982963:TBH1048576 TLD982963:TLD1048576 TUZ982963:TUZ1048576 UEV982963:UEV1048576 UOR982963:UOR1048576 UYN982963:UYN1048576 VIJ982963:VIJ1048576 VSF982963:VSF1048576 WCB982963:WCB1048576 WLX982963:WLX1048576 WVT982963:WVT1048576 WVT2:WVT65457 WLX2:WLX65457 WCB2:WCB65457 VSF2:VSF65457 VIJ2:VIJ65457 UYN2:UYN65457 UOR2:UOR65457 UEV2:UEV65457 TUZ2:TUZ65457 TLD2:TLD65457 TBH2:TBH65457 SRL2:SRL65457 SHP2:SHP65457 RXT2:RXT65457 RNX2:RNX65457 REB2:REB65457 QUF2:QUF65457 QKJ2:QKJ65457 QAN2:QAN65457 PQR2:PQR65457 PGV2:PGV65457 OWZ2:OWZ65457 OND2:OND65457 ODH2:ODH65457 NTL2:NTL65457 NJP2:NJP65457 MZT2:MZT65457 MPX2:MPX65457 MGB2:MGB65457 LWF2:LWF65457 LMJ2:LMJ65457 LCN2:LCN65457 KSR2:KSR65457 KIV2:KIV65457 JYZ2:JYZ65457 JPD2:JPD65457 JFH2:JFH65457 IVL2:IVL65457 ILP2:ILP65457 IBT2:IBT65457 HRX2:HRX65457 HIB2:HIB65457 GYF2:GYF65457 GOJ2:GOJ65457 GEN2:GEN65457 FUR2:FUR65457 FKV2:FKV65457 FAZ2:FAZ65457 ERD2:ERD65457 EHH2:EHH65457 DXL2:DXL65457 DNP2:DNP65457 DDT2:DDT65457 CTX2:CTX65457 CKB2:CKB65457 CAF2:CAF65457 BQJ2:BQJ65457 BGN2:BGN65457 AWR2:AWR65457 AMV2:AMV65457 ACZ2:ACZ65457 TD2:TD65457 JH2:JH65457 L2:L65457">
      <formula1>"Grab,Composite,Integrated,Validataion,Other"</formula1>
    </dataValidation>
    <dataValidation type="decimal" allowBlank="1" showInputMessage="1" showErrorMessage="1" error="Numeric values &lt;=10m only. If greater than 10m leave blank and add flag and comment." promptTitle="Depth" prompt="Depth (m) sample was taken.  This will usually be 3m for WithinLake and 1m for Shoreside.  If otherwise add comment and flag." sqref="M65459:M130993 JI65459:JI130993 TE65459:TE130993 ADA65459:ADA130993 AMW65459:AMW130993 AWS65459:AWS130993 BGO65459:BGO130993 BQK65459:BQK130993 CAG65459:CAG130993 CKC65459:CKC130993 CTY65459:CTY130993 DDU65459:DDU130993 DNQ65459:DNQ130993 DXM65459:DXM130993 EHI65459:EHI130993 ERE65459:ERE130993 FBA65459:FBA130993 FKW65459:FKW130993 FUS65459:FUS130993 GEO65459:GEO130993 GOK65459:GOK130993 GYG65459:GYG130993 HIC65459:HIC130993 HRY65459:HRY130993 IBU65459:IBU130993 ILQ65459:ILQ130993 IVM65459:IVM130993 JFI65459:JFI130993 JPE65459:JPE130993 JZA65459:JZA130993 KIW65459:KIW130993 KSS65459:KSS130993 LCO65459:LCO130993 LMK65459:LMK130993 LWG65459:LWG130993 MGC65459:MGC130993 MPY65459:MPY130993 MZU65459:MZU130993 NJQ65459:NJQ130993 NTM65459:NTM130993 ODI65459:ODI130993 ONE65459:ONE130993 OXA65459:OXA130993 PGW65459:PGW130993 PQS65459:PQS130993 QAO65459:QAO130993 QKK65459:QKK130993 QUG65459:QUG130993 REC65459:REC130993 RNY65459:RNY130993 RXU65459:RXU130993 SHQ65459:SHQ130993 SRM65459:SRM130993 TBI65459:TBI130993 TLE65459:TLE130993 TVA65459:TVA130993 UEW65459:UEW130993 UOS65459:UOS130993 UYO65459:UYO130993 VIK65459:VIK130993 VSG65459:VSG130993 WCC65459:WCC130993 WLY65459:WLY130993 WVU65459:WVU130993 M130995:M196529 JI130995:JI196529 TE130995:TE196529 ADA130995:ADA196529 AMW130995:AMW196529 AWS130995:AWS196529 BGO130995:BGO196529 BQK130995:BQK196529 CAG130995:CAG196529 CKC130995:CKC196529 CTY130995:CTY196529 DDU130995:DDU196529 DNQ130995:DNQ196529 DXM130995:DXM196529 EHI130995:EHI196529 ERE130995:ERE196529 FBA130995:FBA196529 FKW130995:FKW196529 FUS130995:FUS196529 GEO130995:GEO196529 GOK130995:GOK196529 GYG130995:GYG196529 HIC130995:HIC196529 HRY130995:HRY196529 IBU130995:IBU196529 ILQ130995:ILQ196529 IVM130995:IVM196529 JFI130995:JFI196529 JPE130995:JPE196529 JZA130995:JZA196529 KIW130995:KIW196529 KSS130995:KSS196529 LCO130995:LCO196529 LMK130995:LMK196529 LWG130995:LWG196529 MGC130995:MGC196529 MPY130995:MPY196529 MZU130995:MZU196529 NJQ130995:NJQ196529 NTM130995:NTM196529 ODI130995:ODI196529 ONE130995:ONE196529 OXA130995:OXA196529 PGW130995:PGW196529 PQS130995:PQS196529 QAO130995:QAO196529 QKK130995:QKK196529 QUG130995:QUG196529 REC130995:REC196529 RNY130995:RNY196529 RXU130995:RXU196529 SHQ130995:SHQ196529 SRM130995:SRM196529 TBI130995:TBI196529 TLE130995:TLE196529 TVA130995:TVA196529 UEW130995:UEW196529 UOS130995:UOS196529 UYO130995:UYO196529 VIK130995:VIK196529 VSG130995:VSG196529 WCC130995:WCC196529 WLY130995:WLY196529 WVU130995:WVU196529 M196531:M262065 JI196531:JI262065 TE196531:TE262065 ADA196531:ADA262065 AMW196531:AMW262065 AWS196531:AWS262065 BGO196531:BGO262065 BQK196531:BQK262065 CAG196531:CAG262065 CKC196531:CKC262065 CTY196531:CTY262065 DDU196531:DDU262065 DNQ196531:DNQ262065 DXM196531:DXM262065 EHI196531:EHI262065 ERE196531:ERE262065 FBA196531:FBA262065 FKW196531:FKW262065 FUS196531:FUS262065 GEO196531:GEO262065 GOK196531:GOK262065 GYG196531:GYG262065 HIC196531:HIC262065 HRY196531:HRY262065 IBU196531:IBU262065 ILQ196531:ILQ262065 IVM196531:IVM262065 JFI196531:JFI262065 JPE196531:JPE262065 JZA196531:JZA262065 KIW196531:KIW262065 KSS196531:KSS262065 LCO196531:LCO262065 LMK196531:LMK262065 LWG196531:LWG262065 MGC196531:MGC262065 MPY196531:MPY262065 MZU196531:MZU262065 NJQ196531:NJQ262065 NTM196531:NTM262065 ODI196531:ODI262065 ONE196531:ONE262065 OXA196531:OXA262065 PGW196531:PGW262065 PQS196531:PQS262065 QAO196531:QAO262065 QKK196531:QKK262065 QUG196531:QUG262065 REC196531:REC262065 RNY196531:RNY262065 RXU196531:RXU262065 SHQ196531:SHQ262065 SRM196531:SRM262065 TBI196531:TBI262065 TLE196531:TLE262065 TVA196531:TVA262065 UEW196531:UEW262065 UOS196531:UOS262065 UYO196531:UYO262065 VIK196531:VIK262065 VSG196531:VSG262065 WCC196531:WCC262065 WLY196531:WLY262065 WVU196531:WVU262065 M262067:M327601 JI262067:JI327601 TE262067:TE327601 ADA262067:ADA327601 AMW262067:AMW327601 AWS262067:AWS327601 BGO262067:BGO327601 BQK262067:BQK327601 CAG262067:CAG327601 CKC262067:CKC327601 CTY262067:CTY327601 DDU262067:DDU327601 DNQ262067:DNQ327601 DXM262067:DXM327601 EHI262067:EHI327601 ERE262067:ERE327601 FBA262067:FBA327601 FKW262067:FKW327601 FUS262067:FUS327601 GEO262067:GEO327601 GOK262067:GOK327601 GYG262067:GYG327601 HIC262067:HIC327601 HRY262067:HRY327601 IBU262067:IBU327601 ILQ262067:ILQ327601 IVM262067:IVM327601 JFI262067:JFI327601 JPE262067:JPE327601 JZA262067:JZA327601 KIW262067:KIW327601 KSS262067:KSS327601 LCO262067:LCO327601 LMK262067:LMK327601 LWG262067:LWG327601 MGC262067:MGC327601 MPY262067:MPY327601 MZU262067:MZU327601 NJQ262067:NJQ327601 NTM262067:NTM327601 ODI262067:ODI327601 ONE262067:ONE327601 OXA262067:OXA327601 PGW262067:PGW327601 PQS262067:PQS327601 QAO262067:QAO327601 QKK262067:QKK327601 QUG262067:QUG327601 REC262067:REC327601 RNY262067:RNY327601 RXU262067:RXU327601 SHQ262067:SHQ327601 SRM262067:SRM327601 TBI262067:TBI327601 TLE262067:TLE327601 TVA262067:TVA327601 UEW262067:UEW327601 UOS262067:UOS327601 UYO262067:UYO327601 VIK262067:VIK327601 VSG262067:VSG327601 WCC262067:WCC327601 WLY262067:WLY327601 WVU262067:WVU327601 M327603:M393137 JI327603:JI393137 TE327603:TE393137 ADA327603:ADA393137 AMW327603:AMW393137 AWS327603:AWS393137 BGO327603:BGO393137 BQK327603:BQK393137 CAG327603:CAG393137 CKC327603:CKC393137 CTY327603:CTY393137 DDU327603:DDU393137 DNQ327603:DNQ393137 DXM327603:DXM393137 EHI327603:EHI393137 ERE327603:ERE393137 FBA327603:FBA393137 FKW327603:FKW393137 FUS327603:FUS393137 GEO327603:GEO393137 GOK327603:GOK393137 GYG327603:GYG393137 HIC327603:HIC393137 HRY327603:HRY393137 IBU327603:IBU393137 ILQ327603:ILQ393137 IVM327603:IVM393137 JFI327603:JFI393137 JPE327603:JPE393137 JZA327603:JZA393137 KIW327603:KIW393137 KSS327603:KSS393137 LCO327603:LCO393137 LMK327603:LMK393137 LWG327603:LWG393137 MGC327603:MGC393137 MPY327603:MPY393137 MZU327603:MZU393137 NJQ327603:NJQ393137 NTM327603:NTM393137 ODI327603:ODI393137 ONE327603:ONE393137 OXA327603:OXA393137 PGW327603:PGW393137 PQS327603:PQS393137 QAO327603:QAO393137 QKK327603:QKK393137 QUG327603:QUG393137 REC327603:REC393137 RNY327603:RNY393137 RXU327603:RXU393137 SHQ327603:SHQ393137 SRM327603:SRM393137 TBI327603:TBI393137 TLE327603:TLE393137 TVA327603:TVA393137 UEW327603:UEW393137 UOS327603:UOS393137 UYO327603:UYO393137 VIK327603:VIK393137 VSG327603:VSG393137 WCC327603:WCC393137 WLY327603:WLY393137 WVU327603:WVU393137 M393139:M458673 JI393139:JI458673 TE393139:TE458673 ADA393139:ADA458673 AMW393139:AMW458673 AWS393139:AWS458673 BGO393139:BGO458673 BQK393139:BQK458673 CAG393139:CAG458673 CKC393139:CKC458673 CTY393139:CTY458673 DDU393139:DDU458673 DNQ393139:DNQ458673 DXM393139:DXM458673 EHI393139:EHI458673 ERE393139:ERE458673 FBA393139:FBA458673 FKW393139:FKW458673 FUS393139:FUS458673 GEO393139:GEO458673 GOK393139:GOK458673 GYG393139:GYG458673 HIC393139:HIC458673 HRY393139:HRY458673 IBU393139:IBU458673 ILQ393139:ILQ458673 IVM393139:IVM458673 JFI393139:JFI458673 JPE393139:JPE458673 JZA393139:JZA458673 KIW393139:KIW458673 KSS393139:KSS458673 LCO393139:LCO458673 LMK393139:LMK458673 LWG393139:LWG458673 MGC393139:MGC458673 MPY393139:MPY458673 MZU393139:MZU458673 NJQ393139:NJQ458673 NTM393139:NTM458673 ODI393139:ODI458673 ONE393139:ONE458673 OXA393139:OXA458673 PGW393139:PGW458673 PQS393139:PQS458673 QAO393139:QAO458673 QKK393139:QKK458673 QUG393139:QUG458673 REC393139:REC458673 RNY393139:RNY458673 RXU393139:RXU458673 SHQ393139:SHQ458673 SRM393139:SRM458673 TBI393139:TBI458673 TLE393139:TLE458673 TVA393139:TVA458673 UEW393139:UEW458673 UOS393139:UOS458673 UYO393139:UYO458673 VIK393139:VIK458673 VSG393139:VSG458673 WCC393139:WCC458673 WLY393139:WLY458673 WVU393139:WVU458673 M458675:M524209 JI458675:JI524209 TE458675:TE524209 ADA458675:ADA524209 AMW458675:AMW524209 AWS458675:AWS524209 BGO458675:BGO524209 BQK458675:BQK524209 CAG458675:CAG524209 CKC458675:CKC524209 CTY458675:CTY524209 DDU458675:DDU524209 DNQ458675:DNQ524209 DXM458675:DXM524209 EHI458675:EHI524209 ERE458675:ERE524209 FBA458675:FBA524209 FKW458675:FKW524209 FUS458675:FUS524209 GEO458675:GEO524209 GOK458675:GOK524209 GYG458675:GYG524209 HIC458675:HIC524209 HRY458675:HRY524209 IBU458675:IBU524209 ILQ458675:ILQ524209 IVM458675:IVM524209 JFI458675:JFI524209 JPE458675:JPE524209 JZA458675:JZA524209 KIW458675:KIW524209 KSS458675:KSS524209 LCO458675:LCO524209 LMK458675:LMK524209 LWG458675:LWG524209 MGC458675:MGC524209 MPY458675:MPY524209 MZU458675:MZU524209 NJQ458675:NJQ524209 NTM458675:NTM524209 ODI458675:ODI524209 ONE458675:ONE524209 OXA458675:OXA524209 PGW458675:PGW524209 PQS458675:PQS524209 QAO458675:QAO524209 QKK458675:QKK524209 QUG458675:QUG524209 REC458675:REC524209 RNY458675:RNY524209 RXU458675:RXU524209 SHQ458675:SHQ524209 SRM458675:SRM524209 TBI458675:TBI524209 TLE458675:TLE524209 TVA458675:TVA524209 UEW458675:UEW524209 UOS458675:UOS524209 UYO458675:UYO524209 VIK458675:VIK524209 VSG458675:VSG524209 WCC458675:WCC524209 WLY458675:WLY524209 WVU458675:WVU524209 M524211:M589745 JI524211:JI589745 TE524211:TE589745 ADA524211:ADA589745 AMW524211:AMW589745 AWS524211:AWS589745 BGO524211:BGO589745 BQK524211:BQK589745 CAG524211:CAG589745 CKC524211:CKC589745 CTY524211:CTY589745 DDU524211:DDU589745 DNQ524211:DNQ589745 DXM524211:DXM589745 EHI524211:EHI589745 ERE524211:ERE589745 FBA524211:FBA589745 FKW524211:FKW589745 FUS524211:FUS589745 GEO524211:GEO589745 GOK524211:GOK589745 GYG524211:GYG589745 HIC524211:HIC589745 HRY524211:HRY589745 IBU524211:IBU589745 ILQ524211:ILQ589745 IVM524211:IVM589745 JFI524211:JFI589745 JPE524211:JPE589745 JZA524211:JZA589745 KIW524211:KIW589745 KSS524211:KSS589745 LCO524211:LCO589745 LMK524211:LMK589745 LWG524211:LWG589745 MGC524211:MGC589745 MPY524211:MPY589745 MZU524211:MZU589745 NJQ524211:NJQ589745 NTM524211:NTM589745 ODI524211:ODI589745 ONE524211:ONE589745 OXA524211:OXA589745 PGW524211:PGW589745 PQS524211:PQS589745 QAO524211:QAO589745 QKK524211:QKK589745 QUG524211:QUG589745 REC524211:REC589745 RNY524211:RNY589745 RXU524211:RXU589745 SHQ524211:SHQ589745 SRM524211:SRM589745 TBI524211:TBI589745 TLE524211:TLE589745 TVA524211:TVA589745 UEW524211:UEW589745 UOS524211:UOS589745 UYO524211:UYO589745 VIK524211:VIK589745 VSG524211:VSG589745 WCC524211:WCC589745 WLY524211:WLY589745 WVU524211:WVU589745 M589747:M655281 JI589747:JI655281 TE589747:TE655281 ADA589747:ADA655281 AMW589747:AMW655281 AWS589747:AWS655281 BGO589747:BGO655281 BQK589747:BQK655281 CAG589747:CAG655281 CKC589747:CKC655281 CTY589747:CTY655281 DDU589747:DDU655281 DNQ589747:DNQ655281 DXM589747:DXM655281 EHI589747:EHI655281 ERE589747:ERE655281 FBA589747:FBA655281 FKW589747:FKW655281 FUS589747:FUS655281 GEO589747:GEO655281 GOK589747:GOK655281 GYG589747:GYG655281 HIC589747:HIC655281 HRY589747:HRY655281 IBU589747:IBU655281 ILQ589747:ILQ655281 IVM589747:IVM655281 JFI589747:JFI655281 JPE589747:JPE655281 JZA589747:JZA655281 KIW589747:KIW655281 KSS589747:KSS655281 LCO589747:LCO655281 LMK589747:LMK655281 LWG589747:LWG655281 MGC589747:MGC655281 MPY589747:MPY655281 MZU589747:MZU655281 NJQ589747:NJQ655281 NTM589747:NTM655281 ODI589747:ODI655281 ONE589747:ONE655281 OXA589747:OXA655281 PGW589747:PGW655281 PQS589747:PQS655281 QAO589747:QAO655281 QKK589747:QKK655281 QUG589747:QUG655281 REC589747:REC655281 RNY589747:RNY655281 RXU589747:RXU655281 SHQ589747:SHQ655281 SRM589747:SRM655281 TBI589747:TBI655281 TLE589747:TLE655281 TVA589747:TVA655281 UEW589747:UEW655281 UOS589747:UOS655281 UYO589747:UYO655281 VIK589747:VIK655281 VSG589747:VSG655281 WCC589747:WCC655281 WLY589747:WLY655281 WVU589747:WVU655281 M655283:M720817 JI655283:JI720817 TE655283:TE720817 ADA655283:ADA720817 AMW655283:AMW720817 AWS655283:AWS720817 BGO655283:BGO720817 BQK655283:BQK720817 CAG655283:CAG720817 CKC655283:CKC720817 CTY655283:CTY720817 DDU655283:DDU720817 DNQ655283:DNQ720817 DXM655283:DXM720817 EHI655283:EHI720817 ERE655283:ERE720817 FBA655283:FBA720817 FKW655283:FKW720817 FUS655283:FUS720817 GEO655283:GEO720817 GOK655283:GOK720817 GYG655283:GYG720817 HIC655283:HIC720817 HRY655283:HRY720817 IBU655283:IBU720817 ILQ655283:ILQ720817 IVM655283:IVM720817 JFI655283:JFI720817 JPE655283:JPE720817 JZA655283:JZA720817 KIW655283:KIW720817 KSS655283:KSS720817 LCO655283:LCO720817 LMK655283:LMK720817 LWG655283:LWG720817 MGC655283:MGC720817 MPY655283:MPY720817 MZU655283:MZU720817 NJQ655283:NJQ720817 NTM655283:NTM720817 ODI655283:ODI720817 ONE655283:ONE720817 OXA655283:OXA720817 PGW655283:PGW720817 PQS655283:PQS720817 QAO655283:QAO720817 QKK655283:QKK720817 QUG655283:QUG720817 REC655283:REC720817 RNY655283:RNY720817 RXU655283:RXU720817 SHQ655283:SHQ720817 SRM655283:SRM720817 TBI655283:TBI720817 TLE655283:TLE720817 TVA655283:TVA720817 UEW655283:UEW720817 UOS655283:UOS720817 UYO655283:UYO720817 VIK655283:VIK720817 VSG655283:VSG720817 WCC655283:WCC720817 WLY655283:WLY720817 WVU655283:WVU720817 M720819:M786353 JI720819:JI786353 TE720819:TE786353 ADA720819:ADA786353 AMW720819:AMW786353 AWS720819:AWS786353 BGO720819:BGO786353 BQK720819:BQK786353 CAG720819:CAG786353 CKC720819:CKC786353 CTY720819:CTY786353 DDU720819:DDU786353 DNQ720819:DNQ786353 DXM720819:DXM786353 EHI720819:EHI786353 ERE720819:ERE786353 FBA720819:FBA786353 FKW720819:FKW786353 FUS720819:FUS786353 GEO720819:GEO786353 GOK720819:GOK786353 GYG720819:GYG786353 HIC720819:HIC786353 HRY720819:HRY786353 IBU720819:IBU786353 ILQ720819:ILQ786353 IVM720819:IVM786353 JFI720819:JFI786353 JPE720819:JPE786353 JZA720819:JZA786353 KIW720819:KIW786353 KSS720819:KSS786353 LCO720819:LCO786353 LMK720819:LMK786353 LWG720819:LWG786353 MGC720819:MGC786353 MPY720819:MPY786353 MZU720819:MZU786353 NJQ720819:NJQ786353 NTM720819:NTM786353 ODI720819:ODI786353 ONE720819:ONE786353 OXA720819:OXA786353 PGW720819:PGW786353 PQS720819:PQS786353 QAO720819:QAO786353 QKK720819:QKK786353 QUG720819:QUG786353 REC720819:REC786353 RNY720819:RNY786353 RXU720819:RXU786353 SHQ720819:SHQ786353 SRM720819:SRM786353 TBI720819:TBI786353 TLE720819:TLE786353 TVA720819:TVA786353 UEW720819:UEW786353 UOS720819:UOS786353 UYO720819:UYO786353 VIK720819:VIK786353 VSG720819:VSG786353 WCC720819:WCC786353 WLY720819:WLY786353 WVU720819:WVU786353 M786355:M851889 JI786355:JI851889 TE786355:TE851889 ADA786355:ADA851889 AMW786355:AMW851889 AWS786355:AWS851889 BGO786355:BGO851889 BQK786355:BQK851889 CAG786355:CAG851889 CKC786355:CKC851889 CTY786355:CTY851889 DDU786355:DDU851889 DNQ786355:DNQ851889 DXM786355:DXM851889 EHI786355:EHI851889 ERE786355:ERE851889 FBA786355:FBA851889 FKW786355:FKW851889 FUS786355:FUS851889 GEO786355:GEO851889 GOK786355:GOK851889 GYG786355:GYG851889 HIC786355:HIC851889 HRY786355:HRY851889 IBU786355:IBU851889 ILQ786355:ILQ851889 IVM786355:IVM851889 JFI786355:JFI851889 JPE786355:JPE851889 JZA786355:JZA851889 KIW786355:KIW851889 KSS786355:KSS851889 LCO786355:LCO851889 LMK786355:LMK851889 LWG786355:LWG851889 MGC786355:MGC851889 MPY786355:MPY851889 MZU786355:MZU851889 NJQ786355:NJQ851889 NTM786355:NTM851889 ODI786355:ODI851889 ONE786355:ONE851889 OXA786355:OXA851889 PGW786355:PGW851889 PQS786355:PQS851889 QAO786355:QAO851889 QKK786355:QKK851889 QUG786355:QUG851889 REC786355:REC851889 RNY786355:RNY851889 RXU786355:RXU851889 SHQ786355:SHQ851889 SRM786355:SRM851889 TBI786355:TBI851889 TLE786355:TLE851889 TVA786355:TVA851889 UEW786355:UEW851889 UOS786355:UOS851889 UYO786355:UYO851889 VIK786355:VIK851889 VSG786355:VSG851889 WCC786355:WCC851889 WLY786355:WLY851889 WVU786355:WVU851889 M851891:M917425 JI851891:JI917425 TE851891:TE917425 ADA851891:ADA917425 AMW851891:AMW917425 AWS851891:AWS917425 BGO851891:BGO917425 BQK851891:BQK917425 CAG851891:CAG917425 CKC851891:CKC917425 CTY851891:CTY917425 DDU851891:DDU917425 DNQ851891:DNQ917425 DXM851891:DXM917425 EHI851891:EHI917425 ERE851891:ERE917425 FBA851891:FBA917425 FKW851891:FKW917425 FUS851891:FUS917425 GEO851891:GEO917425 GOK851891:GOK917425 GYG851891:GYG917425 HIC851891:HIC917425 HRY851891:HRY917425 IBU851891:IBU917425 ILQ851891:ILQ917425 IVM851891:IVM917425 JFI851891:JFI917425 JPE851891:JPE917425 JZA851891:JZA917425 KIW851891:KIW917425 KSS851891:KSS917425 LCO851891:LCO917425 LMK851891:LMK917425 LWG851891:LWG917425 MGC851891:MGC917425 MPY851891:MPY917425 MZU851891:MZU917425 NJQ851891:NJQ917425 NTM851891:NTM917425 ODI851891:ODI917425 ONE851891:ONE917425 OXA851891:OXA917425 PGW851891:PGW917425 PQS851891:PQS917425 QAO851891:QAO917425 QKK851891:QKK917425 QUG851891:QUG917425 REC851891:REC917425 RNY851891:RNY917425 RXU851891:RXU917425 SHQ851891:SHQ917425 SRM851891:SRM917425 TBI851891:TBI917425 TLE851891:TLE917425 TVA851891:TVA917425 UEW851891:UEW917425 UOS851891:UOS917425 UYO851891:UYO917425 VIK851891:VIK917425 VSG851891:VSG917425 WCC851891:WCC917425 WLY851891:WLY917425 WVU851891:WVU917425 M917427:M982961 JI917427:JI982961 TE917427:TE982961 ADA917427:ADA982961 AMW917427:AMW982961 AWS917427:AWS982961 BGO917427:BGO982961 BQK917427:BQK982961 CAG917427:CAG982961 CKC917427:CKC982961 CTY917427:CTY982961 DDU917427:DDU982961 DNQ917427:DNQ982961 DXM917427:DXM982961 EHI917427:EHI982961 ERE917427:ERE982961 FBA917427:FBA982961 FKW917427:FKW982961 FUS917427:FUS982961 GEO917427:GEO982961 GOK917427:GOK982961 GYG917427:GYG982961 HIC917427:HIC982961 HRY917427:HRY982961 IBU917427:IBU982961 ILQ917427:ILQ982961 IVM917427:IVM982961 JFI917427:JFI982961 JPE917427:JPE982961 JZA917427:JZA982961 KIW917427:KIW982961 KSS917427:KSS982961 LCO917427:LCO982961 LMK917427:LMK982961 LWG917427:LWG982961 MGC917427:MGC982961 MPY917427:MPY982961 MZU917427:MZU982961 NJQ917427:NJQ982961 NTM917427:NTM982961 ODI917427:ODI982961 ONE917427:ONE982961 OXA917427:OXA982961 PGW917427:PGW982961 PQS917427:PQS982961 QAO917427:QAO982961 QKK917427:QKK982961 QUG917427:QUG982961 REC917427:REC982961 RNY917427:RNY982961 RXU917427:RXU982961 SHQ917427:SHQ982961 SRM917427:SRM982961 TBI917427:TBI982961 TLE917427:TLE982961 TVA917427:TVA982961 UEW917427:UEW982961 UOS917427:UOS982961 UYO917427:UYO982961 VIK917427:VIK982961 VSG917427:VSG982961 WCC917427:WCC982961 WLY917427:WLY982961 WVU917427:WVU982961 M982963:M1048576 JI982963:JI1048576 TE982963:TE1048576 ADA982963:ADA1048576 AMW982963:AMW1048576 AWS982963:AWS1048576 BGO982963:BGO1048576 BQK982963:BQK1048576 CAG982963:CAG1048576 CKC982963:CKC1048576 CTY982963:CTY1048576 DDU982963:DDU1048576 DNQ982963:DNQ1048576 DXM982963:DXM1048576 EHI982963:EHI1048576 ERE982963:ERE1048576 FBA982963:FBA1048576 FKW982963:FKW1048576 FUS982963:FUS1048576 GEO982963:GEO1048576 GOK982963:GOK1048576 GYG982963:GYG1048576 HIC982963:HIC1048576 HRY982963:HRY1048576 IBU982963:IBU1048576 ILQ982963:ILQ1048576 IVM982963:IVM1048576 JFI982963:JFI1048576 JPE982963:JPE1048576 JZA982963:JZA1048576 KIW982963:KIW1048576 KSS982963:KSS1048576 LCO982963:LCO1048576 LMK982963:LMK1048576 LWG982963:LWG1048576 MGC982963:MGC1048576 MPY982963:MPY1048576 MZU982963:MZU1048576 NJQ982963:NJQ1048576 NTM982963:NTM1048576 ODI982963:ODI1048576 ONE982963:ONE1048576 OXA982963:OXA1048576 PGW982963:PGW1048576 PQS982963:PQS1048576 QAO982963:QAO1048576 QKK982963:QKK1048576 QUG982963:QUG1048576 REC982963:REC1048576 RNY982963:RNY1048576 RXU982963:RXU1048576 SHQ982963:SHQ1048576 SRM982963:SRM1048576 TBI982963:TBI1048576 TLE982963:TLE1048576 TVA982963:TVA1048576 UEW982963:UEW1048576 UOS982963:UOS1048576 UYO982963:UYO1048576 VIK982963:VIK1048576 VSG982963:VSG1048576 WCC982963:WCC1048576 WLY982963:WLY1048576 WVU982963:WVU1048576 WVU2:WVU65457 WLY2:WLY65457 WCC2:WCC65457 VSG2:VSG65457 VIK2:VIK65457 UYO2:UYO65457 UOS2:UOS65457 UEW2:UEW65457 TVA2:TVA65457 TLE2:TLE65457 TBI2:TBI65457 SRM2:SRM65457 SHQ2:SHQ65457 RXU2:RXU65457 RNY2:RNY65457 REC2:REC65457 QUG2:QUG65457 QKK2:QKK65457 QAO2:QAO65457 PQS2:PQS65457 PGW2:PGW65457 OXA2:OXA65457 ONE2:ONE65457 ODI2:ODI65457 NTM2:NTM65457 NJQ2:NJQ65457 MZU2:MZU65457 MPY2:MPY65457 MGC2:MGC65457 LWG2:LWG65457 LMK2:LMK65457 LCO2:LCO65457 KSS2:KSS65457 KIW2:KIW65457 JZA2:JZA65457 JPE2:JPE65457 JFI2:JFI65457 IVM2:IVM65457 ILQ2:ILQ65457 IBU2:IBU65457 HRY2:HRY65457 HIC2:HIC65457 GYG2:GYG65457 GOK2:GOK65457 GEO2:GEO65457 FUS2:FUS65457 FKW2:FKW65457 FBA2:FBA65457 ERE2:ERE65457 EHI2:EHI65457 DXM2:DXM65457 DNQ2:DNQ65457 DDU2:DDU65457 CTY2:CTY65457 CKC2:CKC65457 CAG2:CAG65457 BQK2:BQK65457 BGO2:BGO65457 AWS2:AWS65457 AMW2:AMW65457 ADA2:ADA65457 TE2:TE65457 JI2:JI65457 M2:M65457">
      <formula1>0</formula1>
      <formula2>10</formula2>
    </dataValidation>
    <dataValidation allowBlank="1" showInputMessage="1" showErrorMessage="1" promptTitle="SampleLocation" prompt="Where (in the lake) was the sample collected followed by the replicate number?_x000a_WithinLake=WL1, WL2, or WL3_x000a_ShoreSide=SS1, SS2, SS3_x000a_Can also add &quot;Calibration&quot; or &quot;Blank&quot; for validation readings or &quot;Other&quot;._x000a_Add details in Comments if necessary." sqref="K65458 JG65458 TC65458 ACY65458 AMU65458 AWQ65458 BGM65458 BQI65458 CAE65458 CKA65458 CTW65458 DDS65458 DNO65458 DXK65458 EHG65458 ERC65458 FAY65458 FKU65458 FUQ65458 GEM65458 GOI65458 GYE65458 HIA65458 HRW65458 IBS65458 ILO65458 IVK65458 JFG65458 JPC65458 JYY65458 KIU65458 KSQ65458 LCM65458 LMI65458 LWE65458 MGA65458 MPW65458 MZS65458 NJO65458 NTK65458 ODG65458 ONC65458 OWY65458 PGU65458 PQQ65458 QAM65458 QKI65458 QUE65458 REA65458 RNW65458 RXS65458 SHO65458 SRK65458 TBG65458 TLC65458 TUY65458 UEU65458 UOQ65458 UYM65458 VII65458 VSE65458 WCA65458 WLW65458 WVS65458 K130994 JG130994 TC130994 ACY130994 AMU130994 AWQ130994 BGM130994 BQI130994 CAE130994 CKA130994 CTW130994 DDS130994 DNO130994 DXK130994 EHG130994 ERC130994 FAY130994 FKU130994 FUQ130994 GEM130994 GOI130994 GYE130994 HIA130994 HRW130994 IBS130994 ILO130994 IVK130994 JFG130994 JPC130994 JYY130994 KIU130994 KSQ130994 LCM130994 LMI130994 LWE130994 MGA130994 MPW130994 MZS130994 NJO130994 NTK130994 ODG130994 ONC130994 OWY130994 PGU130994 PQQ130994 QAM130994 QKI130994 QUE130994 REA130994 RNW130994 RXS130994 SHO130994 SRK130994 TBG130994 TLC130994 TUY130994 UEU130994 UOQ130994 UYM130994 VII130994 VSE130994 WCA130994 WLW130994 WVS130994 K196530 JG196530 TC196530 ACY196530 AMU196530 AWQ196530 BGM196530 BQI196530 CAE196530 CKA196530 CTW196530 DDS196530 DNO196530 DXK196530 EHG196530 ERC196530 FAY196530 FKU196530 FUQ196530 GEM196530 GOI196530 GYE196530 HIA196530 HRW196530 IBS196530 ILO196530 IVK196530 JFG196530 JPC196530 JYY196530 KIU196530 KSQ196530 LCM196530 LMI196530 LWE196530 MGA196530 MPW196530 MZS196530 NJO196530 NTK196530 ODG196530 ONC196530 OWY196530 PGU196530 PQQ196530 QAM196530 QKI196530 QUE196530 REA196530 RNW196530 RXS196530 SHO196530 SRK196530 TBG196530 TLC196530 TUY196530 UEU196530 UOQ196530 UYM196530 VII196530 VSE196530 WCA196530 WLW196530 WVS196530 K262066 JG262066 TC262066 ACY262066 AMU262066 AWQ262066 BGM262066 BQI262066 CAE262066 CKA262066 CTW262066 DDS262066 DNO262066 DXK262066 EHG262066 ERC262066 FAY262066 FKU262066 FUQ262066 GEM262066 GOI262066 GYE262066 HIA262066 HRW262066 IBS262066 ILO262066 IVK262066 JFG262066 JPC262066 JYY262066 KIU262066 KSQ262066 LCM262066 LMI262066 LWE262066 MGA262066 MPW262066 MZS262066 NJO262066 NTK262066 ODG262066 ONC262066 OWY262066 PGU262066 PQQ262066 QAM262066 QKI262066 QUE262066 REA262066 RNW262066 RXS262066 SHO262066 SRK262066 TBG262066 TLC262066 TUY262066 UEU262066 UOQ262066 UYM262066 VII262066 VSE262066 WCA262066 WLW262066 WVS262066 K327602 JG327602 TC327602 ACY327602 AMU327602 AWQ327602 BGM327602 BQI327602 CAE327602 CKA327602 CTW327602 DDS327602 DNO327602 DXK327602 EHG327602 ERC327602 FAY327602 FKU327602 FUQ327602 GEM327602 GOI327602 GYE327602 HIA327602 HRW327602 IBS327602 ILO327602 IVK327602 JFG327602 JPC327602 JYY327602 KIU327602 KSQ327602 LCM327602 LMI327602 LWE327602 MGA327602 MPW327602 MZS327602 NJO327602 NTK327602 ODG327602 ONC327602 OWY327602 PGU327602 PQQ327602 QAM327602 QKI327602 QUE327602 REA327602 RNW327602 RXS327602 SHO327602 SRK327602 TBG327602 TLC327602 TUY327602 UEU327602 UOQ327602 UYM327602 VII327602 VSE327602 WCA327602 WLW327602 WVS327602 K393138 JG393138 TC393138 ACY393138 AMU393138 AWQ393138 BGM393138 BQI393138 CAE393138 CKA393138 CTW393138 DDS393138 DNO393138 DXK393138 EHG393138 ERC393138 FAY393138 FKU393138 FUQ393138 GEM393138 GOI393138 GYE393138 HIA393138 HRW393138 IBS393138 ILO393138 IVK393138 JFG393138 JPC393138 JYY393138 KIU393138 KSQ393138 LCM393138 LMI393138 LWE393138 MGA393138 MPW393138 MZS393138 NJO393138 NTK393138 ODG393138 ONC393138 OWY393138 PGU393138 PQQ393138 QAM393138 QKI393138 QUE393138 REA393138 RNW393138 RXS393138 SHO393138 SRK393138 TBG393138 TLC393138 TUY393138 UEU393138 UOQ393138 UYM393138 VII393138 VSE393138 WCA393138 WLW393138 WVS393138 K458674 JG458674 TC458674 ACY458674 AMU458674 AWQ458674 BGM458674 BQI458674 CAE458674 CKA458674 CTW458674 DDS458674 DNO458674 DXK458674 EHG458674 ERC458674 FAY458674 FKU458674 FUQ458674 GEM458674 GOI458674 GYE458674 HIA458674 HRW458674 IBS458674 ILO458674 IVK458674 JFG458674 JPC458674 JYY458674 KIU458674 KSQ458674 LCM458674 LMI458674 LWE458674 MGA458674 MPW458674 MZS458674 NJO458674 NTK458674 ODG458674 ONC458674 OWY458674 PGU458674 PQQ458674 QAM458674 QKI458674 QUE458674 REA458674 RNW458674 RXS458674 SHO458674 SRK458674 TBG458674 TLC458674 TUY458674 UEU458674 UOQ458674 UYM458674 VII458674 VSE458674 WCA458674 WLW458674 WVS458674 K524210 JG524210 TC524210 ACY524210 AMU524210 AWQ524210 BGM524210 BQI524210 CAE524210 CKA524210 CTW524210 DDS524210 DNO524210 DXK524210 EHG524210 ERC524210 FAY524210 FKU524210 FUQ524210 GEM524210 GOI524210 GYE524210 HIA524210 HRW524210 IBS524210 ILO524210 IVK524210 JFG524210 JPC524210 JYY524210 KIU524210 KSQ524210 LCM524210 LMI524210 LWE524210 MGA524210 MPW524210 MZS524210 NJO524210 NTK524210 ODG524210 ONC524210 OWY524210 PGU524210 PQQ524210 QAM524210 QKI524210 QUE524210 REA524210 RNW524210 RXS524210 SHO524210 SRK524210 TBG524210 TLC524210 TUY524210 UEU524210 UOQ524210 UYM524210 VII524210 VSE524210 WCA524210 WLW524210 WVS524210 K589746 JG589746 TC589746 ACY589746 AMU589746 AWQ589746 BGM589746 BQI589746 CAE589746 CKA589746 CTW589746 DDS589746 DNO589746 DXK589746 EHG589746 ERC589746 FAY589746 FKU589746 FUQ589746 GEM589746 GOI589746 GYE589746 HIA589746 HRW589746 IBS589746 ILO589746 IVK589746 JFG589746 JPC589746 JYY589746 KIU589746 KSQ589746 LCM589746 LMI589746 LWE589746 MGA589746 MPW589746 MZS589746 NJO589746 NTK589746 ODG589746 ONC589746 OWY589746 PGU589746 PQQ589746 QAM589746 QKI589746 QUE589746 REA589746 RNW589746 RXS589746 SHO589746 SRK589746 TBG589746 TLC589746 TUY589746 UEU589746 UOQ589746 UYM589746 VII589746 VSE589746 WCA589746 WLW589746 WVS589746 K655282 JG655282 TC655282 ACY655282 AMU655282 AWQ655282 BGM655282 BQI655282 CAE655282 CKA655282 CTW655282 DDS655282 DNO655282 DXK655282 EHG655282 ERC655282 FAY655282 FKU655282 FUQ655282 GEM655282 GOI655282 GYE655282 HIA655282 HRW655282 IBS655282 ILO655282 IVK655282 JFG655282 JPC655282 JYY655282 KIU655282 KSQ655282 LCM655282 LMI655282 LWE655282 MGA655282 MPW655282 MZS655282 NJO655282 NTK655282 ODG655282 ONC655282 OWY655282 PGU655282 PQQ655282 QAM655282 QKI655282 QUE655282 REA655282 RNW655282 RXS655282 SHO655282 SRK655282 TBG655282 TLC655282 TUY655282 UEU655282 UOQ655282 UYM655282 VII655282 VSE655282 WCA655282 WLW655282 WVS655282 K720818 JG720818 TC720818 ACY720818 AMU720818 AWQ720818 BGM720818 BQI720818 CAE720818 CKA720818 CTW720818 DDS720818 DNO720818 DXK720818 EHG720818 ERC720818 FAY720818 FKU720818 FUQ720818 GEM720818 GOI720818 GYE720818 HIA720818 HRW720818 IBS720818 ILO720818 IVK720818 JFG720818 JPC720818 JYY720818 KIU720818 KSQ720818 LCM720818 LMI720818 LWE720818 MGA720818 MPW720818 MZS720818 NJO720818 NTK720818 ODG720818 ONC720818 OWY720818 PGU720818 PQQ720818 QAM720818 QKI720818 QUE720818 REA720818 RNW720818 RXS720818 SHO720818 SRK720818 TBG720818 TLC720818 TUY720818 UEU720818 UOQ720818 UYM720818 VII720818 VSE720818 WCA720818 WLW720818 WVS720818 K786354 JG786354 TC786354 ACY786354 AMU786354 AWQ786354 BGM786354 BQI786354 CAE786354 CKA786354 CTW786354 DDS786354 DNO786354 DXK786354 EHG786354 ERC786354 FAY786354 FKU786354 FUQ786354 GEM786354 GOI786354 GYE786354 HIA786354 HRW786354 IBS786354 ILO786354 IVK786354 JFG786354 JPC786354 JYY786354 KIU786354 KSQ786354 LCM786354 LMI786354 LWE786354 MGA786354 MPW786354 MZS786354 NJO786354 NTK786354 ODG786354 ONC786354 OWY786354 PGU786354 PQQ786354 QAM786354 QKI786354 QUE786354 REA786354 RNW786354 RXS786354 SHO786354 SRK786354 TBG786354 TLC786354 TUY786354 UEU786354 UOQ786354 UYM786354 VII786354 VSE786354 WCA786354 WLW786354 WVS786354 K851890 JG851890 TC851890 ACY851890 AMU851890 AWQ851890 BGM851890 BQI851890 CAE851890 CKA851890 CTW851890 DDS851890 DNO851890 DXK851890 EHG851890 ERC851890 FAY851890 FKU851890 FUQ851890 GEM851890 GOI851890 GYE851890 HIA851890 HRW851890 IBS851890 ILO851890 IVK851890 JFG851890 JPC851890 JYY851890 KIU851890 KSQ851890 LCM851890 LMI851890 LWE851890 MGA851890 MPW851890 MZS851890 NJO851890 NTK851890 ODG851890 ONC851890 OWY851890 PGU851890 PQQ851890 QAM851890 QKI851890 QUE851890 REA851890 RNW851890 RXS851890 SHO851890 SRK851890 TBG851890 TLC851890 TUY851890 UEU851890 UOQ851890 UYM851890 VII851890 VSE851890 WCA851890 WLW851890 WVS851890 K917426 JG917426 TC917426 ACY917426 AMU917426 AWQ917426 BGM917426 BQI917426 CAE917426 CKA917426 CTW917426 DDS917426 DNO917426 DXK917426 EHG917426 ERC917426 FAY917426 FKU917426 FUQ917426 GEM917426 GOI917426 GYE917426 HIA917426 HRW917426 IBS917426 ILO917426 IVK917426 JFG917426 JPC917426 JYY917426 KIU917426 KSQ917426 LCM917426 LMI917426 LWE917426 MGA917426 MPW917426 MZS917426 NJO917426 NTK917426 ODG917426 ONC917426 OWY917426 PGU917426 PQQ917426 QAM917426 QKI917426 QUE917426 REA917426 RNW917426 RXS917426 SHO917426 SRK917426 TBG917426 TLC917426 TUY917426 UEU917426 UOQ917426 UYM917426 VII917426 VSE917426 WCA917426 WLW917426 WVS917426 K982962 JG982962 TC982962 ACY982962 AMU982962 AWQ982962 BGM982962 BQI982962 CAE982962 CKA982962 CTW982962 DDS982962 DNO982962 DXK982962 EHG982962 ERC982962 FAY982962 FKU982962 FUQ982962 GEM982962 GOI982962 GYE982962 HIA982962 HRW982962 IBS982962 ILO982962 IVK982962 JFG982962 JPC982962 JYY982962 KIU982962 KSQ982962 LCM982962 LMI982962 LWE982962 MGA982962 MPW982962 MZS982962 NJO982962 NTK982962 ODG982962 ONC982962 OWY982962 PGU982962 PQQ982962 QAM982962 QKI982962 QUE982962 REA982962 RNW982962 RXS982962 SHO982962 SRK982962 TBG982962 TLC982962 TUY982962 UEU982962 UOQ982962 UYM982962 VII982962 VSE982962 WCA982962 WLW982962 WVS982962 WVS1 WLW1 WCA1 VSE1 VII1 UYM1 UOQ1 UEU1 TUY1 TLC1 TBG1 SRK1 SHO1 RXS1 RNW1 REA1 QUE1 QKI1 QAM1 PQQ1 PGU1 OWY1 ONC1 ODG1 NTK1 NJO1 MZS1 MPW1 MGA1 LWE1 LMI1 LCM1 KSQ1 KIU1 JYY1 JPC1 JFG1 IVK1 ILO1 IBS1 HRW1 HIA1 GYE1 GOI1 GEM1 FUQ1 FKU1 FAY1 ERC1 EHG1 DXK1 DNO1 DDS1 CTW1 CKA1 CAE1 BQI1 BGM1 AWQ1 AMU1 ACY1 TC1 JG1 K1"/>
    <dataValidation type="list" allowBlank="1" showInputMessage="1" showErrorMessage="1" error="Pick a value from the drop down list.  If Sample Type is not on the list leave blank and add flag and comment." promptTitle="SampleLocation" prompt="Where (in the lake) was the sample collected followed by the replicate number?_x000a_WithinLake=WL1, WL2, or WL3_x000a_ShoreSide=SS1, SS2, SS3_x000a_Can also add &quot;Calibration&quot; or &quot;Blank&quot; for validation readings or &quot;Other&quot;._x000a_Add details in Comments if necessary." sqref="K65459:K130993 JG65459:JG130993 TC65459:TC130993 ACY65459:ACY130993 AMU65459:AMU130993 AWQ65459:AWQ130993 BGM65459:BGM130993 BQI65459:BQI130993 CAE65459:CAE130993 CKA65459:CKA130993 CTW65459:CTW130993 DDS65459:DDS130993 DNO65459:DNO130993 DXK65459:DXK130993 EHG65459:EHG130993 ERC65459:ERC130993 FAY65459:FAY130993 FKU65459:FKU130993 FUQ65459:FUQ130993 GEM65459:GEM130993 GOI65459:GOI130993 GYE65459:GYE130993 HIA65459:HIA130993 HRW65459:HRW130993 IBS65459:IBS130993 ILO65459:ILO130993 IVK65459:IVK130993 JFG65459:JFG130993 JPC65459:JPC130993 JYY65459:JYY130993 KIU65459:KIU130993 KSQ65459:KSQ130993 LCM65459:LCM130993 LMI65459:LMI130993 LWE65459:LWE130993 MGA65459:MGA130993 MPW65459:MPW130993 MZS65459:MZS130993 NJO65459:NJO130993 NTK65459:NTK130993 ODG65459:ODG130993 ONC65459:ONC130993 OWY65459:OWY130993 PGU65459:PGU130993 PQQ65459:PQQ130993 QAM65459:QAM130993 QKI65459:QKI130993 QUE65459:QUE130993 REA65459:REA130993 RNW65459:RNW130993 RXS65459:RXS130993 SHO65459:SHO130993 SRK65459:SRK130993 TBG65459:TBG130993 TLC65459:TLC130993 TUY65459:TUY130993 UEU65459:UEU130993 UOQ65459:UOQ130993 UYM65459:UYM130993 VII65459:VII130993 VSE65459:VSE130993 WCA65459:WCA130993 WLW65459:WLW130993 WVS65459:WVS130993 K130995:K196529 JG130995:JG196529 TC130995:TC196529 ACY130995:ACY196529 AMU130995:AMU196529 AWQ130995:AWQ196529 BGM130995:BGM196529 BQI130995:BQI196529 CAE130995:CAE196529 CKA130995:CKA196529 CTW130995:CTW196529 DDS130995:DDS196529 DNO130995:DNO196529 DXK130995:DXK196529 EHG130995:EHG196529 ERC130995:ERC196529 FAY130995:FAY196529 FKU130995:FKU196529 FUQ130995:FUQ196529 GEM130995:GEM196529 GOI130995:GOI196529 GYE130995:GYE196529 HIA130995:HIA196529 HRW130995:HRW196529 IBS130995:IBS196529 ILO130995:ILO196529 IVK130995:IVK196529 JFG130995:JFG196529 JPC130995:JPC196529 JYY130995:JYY196529 KIU130995:KIU196529 KSQ130995:KSQ196529 LCM130995:LCM196529 LMI130995:LMI196529 LWE130995:LWE196529 MGA130995:MGA196529 MPW130995:MPW196529 MZS130995:MZS196529 NJO130995:NJO196529 NTK130995:NTK196529 ODG130995:ODG196529 ONC130995:ONC196529 OWY130995:OWY196529 PGU130995:PGU196529 PQQ130995:PQQ196529 QAM130995:QAM196529 QKI130995:QKI196529 QUE130995:QUE196529 REA130995:REA196529 RNW130995:RNW196529 RXS130995:RXS196529 SHO130995:SHO196529 SRK130995:SRK196529 TBG130995:TBG196529 TLC130995:TLC196529 TUY130995:TUY196529 UEU130995:UEU196529 UOQ130995:UOQ196529 UYM130995:UYM196529 VII130995:VII196529 VSE130995:VSE196529 WCA130995:WCA196529 WLW130995:WLW196529 WVS130995:WVS196529 K196531:K262065 JG196531:JG262065 TC196531:TC262065 ACY196531:ACY262065 AMU196531:AMU262065 AWQ196531:AWQ262065 BGM196531:BGM262065 BQI196531:BQI262065 CAE196531:CAE262065 CKA196531:CKA262065 CTW196531:CTW262065 DDS196531:DDS262065 DNO196531:DNO262065 DXK196531:DXK262065 EHG196531:EHG262065 ERC196531:ERC262065 FAY196531:FAY262065 FKU196531:FKU262065 FUQ196531:FUQ262065 GEM196531:GEM262065 GOI196531:GOI262065 GYE196531:GYE262065 HIA196531:HIA262065 HRW196531:HRW262065 IBS196531:IBS262065 ILO196531:ILO262065 IVK196531:IVK262065 JFG196531:JFG262065 JPC196531:JPC262065 JYY196531:JYY262065 KIU196531:KIU262065 KSQ196531:KSQ262065 LCM196531:LCM262065 LMI196531:LMI262065 LWE196531:LWE262065 MGA196531:MGA262065 MPW196531:MPW262065 MZS196531:MZS262065 NJO196531:NJO262065 NTK196531:NTK262065 ODG196531:ODG262065 ONC196531:ONC262065 OWY196531:OWY262065 PGU196531:PGU262065 PQQ196531:PQQ262065 QAM196531:QAM262065 QKI196531:QKI262065 QUE196531:QUE262065 REA196531:REA262065 RNW196531:RNW262065 RXS196531:RXS262065 SHO196531:SHO262065 SRK196531:SRK262065 TBG196531:TBG262065 TLC196531:TLC262065 TUY196531:TUY262065 UEU196531:UEU262065 UOQ196531:UOQ262065 UYM196531:UYM262065 VII196531:VII262065 VSE196531:VSE262065 WCA196531:WCA262065 WLW196531:WLW262065 WVS196531:WVS262065 K262067:K327601 JG262067:JG327601 TC262067:TC327601 ACY262067:ACY327601 AMU262067:AMU327601 AWQ262067:AWQ327601 BGM262067:BGM327601 BQI262067:BQI327601 CAE262067:CAE327601 CKA262067:CKA327601 CTW262067:CTW327601 DDS262067:DDS327601 DNO262067:DNO327601 DXK262067:DXK327601 EHG262067:EHG327601 ERC262067:ERC327601 FAY262067:FAY327601 FKU262067:FKU327601 FUQ262067:FUQ327601 GEM262067:GEM327601 GOI262067:GOI327601 GYE262067:GYE327601 HIA262067:HIA327601 HRW262067:HRW327601 IBS262067:IBS327601 ILO262067:ILO327601 IVK262067:IVK327601 JFG262067:JFG327601 JPC262067:JPC327601 JYY262067:JYY327601 KIU262067:KIU327601 KSQ262067:KSQ327601 LCM262067:LCM327601 LMI262067:LMI327601 LWE262067:LWE327601 MGA262067:MGA327601 MPW262067:MPW327601 MZS262067:MZS327601 NJO262067:NJO327601 NTK262067:NTK327601 ODG262067:ODG327601 ONC262067:ONC327601 OWY262067:OWY327601 PGU262067:PGU327601 PQQ262067:PQQ327601 QAM262067:QAM327601 QKI262067:QKI327601 QUE262067:QUE327601 REA262067:REA327601 RNW262067:RNW327601 RXS262067:RXS327601 SHO262067:SHO327601 SRK262067:SRK327601 TBG262067:TBG327601 TLC262067:TLC327601 TUY262067:TUY327601 UEU262067:UEU327601 UOQ262067:UOQ327601 UYM262067:UYM327601 VII262067:VII327601 VSE262067:VSE327601 WCA262067:WCA327601 WLW262067:WLW327601 WVS262067:WVS327601 K327603:K393137 JG327603:JG393137 TC327603:TC393137 ACY327603:ACY393137 AMU327603:AMU393137 AWQ327603:AWQ393137 BGM327603:BGM393137 BQI327603:BQI393137 CAE327603:CAE393137 CKA327603:CKA393137 CTW327603:CTW393137 DDS327603:DDS393137 DNO327603:DNO393137 DXK327603:DXK393137 EHG327603:EHG393137 ERC327603:ERC393137 FAY327603:FAY393137 FKU327603:FKU393137 FUQ327603:FUQ393137 GEM327603:GEM393137 GOI327603:GOI393137 GYE327603:GYE393137 HIA327603:HIA393137 HRW327603:HRW393137 IBS327603:IBS393137 ILO327603:ILO393137 IVK327603:IVK393137 JFG327603:JFG393137 JPC327603:JPC393137 JYY327603:JYY393137 KIU327603:KIU393137 KSQ327603:KSQ393137 LCM327603:LCM393137 LMI327603:LMI393137 LWE327603:LWE393137 MGA327603:MGA393137 MPW327603:MPW393137 MZS327603:MZS393137 NJO327603:NJO393137 NTK327603:NTK393137 ODG327603:ODG393137 ONC327603:ONC393137 OWY327603:OWY393137 PGU327603:PGU393137 PQQ327603:PQQ393137 QAM327603:QAM393137 QKI327603:QKI393137 QUE327603:QUE393137 REA327603:REA393137 RNW327603:RNW393137 RXS327603:RXS393137 SHO327603:SHO393137 SRK327603:SRK393137 TBG327603:TBG393137 TLC327603:TLC393137 TUY327603:TUY393137 UEU327603:UEU393137 UOQ327603:UOQ393137 UYM327603:UYM393137 VII327603:VII393137 VSE327603:VSE393137 WCA327603:WCA393137 WLW327603:WLW393137 WVS327603:WVS393137 K393139:K458673 JG393139:JG458673 TC393139:TC458673 ACY393139:ACY458673 AMU393139:AMU458673 AWQ393139:AWQ458673 BGM393139:BGM458673 BQI393139:BQI458673 CAE393139:CAE458673 CKA393139:CKA458673 CTW393139:CTW458673 DDS393139:DDS458673 DNO393139:DNO458673 DXK393139:DXK458673 EHG393139:EHG458673 ERC393139:ERC458673 FAY393139:FAY458673 FKU393139:FKU458673 FUQ393139:FUQ458673 GEM393139:GEM458673 GOI393139:GOI458673 GYE393139:GYE458673 HIA393139:HIA458673 HRW393139:HRW458673 IBS393139:IBS458673 ILO393139:ILO458673 IVK393139:IVK458673 JFG393139:JFG458673 JPC393139:JPC458673 JYY393139:JYY458673 KIU393139:KIU458673 KSQ393139:KSQ458673 LCM393139:LCM458673 LMI393139:LMI458673 LWE393139:LWE458673 MGA393139:MGA458673 MPW393139:MPW458673 MZS393139:MZS458673 NJO393139:NJO458673 NTK393139:NTK458673 ODG393139:ODG458673 ONC393139:ONC458673 OWY393139:OWY458673 PGU393139:PGU458673 PQQ393139:PQQ458673 QAM393139:QAM458673 QKI393139:QKI458673 QUE393139:QUE458673 REA393139:REA458673 RNW393139:RNW458673 RXS393139:RXS458673 SHO393139:SHO458673 SRK393139:SRK458673 TBG393139:TBG458673 TLC393139:TLC458673 TUY393139:TUY458673 UEU393139:UEU458673 UOQ393139:UOQ458673 UYM393139:UYM458673 VII393139:VII458673 VSE393139:VSE458673 WCA393139:WCA458673 WLW393139:WLW458673 WVS393139:WVS458673 K458675:K524209 JG458675:JG524209 TC458675:TC524209 ACY458675:ACY524209 AMU458675:AMU524209 AWQ458675:AWQ524209 BGM458675:BGM524209 BQI458675:BQI524209 CAE458675:CAE524209 CKA458675:CKA524209 CTW458675:CTW524209 DDS458675:DDS524209 DNO458675:DNO524209 DXK458675:DXK524209 EHG458675:EHG524209 ERC458675:ERC524209 FAY458675:FAY524209 FKU458675:FKU524209 FUQ458675:FUQ524209 GEM458675:GEM524209 GOI458675:GOI524209 GYE458675:GYE524209 HIA458675:HIA524209 HRW458675:HRW524209 IBS458675:IBS524209 ILO458675:ILO524209 IVK458675:IVK524209 JFG458675:JFG524209 JPC458675:JPC524209 JYY458675:JYY524209 KIU458675:KIU524209 KSQ458675:KSQ524209 LCM458675:LCM524209 LMI458675:LMI524209 LWE458675:LWE524209 MGA458675:MGA524209 MPW458675:MPW524209 MZS458675:MZS524209 NJO458675:NJO524209 NTK458675:NTK524209 ODG458675:ODG524209 ONC458675:ONC524209 OWY458675:OWY524209 PGU458675:PGU524209 PQQ458675:PQQ524209 QAM458675:QAM524209 QKI458675:QKI524209 QUE458675:QUE524209 REA458675:REA524209 RNW458675:RNW524209 RXS458675:RXS524209 SHO458675:SHO524209 SRK458675:SRK524209 TBG458675:TBG524209 TLC458675:TLC524209 TUY458675:TUY524209 UEU458675:UEU524209 UOQ458675:UOQ524209 UYM458675:UYM524209 VII458675:VII524209 VSE458675:VSE524209 WCA458675:WCA524209 WLW458675:WLW524209 WVS458675:WVS524209 K524211:K589745 JG524211:JG589745 TC524211:TC589745 ACY524211:ACY589745 AMU524211:AMU589745 AWQ524211:AWQ589745 BGM524211:BGM589745 BQI524211:BQI589745 CAE524211:CAE589745 CKA524211:CKA589745 CTW524211:CTW589745 DDS524211:DDS589745 DNO524211:DNO589745 DXK524211:DXK589745 EHG524211:EHG589745 ERC524211:ERC589745 FAY524211:FAY589745 FKU524211:FKU589745 FUQ524211:FUQ589745 GEM524211:GEM589745 GOI524211:GOI589745 GYE524211:GYE589745 HIA524211:HIA589745 HRW524211:HRW589745 IBS524211:IBS589745 ILO524211:ILO589745 IVK524211:IVK589745 JFG524211:JFG589745 JPC524211:JPC589745 JYY524211:JYY589745 KIU524211:KIU589745 KSQ524211:KSQ589745 LCM524211:LCM589745 LMI524211:LMI589745 LWE524211:LWE589745 MGA524211:MGA589745 MPW524211:MPW589745 MZS524211:MZS589745 NJO524211:NJO589745 NTK524211:NTK589745 ODG524211:ODG589745 ONC524211:ONC589745 OWY524211:OWY589745 PGU524211:PGU589745 PQQ524211:PQQ589745 QAM524211:QAM589745 QKI524211:QKI589745 QUE524211:QUE589745 REA524211:REA589745 RNW524211:RNW589745 RXS524211:RXS589745 SHO524211:SHO589745 SRK524211:SRK589745 TBG524211:TBG589745 TLC524211:TLC589745 TUY524211:TUY589745 UEU524211:UEU589745 UOQ524211:UOQ589745 UYM524211:UYM589745 VII524211:VII589745 VSE524211:VSE589745 WCA524211:WCA589745 WLW524211:WLW589745 WVS524211:WVS589745 K589747:K655281 JG589747:JG655281 TC589747:TC655281 ACY589747:ACY655281 AMU589747:AMU655281 AWQ589747:AWQ655281 BGM589747:BGM655281 BQI589747:BQI655281 CAE589747:CAE655281 CKA589747:CKA655281 CTW589747:CTW655281 DDS589747:DDS655281 DNO589747:DNO655281 DXK589747:DXK655281 EHG589747:EHG655281 ERC589747:ERC655281 FAY589747:FAY655281 FKU589747:FKU655281 FUQ589747:FUQ655281 GEM589747:GEM655281 GOI589747:GOI655281 GYE589747:GYE655281 HIA589747:HIA655281 HRW589747:HRW655281 IBS589747:IBS655281 ILO589747:ILO655281 IVK589747:IVK655281 JFG589747:JFG655281 JPC589747:JPC655281 JYY589747:JYY655281 KIU589747:KIU655281 KSQ589747:KSQ655281 LCM589747:LCM655281 LMI589747:LMI655281 LWE589747:LWE655281 MGA589747:MGA655281 MPW589747:MPW655281 MZS589747:MZS655281 NJO589747:NJO655281 NTK589747:NTK655281 ODG589747:ODG655281 ONC589747:ONC655281 OWY589747:OWY655281 PGU589747:PGU655281 PQQ589747:PQQ655281 QAM589747:QAM655281 QKI589747:QKI655281 QUE589747:QUE655281 REA589747:REA655281 RNW589747:RNW655281 RXS589747:RXS655281 SHO589747:SHO655281 SRK589747:SRK655281 TBG589747:TBG655281 TLC589747:TLC655281 TUY589747:TUY655281 UEU589747:UEU655281 UOQ589747:UOQ655281 UYM589747:UYM655281 VII589747:VII655281 VSE589747:VSE655281 WCA589747:WCA655281 WLW589747:WLW655281 WVS589747:WVS655281 K655283:K720817 JG655283:JG720817 TC655283:TC720817 ACY655283:ACY720817 AMU655283:AMU720817 AWQ655283:AWQ720817 BGM655283:BGM720817 BQI655283:BQI720817 CAE655283:CAE720817 CKA655283:CKA720817 CTW655283:CTW720817 DDS655283:DDS720817 DNO655283:DNO720817 DXK655283:DXK720817 EHG655283:EHG720817 ERC655283:ERC720817 FAY655283:FAY720817 FKU655283:FKU720817 FUQ655283:FUQ720817 GEM655283:GEM720817 GOI655283:GOI720817 GYE655283:GYE720817 HIA655283:HIA720817 HRW655283:HRW720817 IBS655283:IBS720817 ILO655283:ILO720817 IVK655283:IVK720817 JFG655283:JFG720817 JPC655283:JPC720817 JYY655283:JYY720817 KIU655283:KIU720817 KSQ655283:KSQ720817 LCM655283:LCM720817 LMI655283:LMI720817 LWE655283:LWE720817 MGA655283:MGA720817 MPW655283:MPW720817 MZS655283:MZS720817 NJO655283:NJO720817 NTK655283:NTK720817 ODG655283:ODG720817 ONC655283:ONC720817 OWY655283:OWY720817 PGU655283:PGU720817 PQQ655283:PQQ720817 QAM655283:QAM720817 QKI655283:QKI720817 QUE655283:QUE720817 REA655283:REA720817 RNW655283:RNW720817 RXS655283:RXS720817 SHO655283:SHO720817 SRK655283:SRK720817 TBG655283:TBG720817 TLC655283:TLC720817 TUY655283:TUY720817 UEU655283:UEU720817 UOQ655283:UOQ720817 UYM655283:UYM720817 VII655283:VII720817 VSE655283:VSE720817 WCA655283:WCA720817 WLW655283:WLW720817 WVS655283:WVS720817 K720819:K786353 JG720819:JG786353 TC720819:TC786353 ACY720819:ACY786353 AMU720819:AMU786353 AWQ720819:AWQ786353 BGM720819:BGM786353 BQI720819:BQI786353 CAE720819:CAE786353 CKA720819:CKA786353 CTW720819:CTW786353 DDS720819:DDS786353 DNO720819:DNO786353 DXK720819:DXK786353 EHG720819:EHG786353 ERC720819:ERC786353 FAY720819:FAY786353 FKU720819:FKU786353 FUQ720819:FUQ786353 GEM720819:GEM786353 GOI720819:GOI786353 GYE720819:GYE786353 HIA720819:HIA786353 HRW720819:HRW786353 IBS720819:IBS786353 ILO720819:ILO786353 IVK720819:IVK786353 JFG720819:JFG786353 JPC720819:JPC786353 JYY720819:JYY786353 KIU720819:KIU786353 KSQ720819:KSQ786353 LCM720819:LCM786353 LMI720819:LMI786353 LWE720819:LWE786353 MGA720819:MGA786353 MPW720819:MPW786353 MZS720819:MZS786353 NJO720819:NJO786353 NTK720819:NTK786353 ODG720819:ODG786353 ONC720819:ONC786353 OWY720819:OWY786353 PGU720819:PGU786353 PQQ720819:PQQ786353 QAM720819:QAM786353 QKI720819:QKI786353 QUE720819:QUE786353 REA720819:REA786353 RNW720819:RNW786353 RXS720819:RXS786353 SHO720819:SHO786353 SRK720819:SRK786353 TBG720819:TBG786353 TLC720819:TLC786353 TUY720819:TUY786353 UEU720819:UEU786353 UOQ720819:UOQ786353 UYM720819:UYM786353 VII720819:VII786353 VSE720819:VSE786353 WCA720819:WCA786353 WLW720819:WLW786353 WVS720819:WVS786353 K786355:K851889 JG786355:JG851889 TC786355:TC851889 ACY786355:ACY851889 AMU786355:AMU851889 AWQ786355:AWQ851889 BGM786355:BGM851889 BQI786355:BQI851889 CAE786355:CAE851889 CKA786355:CKA851889 CTW786355:CTW851889 DDS786355:DDS851889 DNO786355:DNO851889 DXK786355:DXK851889 EHG786355:EHG851889 ERC786355:ERC851889 FAY786355:FAY851889 FKU786355:FKU851889 FUQ786355:FUQ851889 GEM786355:GEM851889 GOI786355:GOI851889 GYE786355:GYE851889 HIA786355:HIA851889 HRW786355:HRW851889 IBS786355:IBS851889 ILO786355:ILO851889 IVK786355:IVK851889 JFG786355:JFG851889 JPC786355:JPC851889 JYY786355:JYY851889 KIU786355:KIU851889 KSQ786355:KSQ851889 LCM786355:LCM851889 LMI786355:LMI851889 LWE786355:LWE851889 MGA786355:MGA851889 MPW786355:MPW851889 MZS786355:MZS851889 NJO786355:NJO851889 NTK786355:NTK851889 ODG786355:ODG851889 ONC786355:ONC851889 OWY786355:OWY851889 PGU786355:PGU851889 PQQ786355:PQQ851889 QAM786355:QAM851889 QKI786355:QKI851889 QUE786355:QUE851889 REA786355:REA851889 RNW786355:RNW851889 RXS786355:RXS851889 SHO786355:SHO851889 SRK786355:SRK851889 TBG786355:TBG851889 TLC786355:TLC851889 TUY786355:TUY851889 UEU786355:UEU851889 UOQ786355:UOQ851889 UYM786355:UYM851889 VII786355:VII851889 VSE786355:VSE851889 WCA786355:WCA851889 WLW786355:WLW851889 WVS786355:WVS851889 K851891:K917425 JG851891:JG917425 TC851891:TC917425 ACY851891:ACY917425 AMU851891:AMU917425 AWQ851891:AWQ917425 BGM851891:BGM917425 BQI851891:BQI917425 CAE851891:CAE917425 CKA851891:CKA917425 CTW851891:CTW917425 DDS851891:DDS917425 DNO851891:DNO917425 DXK851891:DXK917425 EHG851891:EHG917425 ERC851891:ERC917425 FAY851891:FAY917425 FKU851891:FKU917425 FUQ851891:FUQ917425 GEM851891:GEM917425 GOI851891:GOI917425 GYE851891:GYE917425 HIA851891:HIA917425 HRW851891:HRW917425 IBS851891:IBS917425 ILO851891:ILO917425 IVK851891:IVK917425 JFG851891:JFG917425 JPC851891:JPC917425 JYY851891:JYY917425 KIU851891:KIU917425 KSQ851891:KSQ917425 LCM851891:LCM917425 LMI851891:LMI917425 LWE851891:LWE917425 MGA851891:MGA917425 MPW851891:MPW917425 MZS851891:MZS917425 NJO851891:NJO917425 NTK851891:NTK917425 ODG851891:ODG917425 ONC851891:ONC917425 OWY851891:OWY917425 PGU851891:PGU917425 PQQ851891:PQQ917425 QAM851891:QAM917425 QKI851891:QKI917425 QUE851891:QUE917425 REA851891:REA917425 RNW851891:RNW917425 RXS851891:RXS917425 SHO851891:SHO917425 SRK851891:SRK917425 TBG851891:TBG917425 TLC851891:TLC917425 TUY851891:TUY917425 UEU851891:UEU917425 UOQ851891:UOQ917425 UYM851891:UYM917425 VII851891:VII917425 VSE851891:VSE917425 WCA851891:WCA917425 WLW851891:WLW917425 WVS851891:WVS917425 K917427:K982961 JG917427:JG982961 TC917427:TC982961 ACY917427:ACY982961 AMU917427:AMU982961 AWQ917427:AWQ982961 BGM917427:BGM982961 BQI917427:BQI982961 CAE917427:CAE982961 CKA917427:CKA982961 CTW917427:CTW982961 DDS917427:DDS982961 DNO917427:DNO982961 DXK917427:DXK982961 EHG917427:EHG982961 ERC917427:ERC982961 FAY917427:FAY982961 FKU917427:FKU982961 FUQ917427:FUQ982961 GEM917427:GEM982961 GOI917427:GOI982961 GYE917427:GYE982961 HIA917427:HIA982961 HRW917427:HRW982961 IBS917427:IBS982961 ILO917427:ILO982961 IVK917427:IVK982961 JFG917427:JFG982961 JPC917427:JPC982961 JYY917427:JYY982961 KIU917427:KIU982961 KSQ917427:KSQ982961 LCM917427:LCM982961 LMI917427:LMI982961 LWE917427:LWE982961 MGA917427:MGA982961 MPW917427:MPW982961 MZS917427:MZS982961 NJO917427:NJO982961 NTK917427:NTK982961 ODG917427:ODG982961 ONC917427:ONC982961 OWY917427:OWY982961 PGU917427:PGU982961 PQQ917427:PQQ982961 QAM917427:QAM982961 QKI917427:QKI982961 QUE917427:QUE982961 REA917427:REA982961 RNW917427:RNW982961 RXS917427:RXS982961 SHO917427:SHO982961 SRK917427:SRK982961 TBG917427:TBG982961 TLC917427:TLC982961 TUY917427:TUY982961 UEU917427:UEU982961 UOQ917427:UOQ982961 UYM917427:UYM982961 VII917427:VII982961 VSE917427:VSE982961 WCA917427:WCA982961 WLW917427:WLW982961 WVS917427:WVS982961 K982963:K1048576 JG982963:JG1048576 TC982963:TC1048576 ACY982963:ACY1048576 AMU982963:AMU1048576 AWQ982963:AWQ1048576 BGM982963:BGM1048576 BQI982963:BQI1048576 CAE982963:CAE1048576 CKA982963:CKA1048576 CTW982963:CTW1048576 DDS982963:DDS1048576 DNO982963:DNO1048576 DXK982963:DXK1048576 EHG982963:EHG1048576 ERC982963:ERC1048576 FAY982963:FAY1048576 FKU982963:FKU1048576 FUQ982963:FUQ1048576 GEM982963:GEM1048576 GOI982963:GOI1048576 GYE982963:GYE1048576 HIA982963:HIA1048576 HRW982963:HRW1048576 IBS982963:IBS1048576 ILO982963:ILO1048576 IVK982963:IVK1048576 JFG982963:JFG1048576 JPC982963:JPC1048576 JYY982963:JYY1048576 KIU982963:KIU1048576 KSQ982963:KSQ1048576 LCM982963:LCM1048576 LMI982963:LMI1048576 LWE982963:LWE1048576 MGA982963:MGA1048576 MPW982963:MPW1048576 MZS982963:MZS1048576 NJO982963:NJO1048576 NTK982963:NTK1048576 ODG982963:ODG1048576 ONC982963:ONC1048576 OWY982963:OWY1048576 PGU982963:PGU1048576 PQQ982963:PQQ1048576 QAM982963:QAM1048576 QKI982963:QKI1048576 QUE982963:QUE1048576 REA982963:REA1048576 RNW982963:RNW1048576 RXS982963:RXS1048576 SHO982963:SHO1048576 SRK982963:SRK1048576 TBG982963:TBG1048576 TLC982963:TLC1048576 TUY982963:TUY1048576 UEU982963:UEU1048576 UOQ982963:UOQ1048576 UYM982963:UYM1048576 VII982963:VII1048576 VSE982963:VSE1048576 WCA982963:WCA1048576 WLW982963:WLW1048576 WVS982963:WVS1048576 WVS2:WVS65457 WLW2:WLW65457 WCA2:WCA65457 VSE2:VSE65457 VII2:VII65457 UYM2:UYM65457 UOQ2:UOQ65457 UEU2:UEU65457 TUY2:TUY65457 TLC2:TLC65457 TBG2:TBG65457 SRK2:SRK65457 SHO2:SHO65457 RXS2:RXS65457 RNW2:RNW65457 REA2:REA65457 QUE2:QUE65457 QKI2:QKI65457 QAM2:QAM65457 PQQ2:PQQ65457 PGU2:PGU65457 OWY2:OWY65457 ONC2:ONC65457 ODG2:ODG65457 NTK2:NTK65457 NJO2:NJO65457 MZS2:MZS65457 MPW2:MPW65457 MGA2:MGA65457 LWE2:LWE65457 LMI2:LMI65457 LCM2:LCM65457 KSQ2:KSQ65457 KIU2:KIU65457 JYY2:JYY65457 JPC2:JPC65457 JFG2:JFG65457 IVK2:IVK65457 ILO2:ILO65457 IBS2:IBS65457 HRW2:HRW65457 HIA2:HIA65457 GYE2:GYE65457 GOI2:GOI65457 GEM2:GEM65457 FUQ2:FUQ65457 FKU2:FKU65457 FAY2:FAY65457 ERC2:ERC65457 EHG2:EHG65457 DXK2:DXK65457 DNO2:DNO65457 DDS2:DDS65457 CTW2:CTW65457 CKA2:CKA65457 CAE2:CAE65457 BQI2:BQI65457 BGM2:BGM65457 AWQ2:AWQ65457 AMU2:AMU65457 ACY2:ACY65457 TC2:TC65457 JG2:JG65457 K2:K65457">
      <formula1>"WL1,WL2,WL3,SS1,SS2,SS3,Standard,Blank,Other"</formula1>
    </dataValidation>
    <dataValidation allowBlank="1" showInputMessage="1" showErrorMessage="1" promptTitle="Photos?" prompt="Where Photos Taken? Yes/No" sqref="Z65458 JV65458 TR65458 ADN65458 ANJ65458 AXF65458 BHB65458 BQX65458 CAT65458 CKP65458 CUL65458 DEH65458 DOD65458 DXZ65458 EHV65458 ERR65458 FBN65458 FLJ65458 FVF65458 GFB65458 GOX65458 GYT65458 HIP65458 HSL65458 ICH65458 IMD65458 IVZ65458 JFV65458 JPR65458 JZN65458 KJJ65458 KTF65458 LDB65458 LMX65458 LWT65458 MGP65458 MQL65458 NAH65458 NKD65458 NTZ65458 ODV65458 ONR65458 OXN65458 PHJ65458 PRF65458 QBB65458 QKX65458 QUT65458 REP65458 ROL65458 RYH65458 SID65458 SRZ65458 TBV65458 TLR65458 TVN65458 UFJ65458 UPF65458 UZB65458 VIX65458 VST65458 WCP65458 WML65458 WWH65458 Z130994 JV130994 TR130994 ADN130994 ANJ130994 AXF130994 BHB130994 BQX130994 CAT130994 CKP130994 CUL130994 DEH130994 DOD130994 DXZ130994 EHV130994 ERR130994 FBN130994 FLJ130994 FVF130994 GFB130994 GOX130994 GYT130994 HIP130994 HSL130994 ICH130994 IMD130994 IVZ130994 JFV130994 JPR130994 JZN130994 KJJ130994 KTF130994 LDB130994 LMX130994 LWT130994 MGP130994 MQL130994 NAH130994 NKD130994 NTZ130994 ODV130994 ONR130994 OXN130994 PHJ130994 PRF130994 QBB130994 QKX130994 QUT130994 REP130994 ROL130994 RYH130994 SID130994 SRZ130994 TBV130994 TLR130994 TVN130994 UFJ130994 UPF130994 UZB130994 VIX130994 VST130994 WCP130994 WML130994 WWH130994 Z196530 JV196530 TR196530 ADN196530 ANJ196530 AXF196530 BHB196530 BQX196530 CAT196530 CKP196530 CUL196530 DEH196530 DOD196530 DXZ196530 EHV196530 ERR196530 FBN196530 FLJ196530 FVF196530 GFB196530 GOX196530 GYT196530 HIP196530 HSL196530 ICH196530 IMD196530 IVZ196530 JFV196530 JPR196530 JZN196530 KJJ196530 KTF196530 LDB196530 LMX196530 LWT196530 MGP196530 MQL196530 NAH196530 NKD196530 NTZ196530 ODV196530 ONR196530 OXN196530 PHJ196530 PRF196530 QBB196530 QKX196530 QUT196530 REP196530 ROL196530 RYH196530 SID196530 SRZ196530 TBV196530 TLR196530 TVN196530 UFJ196530 UPF196530 UZB196530 VIX196530 VST196530 WCP196530 WML196530 WWH196530 Z262066 JV262066 TR262066 ADN262066 ANJ262066 AXF262066 BHB262066 BQX262066 CAT262066 CKP262066 CUL262066 DEH262066 DOD262066 DXZ262066 EHV262066 ERR262066 FBN262066 FLJ262066 FVF262066 GFB262066 GOX262066 GYT262066 HIP262066 HSL262066 ICH262066 IMD262066 IVZ262066 JFV262066 JPR262066 JZN262066 KJJ262066 KTF262066 LDB262066 LMX262066 LWT262066 MGP262066 MQL262066 NAH262066 NKD262066 NTZ262066 ODV262066 ONR262066 OXN262066 PHJ262066 PRF262066 QBB262066 QKX262066 QUT262066 REP262066 ROL262066 RYH262066 SID262066 SRZ262066 TBV262066 TLR262066 TVN262066 UFJ262066 UPF262066 UZB262066 VIX262066 VST262066 WCP262066 WML262066 WWH262066 Z327602 JV327602 TR327602 ADN327602 ANJ327602 AXF327602 BHB327602 BQX327602 CAT327602 CKP327602 CUL327602 DEH327602 DOD327602 DXZ327602 EHV327602 ERR327602 FBN327602 FLJ327602 FVF327602 GFB327602 GOX327602 GYT327602 HIP327602 HSL327602 ICH327602 IMD327602 IVZ327602 JFV327602 JPR327602 JZN327602 KJJ327602 KTF327602 LDB327602 LMX327602 LWT327602 MGP327602 MQL327602 NAH327602 NKD327602 NTZ327602 ODV327602 ONR327602 OXN327602 PHJ327602 PRF327602 QBB327602 QKX327602 QUT327602 REP327602 ROL327602 RYH327602 SID327602 SRZ327602 TBV327602 TLR327602 TVN327602 UFJ327602 UPF327602 UZB327602 VIX327602 VST327602 WCP327602 WML327602 WWH327602 Z393138 JV393138 TR393138 ADN393138 ANJ393138 AXF393138 BHB393138 BQX393138 CAT393138 CKP393138 CUL393138 DEH393138 DOD393138 DXZ393138 EHV393138 ERR393138 FBN393138 FLJ393138 FVF393138 GFB393138 GOX393138 GYT393138 HIP393138 HSL393138 ICH393138 IMD393138 IVZ393138 JFV393138 JPR393138 JZN393138 KJJ393138 KTF393138 LDB393138 LMX393138 LWT393138 MGP393138 MQL393138 NAH393138 NKD393138 NTZ393138 ODV393138 ONR393138 OXN393138 PHJ393138 PRF393138 QBB393138 QKX393138 QUT393138 REP393138 ROL393138 RYH393138 SID393138 SRZ393138 TBV393138 TLR393138 TVN393138 UFJ393138 UPF393138 UZB393138 VIX393138 VST393138 WCP393138 WML393138 WWH393138 Z458674 JV458674 TR458674 ADN458674 ANJ458674 AXF458674 BHB458674 BQX458674 CAT458674 CKP458674 CUL458674 DEH458674 DOD458674 DXZ458674 EHV458674 ERR458674 FBN458674 FLJ458674 FVF458674 GFB458674 GOX458674 GYT458674 HIP458674 HSL458674 ICH458674 IMD458674 IVZ458674 JFV458674 JPR458674 JZN458674 KJJ458674 KTF458674 LDB458674 LMX458674 LWT458674 MGP458674 MQL458674 NAH458674 NKD458674 NTZ458674 ODV458674 ONR458674 OXN458674 PHJ458674 PRF458674 QBB458674 QKX458674 QUT458674 REP458674 ROL458674 RYH458674 SID458674 SRZ458674 TBV458674 TLR458674 TVN458674 UFJ458674 UPF458674 UZB458674 VIX458674 VST458674 WCP458674 WML458674 WWH458674 Z524210 JV524210 TR524210 ADN524210 ANJ524210 AXF524210 BHB524210 BQX524210 CAT524210 CKP524210 CUL524210 DEH524210 DOD524210 DXZ524210 EHV524210 ERR524210 FBN524210 FLJ524210 FVF524210 GFB524210 GOX524210 GYT524210 HIP524210 HSL524210 ICH524210 IMD524210 IVZ524210 JFV524210 JPR524210 JZN524210 KJJ524210 KTF524210 LDB524210 LMX524210 LWT524210 MGP524210 MQL524210 NAH524210 NKD524210 NTZ524210 ODV524210 ONR524210 OXN524210 PHJ524210 PRF524210 QBB524210 QKX524210 QUT524210 REP524210 ROL524210 RYH524210 SID524210 SRZ524210 TBV524210 TLR524210 TVN524210 UFJ524210 UPF524210 UZB524210 VIX524210 VST524210 WCP524210 WML524210 WWH524210 Z589746 JV589746 TR589746 ADN589746 ANJ589746 AXF589746 BHB589746 BQX589746 CAT589746 CKP589746 CUL589746 DEH589746 DOD589746 DXZ589746 EHV589746 ERR589746 FBN589746 FLJ589746 FVF589746 GFB589746 GOX589746 GYT589746 HIP589746 HSL589746 ICH589746 IMD589746 IVZ589746 JFV589746 JPR589746 JZN589746 KJJ589746 KTF589746 LDB589746 LMX589746 LWT589746 MGP589746 MQL589746 NAH589746 NKD589746 NTZ589746 ODV589746 ONR589746 OXN589746 PHJ589746 PRF589746 QBB589746 QKX589746 QUT589746 REP589746 ROL589746 RYH589746 SID589746 SRZ589746 TBV589746 TLR589746 TVN589746 UFJ589746 UPF589746 UZB589746 VIX589746 VST589746 WCP589746 WML589746 WWH589746 Z655282 JV655282 TR655282 ADN655282 ANJ655282 AXF655282 BHB655282 BQX655282 CAT655282 CKP655282 CUL655282 DEH655282 DOD655282 DXZ655282 EHV655282 ERR655282 FBN655282 FLJ655282 FVF655282 GFB655282 GOX655282 GYT655282 HIP655282 HSL655282 ICH655282 IMD655282 IVZ655282 JFV655282 JPR655282 JZN655282 KJJ655282 KTF655282 LDB655282 LMX655282 LWT655282 MGP655282 MQL655282 NAH655282 NKD655282 NTZ655282 ODV655282 ONR655282 OXN655282 PHJ655282 PRF655282 QBB655282 QKX655282 QUT655282 REP655282 ROL655282 RYH655282 SID655282 SRZ655282 TBV655282 TLR655282 TVN655282 UFJ655282 UPF655282 UZB655282 VIX655282 VST655282 WCP655282 WML655282 WWH655282 Z720818 JV720818 TR720818 ADN720818 ANJ720818 AXF720818 BHB720818 BQX720818 CAT720818 CKP720818 CUL720818 DEH720818 DOD720818 DXZ720818 EHV720818 ERR720818 FBN720818 FLJ720818 FVF720818 GFB720818 GOX720818 GYT720818 HIP720818 HSL720818 ICH720818 IMD720818 IVZ720818 JFV720818 JPR720818 JZN720818 KJJ720818 KTF720818 LDB720818 LMX720818 LWT720818 MGP720818 MQL720818 NAH720818 NKD720818 NTZ720818 ODV720818 ONR720818 OXN720818 PHJ720818 PRF720818 QBB720818 QKX720818 QUT720818 REP720818 ROL720818 RYH720818 SID720818 SRZ720818 TBV720818 TLR720818 TVN720818 UFJ720818 UPF720818 UZB720818 VIX720818 VST720818 WCP720818 WML720818 WWH720818 Z786354 JV786354 TR786354 ADN786354 ANJ786354 AXF786354 BHB786354 BQX786354 CAT786354 CKP786354 CUL786354 DEH786354 DOD786354 DXZ786354 EHV786354 ERR786354 FBN786354 FLJ786354 FVF786354 GFB786354 GOX786354 GYT786354 HIP786354 HSL786354 ICH786354 IMD786354 IVZ786354 JFV786354 JPR786354 JZN786354 KJJ786354 KTF786354 LDB786354 LMX786354 LWT786354 MGP786354 MQL786354 NAH786354 NKD786354 NTZ786354 ODV786354 ONR786354 OXN786354 PHJ786354 PRF786354 QBB786354 QKX786354 QUT786354 REP786354 ROL786354 RYH786354 SID786354 SRZ786354 TBV786354 TLR786354 TVN786354 UFJ786354 UPF786354 UZB786354 VIX786354 VST786354 WCP786354 WML786354 WWH786354 Z851890 JV851890 TR851890 ADN851890 ANJ851890 AXF851890 BHB851890 BQX851890 CAT851890 CKP851890 CUL851890 DEH851890 DOD851890 DXZ851890 EHV851890 ERR851890 FBN851890 FLJ851890 FVF851890 GFB851890 GOX851890 GYT851890 HIP851890 HSL851890 ICH851890 IMD851890 IVZ851890 JFV851890 JPR851890 JZN851890 KJJ851890 KTF851890 LDB851890 LMX851890 LWT851890 MGP851890 MQL851890 NAH851890 NKD851890 NTZ851890 ODV851890 ONR851890 OXN851890 PHJ851890 PRF851890 QBB851890 QKX851890 QUT851890 REP851890 ROL851890 RYH851890 SID851890 SRZ851890 TBV851890 TLR851890 TVN851890 UFJ851890 UPF851890 UZB851890 VIX851890 VST851890 WCP851890 WML851890 WWH851890 Z917426 JV917426 TR917426 ADN917426 ANJ917426 AXF917426 BHB917426 BQX917426 CAT917426 CKP917426 CUL917426 DEH917426 DOD917426 DXZ917426 EHV917426 ERR917426 FBN917426 FLJ917426 FVF917426 GFB917426 GOX917426 GYT917426 HIP917426 HSL917426 ICH917426 IMD917426 IVZ917426 JFV917426 JPR917426 JZN917426 KJJ917426 KTF917426 LDB917426 LMX917426 LWT917426 MGP917426 MQL917426 NAH917426 NKD917426 NTZ917426 ODV917426 ONR917426 OXN917426 PHJ917426 PRF917426 QBB917426 QKX917426 QUT917426 REP917426 ROL917426 RYH917426 SID917426 SRZ917426 TBV917426 TLR917426 TVN917426 UFJ917426 UPF917426 UZB917426 VIX917426 VST917426 WCP917426 WML917426 WWH917426 Z982962 JV982962 TR982962 ADN982962 ANJ982962 AXF982962 BHB982962 BQX982962 CAT982962 CKP982962 CUL982962 DEH982962 DOD982962 DXZ982962 EHV982962 ERR982962 FBN982962 FLJ982962 FVF982962 GFB982962 GOX982962 GYT982962 HIP982962 HSL982962 ICH982962 IMD982962 IVZ982962 JFV982962 JPR982962 JZN982962 KJJ982962 KTF982962 LDB982962 LMX982962 LWT982962 MGP982962 MQL982962 NAH982962 NKD982962 NTZ982962 ODV982962 ONR982962 OXN982962 PHJ982962 PRF982962 QBB982962 QKX982962 QUT982962 REP982962 ROL982962 RYH982962 SID982962 SRZ982962 TBV982962 TLR982962 TVN982962 UFJ982962 UPF982962 UZB982962 VIX982962 VST982962 WCP982962 WML982962 WWH982962 WWH1 WML1 WCP1 VST1 VIX1 UZB1 UPF1 UFJ1 TVN1 TLR1 TBV1 SRZ1 SID1 RYH1 ROL1 REP1 QUT1 QKX1 QBB1 PRF1 PHJ1 OXN1 ONR1 ODV1 NTZ1 NKD1 NAH1 MQL1 MGP1 LWT1 LMX1 LDB1 KTF1 KJJ1 JZN1 JPR1 JFV1 IVZ1 IMD1 ICH1 HSL1 HIP1 GYT1 GOX1 GFB1 FVF1 FLJ1 FBN1 ERR1 EHV1 DXZ1 DOD1 DEH1 CUL1 CKP1 CAT1 BQX1 BHB1 AXF1 ANJ1 ADN1 TR1 JV1 Z1"/>
    <dataValidation type="list" allowBlank="1" showInputMessage="1" showErrorMessage="1" error="Yes or No response only please.  Or leave blank and add flag and comment." promptTitle="Photos?" prompt="Where Photos Taken? Yes/No" sqref="Z65459:Z130993 JV65459:JV130993 TR65459:TR130993 ADN65459:ADN130993 ANJ65459:ANJ130993 AXF65459:AXF130993 BHB65459:BHB130993 BQX65459:BQX130993 CAT65459:CAT130993 CKP65459:CKP130993 CUL65459:CUL130993 DEH65459:DEH130993 DOD65459:DOD130993 DXZ65459:DXZ130993 EHV65459:EHV130993 ERR65459:ERR130993 FBN65459:FBN130993 FLJ65459:FLJ130993 FVF65459:FVF130993 GFB65459:GFB130993 GOX65459:GOX130993 GYT65459:GYT130993 HIP65459:HIP130993 HSL65459:HSL130993 ICH65459:ICH130993 IMD65459:IMD130993 IVZ65459:IVZ130993 JFV65459:JFV130993 JPR65459:JPR130993 JZN65459:JZN130993 KJJ65459:KJJ130993 KTF65459:KTF130993 LDB65459:LDB130993 LMX65459:LMX130993 LWT65459:LWT130993 MGP65459:MGP130993 MQL65459:MQL130993 NAH65459:NAH130993 NKD65459:NKD130993 NTZ65459:NTZ130993 ODV65459:ODV130993 ONR65459:ONR130993 OXN65459:OXN130993 PHJ65459:PHJ130993 PRF65459:PRF130993 QBB65459:QBB130993 QKX65459:QKX130993 QUT65459:QUT130993 REP65459:REP130993 ROL65459:ROL130993 RYH65459:RYH130993 SID65459:SID130993 SRZ65459:SRZ130993 TBV65459:TBV130993 TLR65459:TLR130993 TVN65459:TVN130993 UFJ65459:UFJ130993 UPF65459:UPF130993 UZB65459:UZB130993 VIX65459:VIX130993 VST65459:VST130993 WCP65459:WCP130993 WML65459:WML130993 WWH65459:WWH130993 Z130995:Z196529 JV130995:JV196529 TR130995:TR196529 ADN130995:ADN196529 ANJ130995:ANJ196529 AXF130995:AXF196529 BHB130995:BHB196529 BQX130995:BQX196529 CAT130995:CAT196529 CKP130995:CKP196529 CUL130995:CUL196529 DEH130995:DEH196529 DOD130995:DOD196529 DXZ130995:DXZ196529 EHV130995:EHV196529 ERR130995:ERR196529 FBN130995:FBN196529 FLJ130995:FLJ196529 FVF130995:FVF196529 GFB130995:GFB196529 GOX130995:GOX196529 GYT130995:GYT196529 HIP130995:HIP196529 HSL130995:HSL196529 ICH130995:ICH196529 IMD130995:IMD196529 IVZ130995:IVZ196529 JFV130995:JFV196529 JPR130995:JPR196529 JZN130995:JZN196529 KJJ130995:KJJ196529 KTF130995:KTF196529 LDB130995:LDB196529 LMX130995:LMX196529 LWT130995:LWT196529 MGP130995:MGP196529 MQL130995:MQL196529 NAH130995:NAH196529 NKD130995:NKD196529 NTZ130995:NTZ196529 ODV130995:ODV196529 ONR130995:ONR196529 OXN130995:OXN196529 PHJ130995:PHJ196529 PRF130995:PRF196529 QBB130995:QBB196529 QKX130995:QKX196529 QUT130995:QUT196529 REP130995:REP196529 ROL130995:ROL196529 RYH130995:RYH196529 SID130995:SID196529 SRZ130995:SRZ196529 TBV130995:TBV196529 TLR130995:TLR196529 TVN130995:TVN196529 UFJ130995:UFJ196529 UPF130995:UPF196529 UZB130995:UZB196529 VIX130995:VIX196529 VST130995:VST196529 WCP130995:WCP196529 WML130995:WML196529 WWH130995:WWH196529 Z196531:Z262065 JV196531:JV262065 TR196531:TR262065 ADN196531:ADN262065 ANJ196531:ANJ262065 AXF196531:AXF262065 BHB196531:BHB262065 BQX196531:BQX262065 CAT196531:CAT262065 CKP196531:CKP262065 CUL196531:CUL262065 DEH196531:DEH262065 DOD196531:DOD262065 DXZ196531:DXZ262065 EHV196531:EHV262065 ERR196531:ERR262065 FBN196531:FBN262065 FLJ196531:FLJ262065 FVF196531:FVF262065 GFB196531:GFB262065 GOX196531:GOX262065 GYT196531:GYT262065 HIP196531:HIP262065 HSL196531:HSL262065 ICH196531:ICH262065 IMD196531:IMD262065 IVZ196531:IVZ262065 JFV196531:JFV262065 JPR196531:JPR262065 JZN196531:JZN262065 KJJ196531:KJJ262065 KTF196531:KTF262065 LDB196531:LDB262065 LMX196531:LMX262065 LWT196531:LWT262065 MGP196531:MGP262065 MQL196531:MQL262065 NAH196531:NAH262065 NKD196531:NKD262065 NTZ196531:NTZ262065 ODV196531:ODV262065 ONR196531:ONR262065 OXN196531:OXN262065 PHJ196531:PHJ262065 PRF196531:PRF262065 QBB196531:QBB262065 QKX196531:QKX262065 QUT196531:QUT262065 REP196531:REP262065 ROL196531:ROL262065 RYH196531:RYH262065 SID196531:SID262065 SRZ196531:SRZ262065 TBV196531:TBV262065 TLR196531:TLR262065 TVN196531:TVN262065 UFJ196531:UFJ262065 UPF196531:UPF262065 UZB196531:UZB262065 VIX196531:VIX262065 VST196531:VST262065 WCP196531:WCP262065 WML196531:WML262065 WWH196531:WWH262065 Z262067:Z327601 JV262067:JV327601 TR262067:TR327601 ADN262067:ADN327601 ANJ262067:ANJ327601 AXF262067:AXF327601 BHB262067:BHB327601 BQX262067:BQX327601 CAT262067:CAT327601 CKP262067:CKP327601 CUL262067:CUL327601 DEH262067:DEH327601 DOD262067:DOD327601 DXZ262067:DXZ327601 EHV262067:EHV327601 ERR262067:ERR327601 FBN262067:FBN327601 FLJ262067:FLJ327601 FVF262067:FVF327601 GFB262067:GFB327601 GOX262067:GOX327601 GYT262067:GYT327601 HIP262067:HIP327601 HSL262067:HSL327601 ICH262067:ICH327601 IMD262067:IMD327601 IVZ262067:IVZ327601 JFV262067:JFV327601 JPR262067:JPR327601 JZN262067:JZN327601 KJJ262067:KJJ327601 KTF262067:KTF327601 LDB262067:LDB327601 LMX262067:LMX327601 LWT262067:LWT327601 MGP262067:MGP327601 MQL262067:MQL327601 NAH262067:NAH327601 NKD262067:NKD327601 NTZ262067:NTZ327601 ODV262067:ODV327601 ONR262067:ONR327601 OXN262067:OXN327601 PHJ262067:PHJ327601 PRF262067:PRF327601 QBB262067:QBB327601 QKX262067:QKX327601 QUT262067:QUT327601 REP262067:REP327601 ROL262067:ROL327601 RYH262067:RYH327601 SID262067:SID327601 SRZ262067:SRZ327601 TBV262067:TBV327601 TLR262067:TLR327601 TVN262067:TVN327601 UFJ262067:UFJ327601 UPF262067:UPF327601 UZB262067:UZB327601 VIX262067:VIX327601 VST262067:VST327601 WCP262067:WCP327601 WML262067:WML327601 WWH262067:WWH327601 Z327603:Z393137 JV327603:JV393137 TR327603:TR393137 ADN327603:ADN393137 ANJ327603:ANJ393137 AXF327603:AXF393137 BHB327603:BHB393137 BQX327603:BQX393137 CAT327603:CAT393137 CKP327603:CKP393137 CUL327603:CUL393137 DEH327603:DEH393137 DOD327603:DOD393137 DXZ327603:DXZ393137 EHV327603:EHV393137 ERR327603:ERR393137 FBN327603:FBN393137 FLJ327603:FLJ393137 FVF327603:FVF393137 GFB327603:GFB393137 GOX327603:GOX393137 GYT327603:GYT393137 HIP327603:HIP393137 HSL327603:HSL393137 ICH327603:ICH393137 IMD327603:IMD393137 IVZ327603:IVZ393137 JFV327603:JFV393137 JPR327603:JPR393137 JZN327603:JZN393137 KJJ327603:KJJ393137 KTF327603:KTF393137 LDB327603:LDB393137 LMX327603:LMX393137 LWT327603:LWT393137 MGP327603:MGP393137 MQL327603:MQL393137 NAH327603:NAH393137 NKD327603:NKD393137 NTZ327603:NTZ393137 ODV327603:ODV393137 ONR327603:ONR393137 OXN327603:OXN393137 PHJ327603:PHJ393137 PRF327603:PRF393137 QBB327603:QBB393137 QKX327603:QKX393137 QUT327603:QUT393137 REP327603:REP393137 ROL327603:ROL393137 RYH327603:RYH393137 SID327603:SID393137 SRZ327603:SRZ393137 TBV327603:TBV393137 TLR327603:TLR393137 TVN327603:TVN393137 UFJ327603:UFJ393137 UPF327603:UPF393137 UZB327603:UZB393137 VIX327603:VIX393137 VST327603:VST393137 WCP327603:WCP393137 WML327603:WML393137 WWH327603:WWH393137 Z393139:Z458673 JV393139:JV458673 TR393139:TR458673 ADN393139:ADN458673 ANJ393139:ANJ458673 AXF393139:AXF458673 BHB393139:BHB458673 BQX393139:BQX458673 CAT393139:CAT458673 CKP393139:CKP458673 CUL393139:CUL458673 DEH393139:DEH458673 DOD393139:DOD458673 DXZ393139:DXZ458673 EHV393139:EHV458673 ERR393139:ERR458673 FBN393139:FBN458673 FLJ393139:FLJ458673 FVF393139:FVF458673 GFB393139:GFB458673 GOX393139:GOX458673 GYT393139:GYT458673 HIP393139:HIP458673 HSL393139:HSL458673 ICH393139:ICH458673 IMD393139:IMD458673 IVZ393139:IVZ458673 JFV393139:JFV458673 JPR393139:JPR458673 JZN393139:JZN458673 KJJ393139:KJJ458673 KTF393139:KTF458673 LDB393139:LDB458673 LMX393139:LMX458673 LWT393139:LWT458673 MGP393139:MGP458673 MQL393139:MQL458673 NAH393139:NAH458673 NKD393139:NKD458673 NTZ393139:NTZ458673 ODV393139:ODV458673 ONR393139:ONR458673 OXN393139:OXN458673 PHJ393139:PHJ458673 PRF393139:PRF458673 QBB393139:QBB458673 QKX393139:QKX458673 QUT393139:QUT458673 REP393139:REP458673 ROL393139:ROL458673 RYH393139:RYH458673 SID393139:SID458673 SRZ393139:SRZ458673 TBV393139:TBV458673 TLR393139:TLR458673 TVN393139:TVN458673 UFJ393139:UFJ458673 UPF393139:UPF458673 UZB393139:UZB458673 VIX393139:VIX458673 VST393139:VST458673 WCP393139:WCP458673 WML393139:WML458673 WWH393139:WWH458673 Z458675:Z524209 JV458675:JV524209 TR458675:TR524209 ADN458675:ADN524209 ANJ458675:ANJ524209 AXF458675:AXF524209 BHB458675:BHB524209 BQX458675:BQX524209 CAT458675:CAT524209 CKP458675:CKP524209 CUL458675:CUL524209 DEH458675:DEH524209 DOD458675:DOD524209 DXZ458675:DXZ524209 EHV458675:EHV524209 ERR458675:ERR524209 FBN458675:FBN524209 FLJ458675:FLJ524209 FVF458675:FVF524209 GFB458675:GFB524209 GOX458675:GOX524209 GYT458675:GYT524209 HIP458675:HIP524209 HSL458675:HSL524209 ICH458675:ICH524209 IMD458675:IMD524209 IVZ458675:IVZ524209 JFV458675:JFV524209 JPR458675:JPR524209 JZN458675:JZN524209 KJJ458675:KJJ524209 KTF458675:KTF524209 LDB458675:LDB524209 LMX458675:LMX524209 LWT458675:LWT524209 MGP458675:MGP524209 MQL458675:MQL524209 NAH458675:NAH524209 NKD458675:NKD524209 NTZ458675:NTZ524209 ODV458675:ODV524209 ONR458675:ONR524209 OXN458675:OXN524209 PHJ458675:PHJ524209 PRF458675:PRF524209 QBB458675:QBB524209 QKX458675:QKX524209 QUT458675:QUT524209 REP458675:REP524209 ROL458675:ROL524209 RYH458675:RYH524209 SID458675:SID524209 SRZ458675:SRZ524209 TBV458675:TBV524209 TLR458675:TLR524209 TVN458675:TVN524209 UFJ458675:UFJ524209 UPF458675:UPF524209 UZB458675:UZB524209 VIX458675:VIX524209 VST458675:VST524209 WCP458675:WCP524209 WML458675:WML524209 WWH458675:WWH524209 Z524211:Z589745 JV524211:JV589745 TR524211:TR589745 ADN524211:ADN589745 ANJ524211:ANJ589745 AXF524211:AXF589745 BHB524211:BHB589745 BQX524211:BQX589745 CAT524211:CAT589745 CKP524211:CKP589745 CUL524211:CUL589745 DEH524211:DEH589745 DOD524211:DOD589745 DXZ524211:DXZ589745 EHV524211:EHV589745 ERR524211:ERR589745 FBN524211:FBN589745 FLJ524211:FLJ589745 FVF524211:FVF589745 GFB524211:GFB589745 GOX524211:GOX589745 GYT524211:GYT589745 HIP524211:HIP589745 HSL524211:HSL589745 ICH524211:ICH589745 IMD524211:IMD589745 IVZ524211:IVZ589745 JFV524211:JFV589745 JPR524211:JPR589745 JZN524211:JZN589745 KJJ524211:KJJ589745 KTF524211:KTF589745 LDB524211:LDB589745 LMX524211:LMX589745 LWT524211:LWT589745 MGP524211:MGP589745 MQL524211:MQL589745 NAH524211:NAH589745 NKD524211:NKD589745 NTZ524211:NTZ589745 ODV524211:ODV589745 ONR524211:ONR589745 OXN524211:OXN589745 PHJ524211:PHJ589745 PRF524211:PRF589745 QBB524211:QBB589745 QKX524211:QKX589745 QUT524211:QUT589745 REP524211:REP589745 ROL524211:ROL589745 RYH524211:RYH589745 SID524211:SID589745 SRZ524211:SRZ589745 TBV524211:TBV589745 TLR524211:TLR589745 TVN524211:TVN589745 UFJ524211:UFJ589745 UPF524211:UPF589745 UZB524211:UZB589745 VIX524211:VIX589745 VST524211:VST589745 WCP524211:WCP589745 WML524211:WML589745 WWH524211:WWH589745 Z589747:Z655281 JV589747:JV655281 TR589747:TR655281 ADN589747:ADN655281 ANJ589747:ANJ655281 AXF589747:AXF655281 BHB589747:BHB655281 BQX589747:BQX655281 CAT589747:CAT655281 CKP589747:CKP655281 CUL589747:CUL655281 DEH589747:DEH655281 DOD589747:DOD655281 DXZ589747:DXZ655281 EHV589747:EHV655281 ERR589747:ERR655281 FBN589747:FBN655281 FLJ589747:FLJ655281 FVF589747:FVF655281 GFB589747:GFB655281 GOX589747:GOX655281 GYT589747:GYT655281 HIP589747:HIP655281 HSL589747:HSL655281 ICH589747:ICH655281 IMD589747:IMD655281 IVZ589747:IVZ655281 JFV589747:JFV655281 JPR589747:JPR655281 JZN589747:JZN655281 KJJ589747:KJJ655281 KTF589747:KTF655281 LDB589747:LDB655281 LMX589747:LMX655281 LWT589747:LWT655281 MGP589747:MGP655281 MQL589747:MQL655281 NAH589747:NAH655281 NKD589747:NKD655281 NTZ589747:NTZ655281 ODV589747:ODV655281 ONR589747:ONR655281 OXN589747:OXN655281 PHJ589747:PHJ655281 PRF589747:PRF655281 QBB589747:QBB655281 QKX589747:QKX655281 QUT589747:QUT655281 REP589747:REP655281 ROL589747:ROL655281 RYH589747:RYH655281 SID589747:SID655281 SRZ589747:SRZ655281 TBV589747:TBV655281 TLR589747:TLR655281 TVN589747:TVN655281 UFJ589747:UFJ655281 UPF589747:UPF655281 UZB589747:UZB655281 VIX589747:VIX655281 VST589747:VST655281 WCP589747:WCP655281 WML589747:WML655281 WWH589747:WWH655281 Z655283:Z720817 JV655283:JV720817 TR655283:TR720817 ADN655283:ADN720817 ANJ655283:ANJ720817 AXF655283:AXF720817 BHB655283:BHB720817 BQX655283:BQX720817 CAT655283:CAT720817 CKP655283:CKP720817 CUL655283:CUL720817 DEH655283:DEH720817 DOD655283:DOD720817 DXZ655283:DXZ720817 EHV655283:EHV720817 ERR655283:ERR720817 FBN655283:FBN720817 FLJ655283:FLJ720817 FVF655283:FVF720817 GFB655283:GFB720817 GOX655283:GOX720817 GYT655283:GYT720817 HIP655283:HIP720817 HSL655283:HSL720817 ICH655283:ICH720817 IMD655283:IMD720817 IVZ655283:IVZ720817 JFV655283:JFV720817 JPR655283:JPR720817 JZN655283:JZN720817 KJJ655283:KJJ720817 KTF655283:KTF720817 LDB655283:LDB720817 LMX655283:LMX720817 LWT655283:LWT720817 MGP655283:MGP720817 MQL655283:MQL720817 NAH655283:NAH720817 NKD655283:NKD720817 NTZ655283:NTZ720817 ODV655283:ODV720817 ONR655283:ONR720817 OXN655283:OXN720817 PHJ655283:PHJ720817 PRF655283:PRF720817 QBB655283:QBB720817 QKX655283:QKX720817 QUT655283:QUT720817 REP655283:REP720817 ROL655283:ROL720817 RYH655283:RYH720817 SID655283:SID720817 SRZ655283:SRZ720817 TBV655283:TBV720817 TLR655283:TLR720817 TVN655283:TVN720817 UFJ655283:UFJ720817 UPF655283:UPF720817 UZB655283:UZB720817 VIX655283:VIX720817 VST655283:VST720817 WCP655283:WCP720817 WML655283:WML720817 WWH655283:WWH720817 Z720819:Z786353 JV720819:JV786353 TR720819:TR786353 ADN720819:ADN786353 ANJ720819:ANJ786353 AXF720819:AXF786353 BHB720819:BHB786353 BQX720819:BQX786353 CAT720819:CAT786353 CKP720819:CKP786353 CUL720819:CUL786353 DEH720819:DEH786353 DOD720819:DOD786353 DXZ720819:DXZ786353 EHV720819:EHV786353 ERR720819:ERR786353 FBN720819:FBN786353 FLJ720819:FLJ786353 FVF720819:FVF786353 GFB720819:GFB786353 GOX720819:GOX786353 GYT720819:GYT786353 HIP720819:HIP786353 HSL720819:HSL786353 ICH720819:ICH786353 IMD720819:IMD786353 IVZ720819:IVZ786353 JFV720819:JFV786353 JPR720819:JPR786353 JZN720819:JZN786353 KJJ720819:KJJ786353 KTF720819:KTF786353 LDB720819:LDB786353 LMX720819:LMX786353 LWT720819:LWT786353 MGP720819:MGP786353 MQL720819:MQL786353 NAH720819:NAH786353 NKD720819:NKD786353 NTZ720819:NTZ786353 ODV720819:ODV786353 ONR720819:ONR786353 OXN720819:OXN786353 PHJ720819:PHJ786353 PRF720819:PRF786353 QBB720819:QBB786353 QKX720819:QKX786353 QUT720819:QUT786353 REP720819:REP786353 ROL720819:ROL786353 RYH720819:RYH786353 SID720819:SID786353 SRZ720819:SRZ786353 TBV720819:TBV786353 TLR720819:TLR786353 TVN720819:TVN786353 UFJ720819:UFJ786353 UPF720819:UPF786353 UZB720819:UZB786353 VIX720819:VIX786353 VST720819:VST786353 WCP720819:WCP786353 WML720819:WML786353 WWH720819:WWH786353 Z786355:Z851889 JV786355:JV851889 TR786355:TR851889 ADN786355:ADN851889 ANJ786355:ANJ851889 AXF786355:AXF851889 BHB786355:BHB851889 BQX786355:BQX851889 CAT786355:CAT851889 CKP786355:CKP851889 CUL786355:CUL851889 DEH786355:DEH851889 DOD786355:DOD851889 DXZ786355:DXZ851889 EHV786355:EHV851889 ERR786355:ERR851889 FBN786355:FBN851889 FLJ786355:FLJ851889 FVF786355:FVF851889 GFB786355:GFB851889 GOX786355:GOX851889 GYT786355:GYT851889 HIP786355:HIP851889 HSL786355:HSL851889 ICH786355:ICH851889 IMD786355:IMD851889 IVZ786355:IVZ851889 JFV786355:JFV851889 JPR786355:JPR851889 JZN786355:JZN851889 KJJ786355:KJJ851889 KTF786355:KTF851889 LDB786355:LDB851889 LMX786355:LMX851889 LWT786355:LWT851889 MGP786355:MGP851889 MQL786355:MQL851889 NAH786355:NAH851889 NKD786355:NKD851889 NTZ786355:NTZ851889 ODV786355:ODV851889 ONR786355:ONR851889 OXN786355:OXN851889 PHJ786355:PHJ851889 PRF786355:PRF851889 QBB786355:QBB851889 QKX786355:QKX851889 QUT786355:QUT851889 REP786355:REP851889 ROL786355:ROL851889 RYH786355:RYH851889 SID786355:SID851889 SRZ786355:SRZ851889 TBV786355:TBV851889 TLR786355:TLR851889 TVN786355:TVN851889 UFJ786355:UFJ851889 UPF786355:UPF851889 UZB786355:UZB851889 VIX786355:VIX851889 VST786355:VST851889 WCP786355:WCP851889 WML786355:WML851889 WWH786355:WWH851889 Z851891:Z917425 JV851891:JV917425 TR851891:TR917425 ADN851891:ADN917425 ANJ851891:ANJ917425 AXF851891:AXF917425 BHB851891:BHB917425 BQX851891:BQX917425 CAT851891:CAT917425 CKP851891:CKP917425 CUL851891:CUL917425 DEH851891:DEH917425 DOD851891:DOD917425 DXZ851891:DXZ917425 EHV851891:EHV917425 ERR851891:ERR917425 FBN851891:FBN917425 FLJ851891:FLJ917425 FVF851891:FVF917425 GFB851891:GFB917425 GOX851891:GOX917425 GYT851891:GYT917425 HIP851891:HIP917425 HSL851891:HSL917425 ICH851891:ICH917425 IMD851891:IMD917425 IVZ851891:IVZ917425 JFV851891:JFV917425 JPR851891:JPR917425 JZN851891:JZN917425 KJJ851891:KJJ917425 KTF851891:KTF917425 LDB851891:LDB917425 LMX851891:LMX917425 LWT851891:LWT917425 MGP851891:MGP917425 MQL851891:MQL917425 NAH851891:NAH917425 NKD851891:NKD917425 NTZ851891:NTZ917425 ODV851891:ODV917425 ONR851891:ONR917425 OXN851891:OXN917425 PHJ851891:PHJ917425 PRF851891:PRF917425 QBB851891:QBB917425 QKX851891:QKX917425 QUT851891:QUT917425 REP851891:REP917425 ROL851891:ROL917425 RYH851891:RYH917425 SID851891:SID917425 SRZ851891:SRZ917425 TBV851891:TBV917425 TLR851891:TLR917425 TVN851891:TVN917425 UFJ851891:UFJ917425 UPF851891:UPF917425 UZB851891:UZB917425 VIX851891:VIX917425 VST851891:VST917425 WCP851891:WCP917425 WML851891:WML917425 WWH851891:WWH917425 Z917427:Z982961 JV917427:JV982961 TR917427:TR982961 ADN917427:ADN982961 ANJ917427:ANJ982961 AXF917427:AXF982961 BHB917427:BHB982961 BQX917427:BQX982961 CAT917427:CAT982961 CKP917427:CKP982961 CUL917427:CUL982961 DEH917427:DEH982961 DOD917427:DOD982961 DXZ917427:DXZ982961 EHV917427:EHV982961 ERR917427:ERR982961 FBN917427:FBN982961 FLJ917427:FLJ982961 FVF917427:FVF982961 GFB917427:GFB982961 GOX917427:GOX982961 GYT917427:GYT982961 HIP917427:HIP982961 HSL917427:HSL982961 ICH917427:ICH982961 IMD917427:IMD982961 IVZ917427:IVZ982961 JFV917427:JFV982961 JPR917427:JPR982961 JZN917427:JZN982961 KJJ917427:KJJ982961 KTF917427:KTF982961 LDB917427:LDB982961 LMX917427:LMX982961 LWT917427:LWT982961 MGP917427:MGP982961 MQL917427:MQL982961 NAH917427:NAH982961 NKD917427:NKD982961 NTZ917427:NTZ982961 ODV917427:ODV982961 ONR917427:ONR982961 OXN917427:OXN982961 PHJ917427:PHJ982961 PRF917427:PRF982961 QBB917427:QBB982961 QKX917427:QKX982961 QUT917427:QUT982961 REP917427:REP982961 ROL917427:ROL982961 RYH917427:RYH982961 SID917427:SID982961 SRZ917427:SRZ982961 TBV917427:TBV982961 TLR917427:TLR982961 TVN917427:TVN982961 UFJ917427:UFJ982961 UPF917427:UPF982961 UZB917427:UZB982961 VIX917427:VIX982961 VST917427:VST982961 WCP917427:WCP982961 WML917427:WML982961 WWH917427:WWH982961 Z982963:Z1048576 JV982963:JV1048576 TR982963:TR1048576 ADN982963:ADN1048576 ANJ982963:ANJ1048576 AXF982963:AXF1048576 BHB982963:BHB1048576 BQX982963:BQX1048576 CAT982963:CAT1048576 CKP982963:CKP1048576 CUL982963:CUL1048576 DEH982963:DEH1048576 DOD982963:DOD1048576 DXZ982963:DXZ1048576 EHV982963:EHV1048576 ERR982963:ERR1048576 FBN982963:FBN1048576 FLJ982963:FLJ1048576 FVF982963:FVF1048576 GFB982963:GFB1048576 GOX982963:GOX1048576 GYT982963:GYT1048576 HIP982963:HIP1048576 HSL982963:HSL1048576 ICH982963:ICH1048576 IMD982963:IMD1048576 IVZ982963:IVZ1048576 JFV982963:JFV1048576 JPR982963:JPR1048576 JZN982963:JZN1048576 KJJ982963:KJJ1048576 KTF982963:KTF1048576 LDB982963:LDB1048576 LMX982963:LMX1048576 LWT982963:LWT1048576 MGP982963:MGP1048576 MQL982963:MQL1048576 NAH982963:NAH1048576 NKD982963:NKD1048576 NTZ982963:NTZ1048576 ODV982963:ODV1048576 ONR982963:ONR1048576 OXN982963:OXN1048576 PHJ982963:PHJ1048576 PRF982963:PRF1048576 QBB982963:QBB1048576 QKX982963:QKX1048576 QUT982963:QUT1048576 REP982963:REP1048576 ROL982963:ROL1048576 RYH982963:RYH1048576 SID982963:SID1048576 SRZ982963:SRZ1048576 TBV982963:TBV1048576 TLR982963:TLR1048576 TVN982963:TVN1048576 UFJ982963:UFJ1048576 UPF982963:UPF1048576 UZB982963:UZB1048576 VIX982963:VIX1048576 VST982963:VST1048576 WCP982963:WCP1048576 WML982963:WML1048576 WWH982963:WWH1048576 WWH2:WWH65457 WML2:WML65457 WCP2:WCP65457 VST2:VST65457 VIX2:VIX65457 UZB2:UZB65457 UPF2:UPF65457 UFJ2:UFJ65457 TVN2:TVN65457 TLR2:TLR65457 TBV2:TBV65457 SRZ2:SRZ65457 SID2:SID65457 RYH2:RYH65457 ROL2:ROL65457 REP2:REP65457 QUT2:QUT65457 QKX2:QKX65457 QBB2:QBB65457 PRF2:PRF65457 PHJ2:PHJ65457 OXN2:OXN65457 ONR2:ONR65457 ODV2:ODV65457 NTZ2:NTZ65457 NKD2:NKD65457 NAH2:NAH65457 MQL2:MQL65457 MGP2:MGP65457 LWT2:LWT65457 LMX2:LMX65457 LDB2:LDB65457 KTF2:KTF65457 KJJ2:KJJ65457 JZN2:JZN65457 JPR2:JPR65457 JFV2:JFV65457 IVZ2:IVZ65457 IMD2:IMD65457 ICH2:ICH65457 HSL2:HSL65457 HIP2:HIP65457 GYT2:GYT65457 GOX2:GOX65457 GFB2:GFB65457 FVF2:FVF65457 FLJ2:FLJ65457 FBN2:FBN65457 ERR2:ERR65457 EHV2:EHV65457 DXZ2:DXZ65457 DOD2:DOD65457 DEH2:DEH65457 CUL2:CUL65457 CKP2:CKP65457 CAT2:CAT65457 BQX2:BQX65457 BHB2:BHB65457 AXF2:AXF65457 ANJ2:ANJ65457 ADN2:ADN65457 TR2:TR65457 JV2:JV65457 Z2:Z65457">
      <formula1>"Yes,No"</formula1>
    </dataValidation>
    <dataValidation type="list" allowBlank="1" showInputMessage="1" showErrorMessage="1" error="Yes or No response only.  Add additional information in the comments section." promptTitle="Flag?" prompt="Choose Yes if this data line needs to be reviewed later.  Add details in Comment field. Otherwise choose no or leave blank." sqref="AA65459:AA130993 JW65459:JW130993 TS65459:TS130993 ADO65459:ADO130993 ANK65459:ANK130993 AXG65459:AXG130993 BHC65459:BHC130993 BQY65459:BQY130993 CAU65459:CAU130993 CKQ65459:CKQ130993 CUM65459:CUM130993 DEI65459:DEI130993 DOE65459:DOE130993 DYA65459:DYA130993 EHW65459:EHW130993 ERS65459:ERS130993 FBO65459:FBO130993 FLK65459:FLK130993 FVG65459:FVG130993 GFC65459:GFC130993 GOY65459:GOY130993 GYU65459:GYU130993 HIQ65459:HIQ130993 HSM65459:HSM130993 ICI65459:ICI130993 IME65459:IME130993 IWA65459:IWA130993 JFW65459:JFW130993 JPS65459:JPS130993 JZO65459:JZO130993 KJK65459:KJK130993 KTG65459:KTG130993 LDC65459:LDC130993 LMY65459:LMY130993 LWU65459:LWU130993 MGQ65459:MGQ130993 MQM65459:MQM130993 NAI65459:NAI130993 NKE65459:NKE130993 NUA65459:NUA130993 ODW65459:ODW130993 ONS65459:ONS130993 OXO65459:OXO130993 PHK65459:PHK130993 PRG65459:PRG130993 QBC65459:QBC130993 QKY65459:QKY130993 QUU65459:QUU130993 REQ65459:REQ130993 ROM65459:ROM130993 RYI65459:RYI130993 SIE65459:SIE130993 SSA65459:SSA130993 TBW65459:TBW130993 TLS65459:TLS130993 TVO65459:TVO130993 UFK65459:UFK130993 UPG65459:UPG130993 UZC65459:UZC130993 VIY65459:VIY130993 VSU65459:VSU130993 WCQ65459:WCQ130993 WMM65459:WMM130993 WWI65459:WWI130993 AA130995:AA196529 JW130995:JW196529 TS130995:TS196529 ADO130995:ADO196529 ANK130995:ANK196529 AXG130995:AXG196529 BHC130995:BHC196529 BQY130995:BQY196529 CAU130995:CAU196529 CKQ130995:CKQ196529 CUM130995:CUM196529 DEI130995:DEI196529 DOE130995:DOE196529 DYA130995:DYA196529 EHW130995:EHW196529 ERS130995:ERS196529 FBO130995:FBO196529 FLK130995:FLK196529 FVG130995:FVG196529 GFC130995:GFC196529 GOY130995:GOY196529 GYU130995:GYU196529 HIQ130995:HIQ196529 HSM130995:HSM196529 ICI130995:ICI196529 IME130995:IME196529 IWA130995:IWA196529 JFW130995:JFW196529 JPS130995:JPS196529 JZO130995:JZO196529 KJK130995:KJK196529 KTG130995:KTG196529 LDC130995:LDC196529 LMY130995:LMY196529 LWU130995:LWU196529 MGQ130995:MGQ196529 MQM130995:MQM196529 NAI130995:NAI196529 NKE130995:NKE196529 NUA130995:NUA196529 ODW130995:ODW196529 ONS130995:ONS196529 OXO130995:OXO196529 PHK130995:PHK196529 PRG130995:PRG196529 QBC130995:QBC196529 QKY130995:QKY196529 QUU130995:QUU196529 REQ130995:REQ196529 ROM130995:ROM196529 RYI130995:RYI196529 SIE130995:SIE196529 SSA130995:SSA196529 TBW130995:TBW196529 TLS130995:TLS196529 TVO130995:TVO196529 UFK130995:UFK196529 UPG130995:UPG196529 UZC130995:UZC196529 VIY130995:VIY196529 VSU130995:VSU196529 WCQ130995:WCQ196529 WMM130995:WMM196529 WWI130995:WWI196529 AA196531:AA262065 JW196531:JW262065 TS196531:TS262065 ADO196531:ADO262065 ANK196531:ANK262065 AXG196531:AXG262065 BHC196531:BHC262065 BQY196531:BQY262065 CAU196531:CAU262065 CKQ196531:CKQ262065 CUM196531:CUM262065 DEI196531:DEI262065 DOE196531:DOE262065 DYA196531:DYA262065 EHW196531:EHW262065 ERS196531:ERS262065 FBO196531:FBO262065 FLK196531:FLK262065 FVG196531:FVG262065 GFC196531:GFC262065 GOY196531:GOY262065 GYU196531:GYU262065 HIQ196531:HIQ262065 HSM196531:HSM262065 ICI196531:ICI262065 IME196531:IME262065 IWA196531:IWA262065 JFW196531:JFW262065 JPS196531:JPS262065 JZO196531:JZO262065 KJK196531:KJK262065 KTG196531:KTG262065 LDC196531:LDC262065 LMY196531:LMY262065 LWU196531:LWU262065 MGQ196531:MGQ262065 MQM196531:MQM262065 NAI196531:NAI262065 NKE196531:NKE262065 NUA196531:NUA262065 ODW196531:ODW262065 ONS196531:ONS262065 OXO196531:OXO262065 PHK196531:PHK262065 PRG196531:PRG262065 QBC196531:QBC262065 QKY196531:QKY262065 QUU196531:QUU262065 REQ196531:REQ262065 ROM196531:ROM262065 RYI196531:RYI262065 SIE196531:SIE262065 SSA196531:SSA262065 TBW196531:TBW262065 TLS196531:TLS262065 TVO196531:TVO262065 UFK196531:UFK262065 UPG196531:UPG262065 UZC196531:UZC262065 VIY196531:VIY262065 VSU196531:VSU262065 WCQ196531:WCQ262065 WMM196531:WMM262065 WWI196531:WWI262065 AA262067:AA327601 JW262067:JW327601 TS262067:TS327601 ADO262067:ADO327601 ANK262067:ANK327601 AXG262067:AXG327601 BHC262067:BHC327601 BQY262067:BQY327601 CAU262067:CAU327601 CKQ262067:CKQ327601 CUM262067:CUM327601 DEI262067:DEI327601 DOE262067:DOE327601 DYA262067:DYA327601 EHW262067:EHW327601 ERS262067:ERS327601 FBO262067:FBO327601 FLK262067:FLK327601 FVG262067:FVG327601 GFC262067:GFC327601 GOY262067:GOY327601 GYU262067:GYU327601 HIQ262067:HIQ327601 HSM262067:HSM327601 ICI262067:ICI327601 IME262067:IME327601 IWA262067:IWA327601 JFW262067:JFW327601 JPS262067:JPS327601 JZO262067:JZO327601 KJK262067:KJK327601 KTG262067:KTG327601 LDC262067:LDC327601 LMY262067:LMY327601 LWU262067:LWU327601 MGQ262067:MGQ327601 MQM262067:MQM327601 NAI262067:NAI327601 NKE262067:NKE327601 NUA262067:NUA327601 ODW262067:ODW327601 ONS262067:ONS327601 OXO262067:OXO327601 PHK262067:PHK327601 PRG262067:PRG327601 QBC262067:QBC327601 QKY262067:QKY327601 QUU262067:QUU327601 REQ262067:REQ327601 ROM262067:ROM327601 RYI262067:RYI327601 SIE262067:SIE327601 SSA262067:SSA327601 TBW262067:TBW327601 TLS262067:TLS327601 TVO262067:TVO327601 UFK262067:UFK327601 UPG262067:UPG327601 UZC262067:UZC327601 VIY262067:VIY327601 VSU262067:VSU327601 WCQ262067:WCQ327601 WMM262067:WMM327601 WWI262067:WWI327601 AA327603:AA393137 JW327603:JW393137 TS327603:TS393137 ADO327603:ADO393137 ANK327603:ANK393137 AXG327603:AXG393137 BHC327603:BHC393137 BQY327603:BQY393137 CAU327603:CAU393137 CKQ327603:CKQ393137 CUM327603:CUM393137 DEI327603:DEI393137 DOE327603:DOE393137 DYA327603:DYA393137 EHW327603:EHW393137 ERS327603:ERS393137 FBO327603:FBO393137 FLK327603:FLK393137 FVG327603:FVG393137 GFC327603:GFC393137 GOY327603:GOY393137 GYU327603:GYU393137 HIQ327603:HIQ393137 HSM327603:HSM393137 ICI327603:ICI393137 IME327603:IME393137 IWA327603:IWA393137 JFW327603:JFW393137 JPS327603:JPS393137 JZO327603:JZO393137 KJK327603:KJK393137 KTG327603:KTG393137 LDC327603:LDC393137 LMY327603:LMY393137 LWU327603:LWU393137 MGQ327603:MGQ393137 MQM327603:MQM393137 NAI327603:NAI393137 NKE327603:NKE393137 NUA327603:NUA393137 ODW327603:ODW393137 ONS327603:ONS393137 OXO327603:OXO393137 PHK327603:PHK393137 PRG327603:PRG393137 QBC327603:QBC393137 QKY327603:QKY393137 QUU327603:QUU393137 REQ327603:REQ393137 ROM327603:ROM393137 RYI327603:RYI393137 SIE327603:SIE393137 SSA327603:SSA393137 TBW327603:TBW393137 TLS327603:TLS393137 TVO327603:TVO393137 UFK327603:UFK393137 UPG327603:UPG393137 UZC327603:UZC393137 VIY327603:VIY393137 VSU327603:VSU393137 WCQ327603:WCQ393137 WMM327603:WMM393137 WWI327603:WWI393137 AA393139:AA458673 JW393139:JW458673 TS393139:TS458673 ADO393139:ADO458673 ANK393139:ANK458673 AXG393139:AXG458673 BHC393139:BHC458673 BQY393139:BQY458673 CAU393139:CAU458673 CKQ393139:CKQ458673 CUM393139:CUM458673 DEI393139:DEI458673 DOE393139:DOE458673 DYA393139:DYA458673 EHW393139:EHW458673 ERS393139:ERS458673 FBO393139:FBO458673 FLK393139:FLK458673 FVG393139:FVG458673 GFC393139:GFC458673 GOY393139:GOY458673 GYU393139:GYU458673 HIQ393139:HIQ458673 HSM393139:HSM458673 ICI393139:ICI458673 IME393139:IME458673 IWA393139:IWA458673 JFW393139:JFW458673 JPS393139:JPS458673 JZO393139:JZO458673 KJK393139:KJK458673 KTG393139:KTG458673 LDC393139:LDC458673 LMY393139:LMY458673 LWU393139:LWU458673 MGQ393139:MGQ458673 MQM393139:MQM458673 NAI393139:NAI458673 NKE393139:NKE458673 NUA393139:NUA458673 ODW393139:ODW458673 ONS393139:ONS458673 OXO393139:OXO458673 PHK393139:PHK458673 PRG393139:PRG458673 QBC393139:QBC458673 QKY393139:QKY458673 QUU393139:QUU458673 REQ393139:REQ458673 ROM393139:ROM458673 RYI393139:RYI458673 SIE393139:SIE458673 SSA393139:SSA458673 TBW393139:TBW458673 TLS393139:TLS458673 TVO393139:TVO458673 UFK393139:UFK458673 UPG393139:UPG458673 UZC393139:UZC458673 VIY393139:VIY458673 VSU393139:VSU458673 WCQ393139:WCQ458673 WMM393139:WMM458673 WWI393139:WWI458673 AA458675:AA524209 JW458675:JW524209 TS458675:TS524209 ADO458675:ADO524209 ANK458675:ANK524209 AXG458675:AXG524209 BHC458675:BHC524209 BQY458675:BQY524209 CAU458675:CAU524209 CKQ458675:CKQ524209 CUM458675:CUM524209 DEI458675:DEI524209 DOE458675:DOE524209 DYA458675:DYA524209 EHW458675:EHW524209 ERS458675:ERS524209 FBO458675:FBO524209 FLK458675:FLK524209 FVG458675:FVG524209 GFC458675:GFC524209 GOY458675:GOY524209 GYU458675:GYU524209 HIQ458675:HIQ524209 HSM458675:HSM524209 ICI458675:ICI524209 IME458675:IME524209 IWA458675:IWA524209 JFW458675:JFW524209 JPS458675:JPS524209 JZO458675:JZO524209 KJK458675:KJK524209 KTG458675:KTG524209 LDC458675:LDC524209 LMY458675:LMY524209 LWU458675:LWU524209 MGQ458675:MGQ524209 MQM458675:MQM524209 NAI458675:NAI524209 NKE458675:NKE524209 NUA458675:NUA524209 ODW458675:ODW524209 ONS458675:ONS524209 OXO458675:OXO524209 PHK458675:PHK524209 PRG458675:PRG524209 QBC458675:QBC524209 QKY458675:QKY524209 QUU458675:QUU524209 REQ458675:REQ524209 ROM458675:ROM524209 RYI458675:RYI524209 SIE458675:SIE524209 SSA458675:SSA524209 TBW458675:TBW524209 TLS458675:TLS524209 TVO458675:TVO524209 UFK458675:UFK524209 UPG458675:UPG524209 UZC458675:UZC524209 VIY458675:VIY524209 VSU458675:VSU524209 WCQ458675:WCQ524209 WMM458675:WMM524209 WWI458675:WWI524209 AA524211:AA589745 JW524211:JW589745 TS524211:TS589745 ADO524211:ADO589745 ANK524211:ANK589745 AXG524211:AXG589745 BHC524211:BHC589745 BQY524211:BQY589745 CAU524211:CAU589745 CKQ524211:CKQ589745 CUM524211:CUM589745 DEI524211:DEI589745 DOE524211:DOE589745 DYA524211:DYA589745 EHW524211:EHW589745 ERS524211:ERS589745 FBO524211:FBO589745 FLK524211:FLK589745 FVG524211:FVG589745 GFC524211:GFC589745 GOY524211:GOY589745 GYU524211:GYU589745 HIQ524211:HIQ589745 HSM524211:HSM589745 ICI524211:ICI589745 IME524211:IME589745 IWA524211:IWA589745 JFW524211:JFW589745 JPS524211:JPS589745 JZO524211:JZO589745 KJK524211:KJK589745 KTG524211:KTG589745 LDC524211:LDC589745 LMY524211:LMY589745 LWU524211:LWU589745 MGQ524211:MGQ589745 MQM524211:MQM589745 NAI524211:NAI589745 NKE524211:NKE589745 NUA524211:NUA589745 ODW524211:ODW589745 ONS524211:ONS589745 OXO524211:OXO589745 PHK524211:PHK589745 PRG524211:PRG589745 QBC524211:QBC589745 QKY524211:QKY589745 QUU524211:QUU589745 REQ524211:REQ589745 ROM524211:ROM589745 RYI524211:RYI589745 SIE524211:SIE589745 SSA524211:SSA589745 TBW524211:TBW589745 TLS524211:TLS589745 TVO524211:TVO589745 UFK524211:UFK589745 UPG524211:UPG589745 UZC524211:UZC589745 VIY524211:VIY589745 VSU524211:VSU589745 WCQ524211:WCQ589745 WMM524211:WMM589745 WWI524211:WWI589745 AA589747:AA655281 JW589747:JW655281 TS589747:TS655281 ADO589747:ADO655281 ANK589747:ANK655281 AXG589747:AXG655281 BHC589747:BHC655281 BQY589747:BQY655281 CAU589747:CAU655281 CKQ589747:CKQ655281 CUM589747:CUM655281 DEI589747:DEI655281 DOE589747:DOE655281 DYA589747:DYA655281 EHW589747:EHW655281 ERS589747:ERS655281 FBO589747:FBO655281 FLK589747:FLK655281 FVG589747:FVG655281 GFC589747:GFC655281 GOY589747:GOY655281 GYU589747:GYU655281 HIQ589747:HIQ655281 HSM589747:HSM655281 ICI589747:ICI655281 IME589747:IME655281 IWA589747:IWA655281 JFW589747:JFW655281 JPS589747:JPS655281 JZO589747:JZO655281 KJK589747:KJK655281 KTG589747:KTG655281 LDC589747:LDC655281 LMY589747:LMY655281 LWU589747:LWU655281 MGQ589747:MGQ655281 MQM589747:MQM655281 NAI589747:NAI655281 NKE589747:NKE655281 NUA589747:NUA655281 ODW589747:ODW655281 ONS589747:ONS655281 OXO589747:OXO655281 PHK589747:PHK655281 PRG589747:PRG655281 QBC589747:QBC655281 QKY589747:QKY655281 QUU589747:QUU655281 REQ589747:REQ655281 ROM589747:ROM655281 RYI589747:RYI655281 SIE589747:SIE655281 SSA589747:SSA655281 TBW589747:TBW655281 TLS589747:TLS655281 TVO589747:TVO655281 UFK589747:UFK655281 UPG589747:UPG655281 UZC589747:UZC655281 VIY589747:VIY655281 VSU589747:VSU655281 WCQ589747:WCQ655281 WMM589747:WMM655281 WWI589747:WWI655281 AA655283:AA720817 JW655283:JW720817 TS655283:TS720817 ADO655283:ADO720817 ANK655283:ANK720817 AXG655283:AXG720817 BHC655283:BHC720817 BQY655283:BQY720817 CAU655283:CAU720817 CKQ655283:CKQ720817 CUM655283:CUM720817 DEI655283:DEI720817 DOE655283:DOE720817 DYA655283:DYA720817 EHW655283:EHW720817 ERS655283:ERS720817 FBO655283:FBO720817 FLK655283:FLK720817 FVG655283:FVG720817 GFC655283:GFC720817 GOY655283:GOY720817 GYU655283:GYU720817 HIQ655283:HIQ720817 HSM655283:HSM720817 ICI655283:ICI720817 IME655283:IME720817 IWA655283:IWA720817 JFW655283:JFW720817 JPS655283:JPS720817 JZO655283:JZO720817 KJK655283:KJK720817 KTG655283:KTG720817 LDC655283:LDC720817 LMY655283:LMY720817 LWU655283:LWU720817 MGQ655283:MGQ720817 MQM655283:MQM720817 NAI655283:NAI720817 NKE655283:NKE720817 NUA655283:NUA720817 ODW655283:ODW720817 ONS655283:ONS720817 OXO655283:OXO720817 PHK655283:PHK720817 PRG655283:PRG720817 QBC655283:QBC720817 QKY655283:QKY720817 QUU655283:QUU720817 REQ655283:REQ720817 ROM655283:ROM720817 RYI655283:RYI720817 SIE655283:SIE720817 SSA655283:SSA720817 TBW655283:TBW720817 TLS655283:TLS720817 TVO655283:TVO720817 UFK655283:UFK720817 UPG655283:UPG720817 UZC655283:UZC720817 VIY655283:VIY720817 VSU655283:VSU720817 WCQ655283:WCQ720817 WMM655283:WMM720817 WWI655283:WWI720817 AA720819:AA786353 JW720819:JW786353 TS720819:TS786353 ADO720819:ADO786353 ANK720819:ANK786353 AXG720819:AXG786353 BHC720819:BHC786353 BQY720819:BQY786353 CAU720819:CAU786353 CKQ720819:CKQ786353 CUM720819:CUM786353 DEI720819:DEI786353 DOE720819:DOE786353 DYA720819:DYA786353 EHW720819:EHW786353 ERS720819:ERS786353 FBO720819:FBO786353 FLK720819:FLK786353 FVG720819:FVG786353 GFC720819:GFC786353 GOY720819:GOY786353 GYU720819:GYU786353 HIQ720819:HIQ786353 HSM720819:HSM786353 ICI720819:ICI786353 IME720819:IME786353 IWA720819:IWA786353 JFW720819:JFW786353 JPS720819:JPS786353 JZO720819:JZO786353 KJK720819:KJK786353 KTG720819:KTG786353 LDC720819:LDC786353 LMY720819:LMY786353 LWU720819:LWU786353 MGQ720819:MGQ786353 MQM720819:MQM786353 NAI720819:NAI786353 NKE720819:NKE786353 NUA720819:NUA786353 ODW720819:ODW786353 ONS720819:ONS786353 OXO720819:OXO786353 PHK720819:PHK786353 PRG720819:PRG786353 QBC720819:QBC786353 QKY720819:QKY786353 QUU720819:QUU786353 REQ720819:REQ786353 ROM720819:ROM786353 RYI720819:RYI786353 SIE720819:SIE786353 SSA720819:SSA786353 TBW720819:TBW786353 TLS720819:TLS786353 TVO720819:TVO786353 UFK720819:UFK786353 UPG720819:UPG786353 UZC720819:UZC786353 VIY720819:VIY786353 VSU720819:VSU786353 WCQ720819:WCQ786353 WMM720819:WMM786353 WWI720819:WWI786353 AA786355:AA851889 JW786355:JW851889 TS786355:TS851889 ADO786355:ADO851889 ANK786355:ANK851889 AXG786355:AXG851889 BHC786355:BHC851889 BQY786355:BQY851889 CAU786355:CAU851889 CKQ786355:CKQ851889 CUM786355:CUM851889 DEI786355:DEI851889 DOE786355:DOE851889 DYA786355:DYA851889 EHW786355:EHW851889 ERS786355:ERS851889 FBO786355:FBO851889 FLK786355:FLK851889 FVG786355:FVG851889 GFC786355:GFC851889 GOY786355:GOY851889 GYU786355:GYU851889 HIQ786355:HIQ851889 HSM786355:HSM851889 ICI786355:ICI851889 IME786355:IME851889 IWA786355:IWA851889 JFW786355:JFW851889 JPS786355:JPS851889 JZO786355:JZO851889 KJK786355:KJK851889 KTG786355:KTG851889 LDC786355:LDC851889 LMY786355:LMY851889 LWU786355:LWU851889 MGQ786355:MGQ851889 MQM786355:MQM851889 NAI786355:NAI851889 NKE786355:NKE851889 NUA786355:NUA851889 ODW786355:ODW851889 ONS786355:ONS851889 OXO786355:OXO851889 PHK786355:PHK851889 PRG786355:PRG851889 QBC786355:QBC851889 QKY786355:QKY851889 QUU786355:QUU851889 REQ786355:REQ851889 ROM786355:ROM851889 RYI786355:RYI851889 SIE786355:SIE851889 SSA786355:SSA851889 TBW786355:TBW851889 TLS786355:TLS851889 TVO786355:TVO851889 UFK786355:UFK851889 UPG786355:UPG851889 UZC786355:UZC851889 VIY786355:VIY851889 VSU786355:VSU851889 WCQ786355:WCQ851889 WMM786355:WMM851889 WWI786355:WWI851889 AA851891:AA917425 JW851891:JW917425 TS851891:TS917425 ADO851891:ADO917425 ANK851891:ANK917425 AXG851891:AXG917425 BHC851891:BHC917425 BQY851891:BQY917425 CAU851891:CAU917425 CKQ851891:CKQ917425 CUM851891:CUM917425 DEI851891:DEI917425 DOE851891:DOE917425 DYA851891:DYA917425 EHW851891:EHW917425 ERS851891:ERS917425 FBO851891:FBO917425 FLK851891:FLK917425 FVG851891:FVG917425 GFC851891:GFC917425 GOY851891:GOY917425 GYU851891:GYU917425 HIQ851891:HIQ917425 HSM851891:HSM917425 ICI851891:ICI917425 IME851891:IME917425 IWA851891:IWA917425 JFW851891:JFW917425 JPS851891:JPS917425 JZO851891:JZO917425 KJK851891:KJK917425 KTG851891:KTG917425 LDC851891:LDC917425 LMY851891:LMY917425 LWU851891:LWU917425 MGQ851891:MGQ917425 MQM851891:MQM917425 NAI851891:NAI917425 NKE851891:NKE917425 NUA851891:NUA917425 ODW851891:ODW917425 ONS851891:ONS917425 OXO851891:OXO917425 PHK851891:PHK917425 PRG851891:PRG917425 QBC851891:QBC917425 QKY851891:QKY917425 QUU851891:QUU917425 REQ851891:REQ917425 ROM851891:ROM917425 RYI851891:RYI917425 SIE851891:SIE917425 SSA851891:SSA917425 TBW851891:TBW917425 TLS851891:TLS917425 TVO851891:TVO917425 UFK851891:UFK917425 UPG851891:UPG917425 UZC851891:UZC917425 VIY851891:VIY917425 VSU851891:VSU917425 WCQ851891:WCQ917425 WMM851891:WMM917425 WWI851891:WWI917425 AA917427:AA982961 JW917427:JW982961 TS917427:TS982961 ADO917427:ADO982961 ANK917427:ANK982961 AXG917427:AXG982961 BHC917427:BHC982961 BQY917427:BQY982961 CAU917427:CAU982961 CKQ917427:CKQ982961 CUM917427:CUM982961 DEI917427:DEI982961 DOE917427:DOE982961 DYA917427:DYA982961 EHW917427:EHW982961 ERS917427:ERS982961 FBO917427:FBO982961 FLK917427:FLK982961 FVG917427:FVG982961 GFC917427:GFC982961 GOY917427:GOY982961 GYU917427:GYU982961 HIQ917427:HIQ982961 HSM917427:HSM982961 ICI917427:ICI982961 IME917427:IME982961 IWA917427:IWA982961 JFW917427:JFW982961 JPS917427:JPS982961 JZO917427:JZO982961 KJK917427:KJK982961 KTG917427:KTG982961 LDC917427:LDC982961 LMY917427:LMY982961 LWU917427:LWU982961 MGQ917427:MGQ982961 MQM917427:MQM982961 NAI917427:NAI982961 NKE917427:NKE982961 NUA917427:NUA982961 ODW917427:ODW982961 ONS917427:ONS982961 OXO917427:OXO982961 PHK917427:PHK982961 PRG917427:PRG982961 QBC917427:QBC982961 QKY917427:QKY982961 QUU917427:QUU982961 REQ917427:REQ982961 ROM917427:ROM982961 RYI917427:RYI982961 SIE917427:SIE982961 SSA917427:SSA982961 TBW917427:TBW982961 TLS917427:TLS982961 TVO917427:TVO982961 UFK917427:UFK982961 UPG917427:UPG982961 UZC917427:UZC982961 VIY917427:VIY982961 VSU917427:VSU982961 WCQ917427:WCQ982961 WMM917427:WMM982961 WWI917427:WWI982961 AA982963:AA1048576 JW982963:JW1048576 TS982963:TS1048576 ADO982963:ADO1048576 ANK982963:ANK1048576 AXG982963:AXG1048576 BHC982963:BHC1048576 BQY982963:BQY1048576 CAU982963:CAU1048576 CKQ982963:CKQ1048576 CUM982963:CUM1048576 DEI982963:DEI1048576 DOE982963:DOE1048576 DYA982963:DYA1048576 EHW982963:EHW1048576 ERS982963:ERS1048576 FBO982963:FBO1048576 FLK982963:FLK1048576 FVG982963:FVG1048576 GFC982963:GFC1048576 GOY982963:GOY1048576 GYU982963:GYU1048576 HIQ982963:HIQ1048576 HSM982963:HSM1048576 ICI982963:ICI1048576 IME982963:IME1048576 IWA982963:IWA1048576 JFW982963:JFW1048576 JPS982963:JPS1048576 JZO982963:JZO1048576 KJK982963:KJK1048576 KTG982963:KTG1048576 LDC982963:LDC1048576 LMY982963:LMY1048576 LWU982963:LWU1048576 MGQ982963:MGQ1048576 MQM982963:MQM1048576 NAI982963:NAI1048576 NKE982963:NKE1048576 NUA982963:NUA1048576 ODW982963:ODW1048576 ONS982963:ONS1048576 OXO982963:OXO1048576 PHK982963:PHK1048576 PRG982963:PRG1048576 QBC982963:QBC1048576 QKY982963:QKY1048576 QUU982963:QUU1048576 REQ982963:REQ1048576 ROM982963:ROM1048576 RYI982963:RYI1048576 SIE982963:SIE1048576 SSA982963:SSA1048576 TBW982963:TBW1048576 TLS982963:TLS1048576 TVO982963:TVO1048576 UFK982963:UFK1048576 UPG982963:UPG1048576 UZC982963:UZC1048576 VIY982963:VIY1048576 VSU982963:VSU1048576 WCQ982963:WCQ1048576 WMM982963:WMM1048576 WWI982963:WWI1048576 WWI2:WWI65457 WMM2:WMM65457 WCQ2:WCQ65457 VSU2:VSU65457 VIY2:VIY65457 UZC2:UZC65457 UPG2:UPG65457 UFK2:UFK65457 TVO2:TVO65457 TLS2:TLS65457 TBW2:TBW65457 SSA2:SSA65457 SIE2:SIE65457 RYI2:RYI65457 ROM2:ROM65457 REQ2:REQ65457 QUU2:QUU65457 QKY2:QKY65457 QBC2:QBC65457 PRG2:PRG65457 PHK2:PHK65457 OXO2:OXO65457 ONS2:ONS65457 ODW2:ODW65457 NUA2:NUA65457 NKE2:NKE65457 NAI2:NAI65457 MQM2:MQM65457 MGQ2:MGQ65457 LWU2:LWU65457 LMY2:LMY65457 LDC2:LDC65457 KTG2:KTG65457 KJK2:KJK65457 JZO2:JZO65457 JPS2:JPS65457 JFW2:JFW65457 IWA2:IWA65457 IME2:IME65457 ICI2:ICI65457 HSM2:HSM65457 HIQ2:HIQ65457 GYU2:GYU65457 GOY2:GOY65457 GFC2:GFC65457 FVG2:FVG65457 FLK2:FLK65457 FBO2:FBO65457 ERS2:ERS65457 EHW2:EHW65457 DYA2:DYA65457 DOE2:DOE65457 DEI2:DEI65457 CUM2:CUM65457 CKQ2:CKQ65457 CAU2:CAU65457 BQY2:BQY65457 BHC2:BHC65457 AXG2:AXG65457 ANK2:ANK65457 ADO2:ADO65457 TS2:TS65457 JW2:JW65457 AA146:AA65457">
      <formula1>"Yes,No"</formula1>
    </dataValidation>
    <dataValidation allowBlank="1" showInputMessage="1" showErrorMessage="1" promptTitle="Flag?" prompt="Choose Yes if this data line needs to be reviewed later.  Add details in Comment field. Otherwise choose no or leave blank." sqref="AA65458 JW65458 TS65458 ADO65458 ANK65458 AXG65458 BHC65458 BQY65458 CAU65458 CKQ65458 CUM65458 DEI65458 DOE65458 DYA65458 EHW65458 ERS65458 FBO65458 FLK65458 FVG65458 GFC65458 GOY65458 GYU65458 HIQ65458 HSM65458 ICI65458 IME65458 IWA65458 JFW65458 JPS65458 JZO65458 KJK65458 KTG65458 LDC65458 LMY65458 LWU65458 MGQ65458 MQM65458 NAI65458 NKE65458 NUA65458 ODW65458 ONS65458 OXO65458 PHK65458 PRG65458 QBC65458 QKY65458 QUU65458 REQ65458 ROM65458 RYI65458 SIE65458 SSA65458 TBW65458 TLS65458 TVO65458 UFK65458 UPG65458 UZC65458 VIY65458 VSU65458 WCQ65458 WMM65458 WWI65458 AA130994 JW130994 TS130994 ADO130994 ANK130994 AXG130994 BHC130994 BQY130994 CAU130994 CKQ130994 CUM130994 DEI130994 DOE130994 DYA130994 EHW130994 ERS130994 FBO130994 FLK130994 FVG130994 GFC130994 GOY130994 GYU130994 HIQ130994 HSM130994 ICI130994 IME130994 IWA130994 JFW130994 JPS130994 JZO130994 KJK130994 KTG130994 LDC130994 LMY130994 LWU130994 MGQ130994 MQM130994 NAI130994 NKE130994 NUA130994 ODW130994 ONS130994 OXO130994 PHK130994 PRG130994 QBC130994 QKY130994 QUU130994 REQ130994 ROM130994 RYI130994 SIE130994 SSA130994 TBW130994 TLS130994 TVO130994 UFK130994 UPG130994 UZC130994 VIY130994 VSU130994 WCQ130994 WMM130994 WWI130994 AA196530 JW196530 TS196530 ADO196530 ANK196530 AXG196530 BHC196530 BQY196530 CAU196530 CKQ196530 CUM196530 DEI196530 DOE196530 DYA196530 EHW196530 ERS196530 FBO196530 FLK196530 FVG196530 GFC196530 GOY196530 GYU196530 HIQ196530 HSM196530 ICI196530 IME196530 IWA196530 JFW196530 JPS196530 JZO196530 KJK196530 KTG196530 LDC196530 LMY196530 LWU196530 MGQ196530 MQM196530 NAI196530 NKE196530 NUA196530 ODW196530 ONS196530 OXO196530 PHK196530 PRG196530 QBC196530 QKY196530 QUU196530 REQ196530 ROM196530 RYI196530 SIE196530 SSA196530 TBW196530 TLS196530 TVO196530 UFK196530 UPG196530 UZC196530 VIY196530 VSU196530 WCQ196530 WMM196530 WWI196530 AA262066 JW262066 TS262066 ADO262066 ANK262066 AXG262066 BHC262066 BQY262066 CAU262066 CKQ262066 CUM262066 DEI262066 DOE262066 DYA262066 EHW262066 ERS262066 FBO262066 FLK262066 FVG262066 GFC262066 GOY262066 GYU262066 HIQ262066 HSM262066 ICI262066 IME262066 IWA262066 JFW262066 JPS262066 JZO262066 KJK262066 KTG262066 LDC262066 LMY262066 LWU262066 MGQ262066 MQM262066 NAI262066 NKE262066 NUA262066 ODW262066 ONS262066 OXO262066 PHK262066 PRG262066 QBC262066 QKY262066 QUU262066 REQ262066 ROM262066 RYI262066 SIE262066 SSA262066 TBW262066 TLS262066 TVO262066 UFK262066 UPG262066 UZC262066 VIY262066 VSU262066 WCQ262066 WMM262066 WWI262066 AA327602 JW327602 TS327602 ADO327602 ANK327602 AXG327602 BHC327602 BQY327602 CAU327602 CKQ327602 CUM327602 DEI327602 DOE327602 DYA327602 EHW327602 ERS327602 FBO327602 FLK327602 FVG327602 GFC327602 GOY327602 GYU327602 HIQ327602 HSM327602 ICI327602 IME327602 IWA327602 JFW327602 JPS327602 JZO327602 KJK327602 KTG327602 LDC327602 LMY327602 LWU327602 MGQ327602 MQM327602 NAI327602 NKE327602 NUA327602 ODW327602 ONS327602 OXO327602 PHK327602 PRG327602 QBC327602 QKY327602 QUU327602 REQ327602 ROM327602 RYI327602 SIE327602 SSA327602 TBW327602 TLS327602 TVO327602 UFK327602 UPG327602 UZC327602 VIY327602 VSU327602 WCQ327602 WMM327602 WWI327602 AA393138 JW393138 TS393138 ADO393138 ANK393138 AXG393138 BHC393138 BQY393138 CAU393138 CKQ393138 CUM393138 DEI393138 DOE393138 DYA393138 EHW393138 ERS393138 FBO393138 FLK393138 FVG393138 GFC393138 GOY393138 GYU393138 HIQ393138 HSM393138 ICI393138 IME393138 IWA393138 JFW393138 JPS393138 JZO393138 KJK393138 KTG393138 LDC393138 LMY393138 LWU393138 MGQ393138 MQM393138 NAI393138 NKE393138 NUA393138 ODW393138 ONS393138 OXO393138 PHK393138 PRG393138 QBC393138 QKY393138 QUU393138 REQ393138 ROM393138 RYI393138 SIE393138 SSA393138 TBW393138 TLS393138 TVO393138 UFK393138 UPG393138 UZC393138 VIY393138 VSU393138 WCQ393138 WMM393138 WWI393138 AA458674 JW458674 TS458674 ADO458674 ANK458674 AXG458674 BHC458674 BQY458674 CAU458674 CKQ458674 CUM458674 DEI458674 DOE458674 DYA458674 EHW458674 ERS458674 FBO458674 FLK458674 FVG458674 GFC458674 GOY458674 GYU458674 HIQ458674 HSM458674 ICI458674 IME458674 IWA458674 JFW458674 JPS458674 JZO458674 KJK458674 KTG458674 LDC458674 LMY458674 LWU458674 MGQ458674 MQM458674 NAI458674 NKE458674 NUA458674 ODW458674 ONS458674 OXO458674 PHK458674 PRG458674 QBC458674 QKY458674 QUU458674 REQ458674 ROM458674 RYI458674 SIE458674 SSA458674 TBW458674 TLS458674 TVO458674 UFK458674 UPG458674 UZC458674 VIY458674 VSU458674 WCQ458674 WMM458674 WWI458674 AA524210 JW524210 TS524210 ADO524210 ANK524210 AXG524210 BHC524210 BQY524210 CAU524210 CKQ524210 CUM524210 DEI524210 DOE524210 DYA524210 EHW524210 ERS524210 FBO524210 FLK524210 FVG524210 GFC524210 GOY524210 GYU524210 HIQ524210 HSM524210 ICI524210 IME524210 IWA524210 JFW524210 JPS524210 JZO524210 KJK524210 KTG524210 LDC524210 LMY524210 LWU524210 MGQ524210 MQM524210 NAI524210 NKE524210 NUA524210 ODW524210 ONS524210 OXO524210 PHK524210 PRG524210 QBC524210 QKY524210 QUU524210 REQ524210 ROM524210 RYI524210 SIE524210 SSA524210 TBW524210 TLS524210 TVO524210 UFK524210 UPG524210 UZC524210 VIY524210 VSU524210 WCQ524210 WMM524210 WWI524210 AA589746 JW589746 TS589746 ADO589746 ANK589746 AXG589746 BHC589746 BQY589746 CAU589746 CKQ589746 CUM589746 DEI589746 DOE589746 DYA589746 EHW589746 ERS589746 FBO589746 FLK589746 FVG589746 GFC589746 GOY589746 GYU589746 HIQ589746 HSM589746 ICI589746 IME589746 IWA589746 JFW589746 JPS589746 JZO589746 KJK589746 KTG589746 LDC589746 LMY589746 LWU589746 MGQ589746 MQM589746 NAI589746 NKE589746 NUA589746 ODW589746 ONS589746 OXO589746 PHK589746 PRG589746 QBC589746 QKY589746 QUU589746 REQ589746 ROM589746 RYI589746 SIE589746 SSA589746 TBW589746 TLS589746 TVO589746 UFK589746 UPG589746 UZC589746 VIY589746 VSU589746 WCQ589746 WMM589746 WWI589746 AA655282 JW655282 TS655282 ADO655282 ANK655282 AXG655282 BHC655282 BQY655282 CAU655282 CKQ655282 CUM655282 DEI655282 DOE655282 DYA655282 EHW655282 ERS655282 FBO655282 FLK655282 FVG655282 GFC655282 GOY655282 GYU655282 HIQ655282 HSM655282 ICI655282 IME655282 IWA655282 JFW655282 JPS655282 JZO655282 KJK655282 KTG655282 LDC655282 LMY655282 LWU655282 MGQ655282 MQM655282 NAI655282 NKE655282 NUA655282 ODW655282 ONS655282 OXO655282 PHK655282 PRG655282 QBC655282 QKY655282 QUU655282 REQ655282 ROM655282 RYI655282 SIE655282 SSA655282 TBW655282 TLS655282 TVO655282 UFK655282 UPG655282 UZC655282 VIY655282 VSU655282 WCQ655282 WMM655282 WWI655282 AA720818 JW720818 TS720818 ADO720818 ANK720818 AXG720818 BHC720818 BQY720818 CAU720818 CKQ720818 CUM720818 DEI720818 DOE720818 DYA720818 EHW720818 ERS720818 FBO720818 FLK720818 FVG720818 GFC720818 GOY720818 GYU720818 HIQ720818 HSM720818 ICI720818 IME720818 IWA720818 JFW720818 JPS720818 JZO720818 KJK720818 KTG720818 LDC720818 LMY720818 LWU720818 MGQ720818 MQM720818 NAI720818 NKE720818 NUA720818 ODW720818 ONS720818 OXO720818 PHK720818 PRG720818 QBC720818 QKY720818 QUU720818 REQ720818 ROM720818 RYI720818 SIE720818 SSA720818 TBW720818 TLS720818 TVO720818 UFK720818 UPG720818 UZC720818 VIY720818 VSU720818 WCQ720818 WMM720818 WWI720818 AA786354 JW786354 TS786354 ADO786354 ANK786354 AXG786354 BHC786354 BQY786354 CAU786354 CKQ786354 CUM786354 DEI786354 DOE786354 DYA786354 EHW786354 ERS786354 FBO786354 FLK786354 FVG786354 GFC786354 GOY786354 GYU786354 HIQ786354 HSM786354 ICI786354 IME786354 IWA786354 JFW786354 JPS786354 JZO786354 KJK786354 KTG786354 LDC786354 LMY786354 LWU786354 MGQ786354 MQM786354 NAI786354 NKE786354 NUA786354 ODW786354 ONS786354 OXO786354 PHK786354 PRG786354 QBC786354 QKY786354 QUU786354 REQ786354 ROM786354 RYI786354 SIE786354 SSA786354 TBW786354 TLS786354 TVO786354 UFK786354 UPG786354 UZC786354 VIY786354 VSU786354 WCQ786354 WMM786354 WWI786354 AA851890 JW851890 TS851890 ADO851890 ANK851890 AXG851890 BHC851890 BQY851890 CAU851890 CKQ851890 CUM851890 DEI851890 DOE851890 DYA851890 EHW851890 ERS851890 FBO851890 FLK851890 FVG851890 GFC851890 GOY851890 GYU851890 HIQ851890 HSM851890 ICI851890 IME851890 IWA851890 JFW851890 JPS851890 JZO851890 KJK851890 KTG851890 LDC851890 LMY851890 LWU851890 MGQ851890 MQM851890 NAI851890 NKE851890 NUA851890 ODW851890 ONS851890 OXO851890 PHK851890 PRG851890 QBC851890 QKY851890 QUU851890 REQ851890 ROM851890 RYI851890 SIE851890 SSA851890 TBW851890 TLS851890 TVO851890 UFK851890 UPG851890 UZC851890 VIY851890 VSU851890 WCQ851890 WMM851890 WWI851890 AA917426 JW917426 TS917426 ADO917426 ANK917426 AXG917426 BHC917426 BQY917426 CAU917426 CKQ917426 CUM917426 DEI917426 DOE917426 DYA917426 EHW917426 ERS917426 FBO917426 FLK917426 FVG917426 GFC917426 GOY917426 GYU917426 HIQ917426 HSM917426 ICI917426 IME917426 IWA917426 JFW917426 JPS917426 JZO917426 KJK917426 KTG917426 LDC917426 LMY917426 LWU917426 MGQ917426 MQM917426 NAI917426 NKE917426 NUA917426 ODW917426 ONS917426 OXO917426 PHK917426 PRG917426 QBC917426 QKY917426 QUU917426 REQ917426 ROM917426 RYI917426 SIE917426 SSA917426 TBW917426 TLS917426 TVO917426 UFK917426 UPG917426 UZC917426 VIY917426 VSU917426 WCQ917426 WMM917426 WWI917426 AA982962 JW982962 TS982962 ADO982962 ANK982962 AXG982962 BHC982962 BQY982962 CAU982962 CKQ982962 CUM982962 DEI982962 DOE982962 DYA982962 EHW982962 ERS982962 FBO982962 FLK982962 FVG982962 GFC982962 GOY982962 GYU982962 HIQ982962 HSM982962 ICI982962 IME982962 IWA982962 JFW982962 JPS982962 JZO982962 KJK982962 KTG982962 LDC982962 LMY982962 LWU982962 MGQ982962 MQM982962 NAI982962 NKE982962 NUA982962 ODW982962 ONS982962 OXO982962 PHK982962 PRG982962 QBC982962 QKY982962 QUU982962 REQ982962 ROM982962 RYI982962 SIE982962 SSA982962 TBW982962 TLS982962 TVO982962 UFK982962 UPG982962 UZC982962 VIY982962 VSU982962 WCQ982962 WMM982962 WWI982962 WWI1 WMM1 WCQ1 VSU1 VIY1 UZC1 UPG1 UFK1 TVO1 TLS1 TBW1 SSA1 SIE1 RYI1 ROM1 REQ1 QUU1 QKY1 QBC1 PRG1 PHK1 OXO1 ONS1 ODW1 NUA1 NKE1 NAI1 MQM1 MGQ1 LWU1 LMY1 LDC1 KTG1 KJK1 JZO1 JPS1 JFW1 IWA1 IME1 ICI1 HSM1 HIQ1 GYU1 GOY1 GFC1 FVG1 FLK1 FBO1 ERS1 EHW1 DYA1 DOE1 DEI1 CUM1 CKQ1 CAU1 BQY1 BHC1 AXG1 ANK1 ADO1 TS1 JW1 AA1"/>
    <dataValidation type="list" allowBlank="1" showInputMessage="1" showErrorMessage="1" promptTitle="Fluorometer" prompt="What type of fluorometer was used? If you choose &quot;Other&quot; add a Flag and the name of the unit in the Comments." sqref="V65459:V130993 JR65459:JR130993 TN65459:TN130993 ADJ65459:ADJ130993 ANF65459:ANF130993 AXB65459:AXB130993 BGX65459:BGX130993 BQT65459:BQT130993 CAP65459:CAP130993 CKL65459:CKL130993 CUH65459:CUH130993 DED65459:DED130993 DNZ65459:DNZ130993 DXV65459:DXV130993 EHR65459:EHR130993 ERN65459:ERN130993 FBJ65459:FBJ130993 FLF65459:FLF130993 FVB65459:FVB130993 GEX65459:GEX130993 GOT65459:GOT130993 GYP65459:GYP130993 HIL65459:HIL130993 HSH65459:HSH130993 ICD65459:ICD130993 ILZ65459:ILZ130993 IVV65459:IVV130993 JFR65459:JFR130993 JPN65459:JPN130993 JZJ65459:JZJ130993 KJF65459:KJF130993 KTB65459:KTB130993 LCX65459:LCX130993 LMT65459:LMT130993 LWP65459:LWP130993 MGL65459:MGL130993 MQH65459:MQH130993 NAD65459:NAD130993 NJZ65459:NJZ130993 NTV65459:NTV130993 ODR65459:ODR130993 ONN65459:ONN130993 OXJ65459:OXJ130993 PHF65459:PHF130993 PRB65459:PRB130993 QAX65459:QAX130993 QKT65459:QKT130993 QUP65459:QUP130993 REL65459:REL130993 ROH65459:ROH130993 RYD65459:RYD130993 SHZ65459:SHZ130993 SRV65459:SRV130993 TBR65459:TBR130993 TLN65459:TLN130993 TVJ65459:TVJ130993 UFF65459:UFF130993 UPB65459:UPB130993 UYX65459:UYX130993 VIT65459:VIT130993 VSP65459:VSP130993 WCL65459:WCL130993 WMH65459:WMH130993 WWD65459:WWD130993 V130995:V196529 JR130995:JR196529 TN130995:TN196529 ADJ130995:ADJ196529 ANF130995:ANF196529 AXB130995:AXB196529 BGX130995:BGX196529 BQT130995:BQT196529 CAP130995:CAP196529 CKL130995:CKL196529 CUH130995:CUH196529 DED130995:DED196529 DNZ130995:DNZ196529 DXV130995:DXV196529 EHR130995:EHR196529 ERN130995:ERN196529 FBJ130995:FBJ196529 FLF130995:FLF196529 FVB130995:FVB196529 GEX130995:GEX196529 GOT130995:GOT196529 GYP130995:GYP196529 HIL130995:HIL196529 HSH130995:HSH196529 ICD130995:ICD196529 ILZ130995:ILZ196529 IVV130995:IVV196529 JFR130995:JFR196529 JPN130995:JPN196529 JZJ130995:JZJ196529 KJF130995:KJF196529 KTB130995:KTB196529 LCX130995:LCX196529 LMT130995:LMT196529 LWP130995:LWP196529 MGL130995:MGL196529 MQH130995:MQH196529 NAD130995:NAD196529 NJZ130995:NJZ196529 NTV130995:NTV196529 ODR130995:ODR196529 ONN130995:ONN196529 OXJ130995:OXJ196529 PHF130995:PHF196529 PRB130995:PRB196529 QAX130995:QAX196529 QKT130995:QKT196529 QUP130995:QUP196529 REL130995:REL196529 ROH130995:ROH196529 RYD130995:RYD196529 SHZ130995:SHZ196529 SRV130995:SRV196529 TBR130995:TBR196529 TLN130995:TLN196529 TVJ130995:TVJ196529 UFF130995:UFF196529 UPB130995:UPB196529 UYX130995:UYX196529 VIT130995:VIT196529 VSP130995:VSP196529 WCL130995:WCL196529 WMH130995:WMH196529 WWD130995:WWD196529 V196531:V262065 JR196531:JR262065 TN196531:TN262065 ADJ196531:ADJ262065 ANF196531:ANF262065 AXB196531:AXB262065 BGX196531:BGX262065 BQT196531:BQT262065 CAP196531:CAP262065 CKL196531:CKL262065 CUH196531:CUH262065 DED196531:DED262065 DNZ196531:DNZ262065 DXV196531:DXV262065 EHR196531:EHR262065 ERN196531:ERN262065 FBJ196531:FBJ262065 FLF196531:FLF262065 FVB196531:FVB262065 GEX196531:GEX262065 GOT196531:GOT262065 GYP196531:GYP262065 HIL196531:HIL262065 HSH196531:HSH262065 ICD196531:ICD262065 ILZ196531:ILZ262065 IVV196531:IVV262065 JFR196531:JFR262065 JPN196531:JPN262065 JZJ196531:JZJ262065 KJF196531:KJF262065 KTB196531:KTB262065 LCX196531:LCX262065 LMT196531:LMT262065 LWP196531:LWP262065 MGL196531:MGL262065 MQH196531:MQH262065 NAD196531:NAD262065 NJZ196531:NJZ262065 NTV196531:NTV262065 ODR196531:ODR262065 ONN196531:ONN262065 OXJ196531:OXJ262065 PHF196531:PHF262065 PRB196531:PRB262065 QAX196531:QAX262065 QKT196531:QKT262065 QUP196531:QUP262065 REL196531:REL262065 ROH196531:ROH262065 RYD196531:RYD262065 SHZ196531:SHZ262065 SRV196531:SRV262065 TBR196531:TBR262065 TLN196531:TLN262065 TVJ196531:TVJ262065 UFF196531:UFF262065 UPB196531:UPB262065 UYX196531:UYX262065 VIT196531:VIT262065 VSP196531:VSP262065 WCL196531:WCL262065 WMH196531:WMH262065 WWD196531:WWD262065 V262067:V327601 JR262067:JR327601 TN262067:TN327601 ADJ262067:ADJ327601 ANF262067:ANF327601 AXB262067:AXB327601 BGX262067:BGX327601 BQT262067:BQT327601 CAP262067:CAP327601 CKL262067:CKL327601 CUH262067:CUH327601 DED262067:DED327601 DNZ262067:DNZ327601 DXV262067:DXV327601 EHR262067:EHR327601 ERN262067:ERN327601 FBJ262067:FBJ327601 FLF262067:FLF327601 FVB262067:FVB327601 GEX262067:GEX327601 GOT262067:GOT327601 GYP262067:GYP327601 HIL262067:HIL327601 HSH262067:HSH327601 ICD262067:ICD327601 ILZ262067:ILZ327601 IVV262067:IVV327601 JFR262067:JFR327601 JPN262067:JPN327601 JZJ262067:JZJ327601 KJF262067:KJF327601 KTB262067:KTB327601 LCX262067:LCX327601 LMT262067:LMT327601 LWP262067:LWP327601 MGL262067:MGL327601 MQH262067:MQH327601 NAD262067:NAD327601 NJZ262067:NJZ327601 NTV262067:NTV327601 ODR262067:ODR327601 ONN262067:ONN327601 OXJ262067:OXJ327601 PHF262067:PHF327601 PRB262067:PRB327601 QAX262067:QAX327601 QKT262067:QKT327601 QUP262067:QUP327601 REL262067:REL327601 ROH262067:ROH327601 RYD262067:RYD327601 SHZ262067:SHZ327601 SRV262067:SRV327601 TBR262067:TBR327601 TLN262067:TLN327601 TVJ262067:TVJ327601 UFF262067:UFF327601 UPB262067:UPB327601 UYX262067:UYX327601 VIT262067:VIT327601 VSP262067:VSP327601 WCL262067:WCL327601 WMH262067:WMH327601 WWD262067:WWD327601 V327603:V393137 JR327603:JR393137 TN327603:TN393137 ADJ327603:ADJ393137 ANF327603:ANF393137 AXB327603:AXB393137 BGX327603:BGX393137 BQT327603:BQT393137 CAP327603:CAP393137 CKL327603:CKL393137 CUH327603:CUH393137 DED327603:DED393137 DNZ327603:DNZ393137 DXV327603:DXV393137 EHR327603:EHR393137 ERN327603:ERN393137 FBJ327603:FBJ393137 FLF327603:FLF393137 FVB327603:FVB393137 GEX327603:GEX393137 GOT327603:GOT393137 GYP327603:GYP393137 HIL327603:HIL393137 HSH327603:HSH393137 ICD327603:ICD393137 ILZ327603:ILZ393137 IVV327603:IVV393137 JFR327603:JFR393137 JPN327603:JPN393137 JZJ327603:JZJ393137 KJF327603:KJF393137 KTB327603:KTB393137 LCX327603:LCX393137 LMT327603:LMT393137 LWP327603:LWP393137 MGL327603:MGL393137 MQH327603:MQH393137 NAD327603:NAD393137 NJZ327603:NJZ393137 NTV327603:NTV393137 ODR327603:ODR393137 ONN327603:ONN393137 OXJ327603:OXJ393137 PHF327603:PHF393137 PRB327603:PRB393137 QAX327603:QAX393137 QKT327603:QKT393137 QUP327603:QUP393137 REL327603:REL393137 ROH327603:ROH393137 RYD327603:RYD393137 SHZ327603:SHZ393137 SRV327603:SRV393137 TBR327603:TBR393137 TLN327603:TLN393137 TVJ327603:TVJ393137 UFF327603:UFF393137 UPB327603:UPB393137 UYX327603:UYX393137 VIT327603:VIT393137 VSP327603:VSP393137 WCL327603:WCL393137 WMH327603:WMH393137 WWD327603:WWD393137 V393139:V458673 JR393139:JR458673 TN393139:TN458673 ADJ393139:ADJ458673 ANF393139:ANF458673 AXB393139:AXB458673 BGX393139:BGX458673 BQT393139:BQT458673 CAP393139:CAP458673 CKL393139:CKL458673 CUH393139:CUH458673 DED393139:DED458673 DNZ393139:DNZ458673 DXV393139:DXV458673 EHR393139:EHR458673 ERN393139:ERN458673 FBJ393139:FBJ458673 FLF393139:FLF458673 FVB393139:FVB458673 GEX393139:GEX458673 GOT393139:GOT458673 GYP393139:GYP458673 HIL393139:HIL458673 HSH393139:HSH458673 ICD393139:ICD458673 ILZ393139:ILZ458673 IVV393139:IVV458673 JFR393139:JFR458673 JPN393139:JPN458673 JZJ393139:JZJ458673 KJF393139:KJF458673 KTB393139:KTB458673 LCX393139:LCX458673 LMT393139:LMT458673 LWP393139:LWP458673 MGL393139:MGL458673 MQH393139:MQH458673 NAD393139:NAD458673 NJZ393139:NJZ458673 NTV393139:NTV458673 ODR393139:ODR458673 ONN393139:ONN458673 OXJ393139:OXJ458673 PHF393139:PHF458673 PRB393139:PRB458673 QAX393139:QAX458673 QKT393139:QKT458673 QUP393139:QUP458673 REL393139:REL458673 ROH393139:ROH458673 RYD393139:RYD458673 SHZ393139:SHZ458673 SRV393139:SRV458673 TBR393139:TBR458673 TLN393139:TLN458673 TVJ393139:TVJ458673 UFF393139:UFF458673 UPB393139:UPB458673 UYX393139:UYX458673 VIT393139:VIT458673 VSP393139:VSP458673 WCL393139:WCL458673 WMH393139:WMH458673 WWD393139:WWD458673 V458675:V524209 JR458675:JR524209 TN458675:TN524209 ADJ458675:ADJ524209 ANF458675:ANF524209 AXB458675:AXB524209 BGX458675:BGX524209 BQT458675:BQT524209 CAP458675:CAP524209 CKL458675:CKL524209 CUH458675:CUH524209 DED458675:DED524209 DNZ458675:DNZ524209 DXV458675:DXV524209 EHR458675:EHR524209 ERN458675:ERN524209 FBJ458675:FBJ524209 FLF458675:FLF524209 FVB458675:FVB524209 GEX458675:GEX524209 GOT458675:GOT524209 GYP458675:GYP524209 HIL458675:HIL524209 HSH458675:HSH524209 ICD458675:ICD524209 ILZ458675:ILZ524209 IVV458675:IVV524209 JFR458675:JFR524209 JPN458675:JPN524209 JZJ458675:JZJ524209 KJF458675:KJF524209 KTB458675:KTB524209 LCX458675:LCX524209 LMT458675:LMT524209 LWP458675:LWP524209 MGL458675:MGL524209 MQH458675:MQH524209 NAD458675:NAD524209 NJZ458675:NJZ524209 NTV458675:NTV524209 ODR458675:ODR524209 ONN458675:ONN524209 OXJ458675:OXJ524209 PHF458675:PHF524209 PRB458675:PRB524209 QAX458675:QAX524209 QKT458675:QKT524209 QUP458675:QUP524209 REL458675:REL524209 ROH458675:ROH524209 RYD458675:RYD524209 SHZ458675:SHZ524209 SRV458675:SRV524209 TBR458675:TBR524209 TLN458675:TLN524209 TVJ458675:TVJ524209 UFF458675:UFF524209 UPB458675:UPB524209 UYX458675:UYX524209 VIT458675:VIT524209 VSP458675:VSP524209 WCL458675:WCL524209 WMH458675:WMH524209 WWD458675:WWD524209 V524211:V589745 JR524211:JR589745 TN524211:TN589745 ADJ524211:ADJ589745 ANF524211:ANF589745 AXB524211:AXB589745 BGX524211:BGX589745 BQT524211:BQT589745 CAP524211:CAP589745 CKL524211:CKL589745 CUH524211:CUH589745 DED524211:DED589745 DNZ524211:DNZ589745 DXV524211:DXV589745 EHR524211:EHR589745 ERN524211:ERN589745 FBJ524211:FBJ589745 FLF524211:FLF589745 FVB524211:FVB589745 GEX524211:GEX589745 GOT524211:GOT589745 GYP524211:GYP589745 HIL524211:HIL589745 HSH524211:HSH589745 ICD524211:ICD589745 ILZ524211:ILZ589745 IVV524211:IVV589745 JFR524211:JFR589745 JPN524211:JPN589745 JZJ524211:JZJ589745 KJF524211:KJF589745 KTB524211:KTB589745 LCX524211:LCX589745 LMT524211:LMT589745 LWP524211:LWP589745 MGL524211:MGL589745 MQH524211:MQH589745 NAD524211:NAD589745 NJZ524211:NJZ589745 NTV524211:NTV589745 ODR524211:ODR589745 ONN524211:ONN589745 OXJ524211:OXJ589745 PHF524211:PHF589745 PRB524211:PRB589745 QAX524211:QAX589745 QKT524211:QKT589745 QUP524211:QUP589745 REL524211:REL589745 ROH524211:ROH589745 RYD524211:RYD589745 SHZ524211:SHZ589745 SRV524211:SRV589745 TBR524211:TBR589745 TLN524211:TLN589745 TVJ524211:TVJ589745 UFF524211:UFF589745 UPB524211:UPB589745 UYX524211:UYX589745 VIT524211:VIT589745 VSP524211:VSP589745 WCL524211:WCL589745 WMH524211:WMH589745 WWD524211:WWD589745 V589747:V655281 JR589747:JR655281 TN589747:TN655281 ADJ589747:ADJ655281 ANF589747:ANF655281 AXB589747:AXB655281 BGX589747:BGX655281 BQT589747:BQT655281 CAP589747:CAP655281 CKL589747:CKL655281 CUH589747:CUH655281 DED589747:DED655281 DNZ589747:DNZ655281 DXV589747:DXV655281 EHR589747:EHR655281 ERN589747:ERN655281 FBJ589747:FBJ655281 FLF589747:FLF655281 FVB589747:FVB655281 GEX589747:GEX655281 GOT589747:GOT655281 GYP589747:GYP655281 HIL589747:HIL655281 HSH589747:HSH655281 ICD589747:ICD655281 ILZ589747:ILZ655281 IVV589747:IVV655281 JFR589747:JFR655281 JPN589747:JPN655281 JZJ589747:JZJ655281 KJF589747:KJF655281 KTB589747:KTB655281 LCX589747:LCX655281 LMT589747:LMT655281 LWP589747:LWP655281 MGL589747:MGL655281 MQH589747:MQH655281 NAD589747:NAD655281 NJZ589747:NJZ655281 NTV589747:NTV655281 ODR589747:ODR655281 ONN589747:ONN655281 OXJ589747:OXJ655281 PHF589747:PHF655281 PRB589747:PRB655281 QAX589747:QAX655281 QKT589747:QKT655281 QUP589747:QUP655281 REL589747:REL655281 ROH589747:ROH655281 RYD589747:RYD655281 SHZ589747:SHZ655281 SRV589747:SRV655281 TBR589747:TBR655281 TLN589747:TLN655281 TVJ589747:TVJ655281 UFF589747:UFF655281 UPB589747:UPB655281 UYX589747:UYX655281 VIT589747:VIT655281 VSP589747:VSP655281 WCL589747:WCL655281 WMH589747:WMH655281 WWD589747:WWD655281 V655283:V720817 JR655283:JR720817 TN655283:TN720817 ADJ655283:ADJ720817 ANF655283:ANF720817 AXB655283:AXB720817 BGX655283:BGX720817 BQT655283:BQT720817 CAP655283:CAP720817 CKL655283:CKL720817 CUH655283:CUH720817 DED655283:DED720817 DNZ655283:DNZ720817 DXV655283:DXV720817 EHR655283:EHR720817 ERN655283:ERN720817 FBJ655283:FBJ720817 FLF655283:FLF720817 FVB655283:FVB720817 GEX655283:GEX720817 GOT655283:GOT720817 GYP655283:GYP720817 HIL655283:HIL720817 HSH655283:HSH720817 ICD655283:ICD720817 ILZ655283:ILZ720817 IVV655283:IVV720817 JFR655283:JFR720817 JPN655283:JPN720817 JZJ655283:JZJ720817 KJF655283:KJF720817 KTB655283:KTB720817 LCX655283:LCX720817 LMT655283:LMT720817 LWP655283:LWP720817 MGL655283:MGL720817 MQH655283:MQH720817 NAD655283:NAD720817 NJZ655283:NJZ720817 NTV655283:NTV720817 ODR655283:ODR720817 ONN655283:ONN720817 OXJ655283:OXJ720817 PHF655283:PHF720817 PRB655283:PRB720817 QAX655283:QAX720817 QKT655283:QKT720817 QUP655283:QUP720817 REL655283:REL720817 ROH655283:ROH720817 RYD655283:RYD720817 SHZ655283:SHZ720817 SRV655283:SRV720817 TBR655283:TBR720817 TLN655283:TLN720817 TVJ655283:TVJ720817 UFF655283:UFF720817 UPB655283:UPB720817 UYX655283:UYX720817 VIT655283:VIT720817 VSP655283:VSP720817 WCL655283:WCL720817 WMH655283:WMH720817 WWD655283:WWD720817 V720819:V786353 JR720819:JR786353 TN720819:TN786353 ADJ720819:ADJ786353 ANF720819:ANF786353 AXB720819:AXB786353 BGX720819:BGX786353 BQT720819:BQT786353 CAP720819:CAP786353 CKL720819:CKL786353 CUH720819:CUH786353 DED720819:DED786353 DNZ720819:DNZ786353 DXV720819:DXV786353 EHR720819:EHR786353 ERN720819:ERN786353 FBJ720819:FBJ786353 FLF720819:FLF786353 FVB720819:FVB786353 GEX720819:GEX786353 GOT720819:GOT786353 GYP720819:GYP786353 HIL720819:HIL786353 HSH720819:HSH786353 ICD720819:ICD786353 ILZ720819:ILZ786353 IVV720819:IVV786353 JFR720819:JFR786353 JPN720819:JPN786353 JZJ720819:JZJ786353 KJF720819:KJF786353 KTB720819:KTB786353 LCX720819:LCX786353 LMT720819:LMT786353 LWP720819:LWP786353 MGL720819:MGL786353 MQH720819:MQH786353 NAD720819:NAD786353 NJZ720819:NJZ786353 NTV720819:NTV786353 ODR720819:ODR786353 ONN720819:ONN786353 OXJ720819:OXJ786353 PHF720819:PHF786353 PRB720819:PRB786353 QAX720819:QAX786353 QKT720819:QKT786353 QUP720819:QUP786353 REL720819:REL786353 ROH720819:ROH786353 RYD720819:RYD786353 SHZ720819:SHZ786353 SRV720819:SRV786353 TBR720819:TBR786353 TLN720819:TLN786353 TVJ720819:TVJ786353 UFF720819:UFF786353 UPB720819:UPB786353 UYX720819:UYX786353 VIT720819:VIT786353 VSP720819:VSP786353 WCL720819:WCL786353 WMH720819:WMH786353 WWD720819:WWD786353 V786355:V851889 JR786355:JR851889 TN786355:TN851889 ADJ786355:ADJ851889 ANF786355:ANF851889 AXB786355:AXB851889 BGX786355:BGX851889 BQT786355:BQT851889 CAP786355:CAP851889 CKL786355:CKL851889 CUH786355:CUH851889 DED786355:DED851889 DNZ786355:DNZ851889 DXV786355:DXV851889 EHR786355:EHR851889 ERN786355:ERN851889 FBJ786355:FBJ851889 FLF786355:FLF851889 FVB786355:FVB851889 GEX786355:GEX851889 GOT786355:GOT851889 GYP786355:GYP851889 HIL786355:HIL851889 HSH786355:HSH851889 ICD786355:ICD851889 ILZ786355:ILZ851889 IVV786355:IVV851889 JFR786355:JFR851889 JPN786355:JPN851889 JZJ786355:JZJ851889 KJF786355:KJF851889 KTB786355:KTB851889 LCX786355:LCX851889 LMT786355:LMT851889 LWP786355:LWP851889 MGL786355:MGL851889 MQH786355:MQH851889 NAD786355:NAD851889 NJZ786355:NJZ851889 NTV786355:NTV851889 ODR786355:ODR851889 ONN786355:ONN851889 OXJ786355:OXJ851889 PHF786355:PHF851889 PRB786355:PRB851889 QAX786355:QAX851889 QKT786355:QKT851889 QUP786355:QUP851889 REL786355:REL851889 ROH786355:ROH851889 RYD786355:RYD851889 SHZ786355:SHZ851889 SRV786355:SRV851889 TBR786355:TBR851889 TLN786355:TLN851889 TVJ786355:TVJ851889 UFF786355:UFF851889 UPB786355:UPB851889 UYX786355:UYX851889 VIT786355:VIT851889 VSP786355:VSP851889 WCL786355:WCL851889 WMH786355:WMH851889 WWD786355:WWD851889 V851891:V917425 JR851891:JR917425 TN851891:TN917425 ADJ851891:ADJ917425 ANF851891:ANF917425 AXB851891:AXB917425 BGX851891:BGX917425 BQT851891:BQT917425 CAP851891:CAP917425 CKL851891:CKL917425 CUH851891:CUH917425 DED851891:DED917425 DNZ851891:DNZ917425 DXV851891:DXV917425 EHR851891:EHR917425 ERN851891:ERN917425 FBJ851891:FBJ917425 FLF851891:FLF917425 FVB851891:FVB917425 GEX851891:GEX917425 GOT851891:GOT917425 GYP851891:GYP917425 HIL851891:HIL917425 HSH851891:HSH917425 ICD851891:ICD917425 ILZ851891:ILZ917425 IVV851891:IVV917425 JFR851891:JFR917425 JPN851891:JPN917425 JZJ851891:JZJ917425 KJF851891:KJF917425 KTB851891:KTB917425 LCX851891:LCX917425 LMT851891:LMT917425 LWP851891:LWP917425 MGL851891:MGL917425 MQH851891:MQH917425 NAD851891:NAD917425 NJZ851891:NJZ917425 NTV851891:NTV917425 ODR851891:ODR917425 ONN851891:ONN917425 OXJ851891:OXJ917425 PHF851891:PHF917425 PRB851891:PRB917425 QAX851891:QAX917425 QKT851891:QKT917425 QUP851891:QUP917425 REL851891:REL917425 ROH851891:ROH917425 RYD851891:RYD917425 SHZ851891:SHZ917425 SRV851891:SRV917425 TBR851891:TBR917425 TLN851891:TLN917425 TVJ851891:TVJ917425 UFF851891:UFF917425 UPB851891:UPB917425 UYX851891:UYX917425 VIT851891:VIT917425 VSP851891:VSP917425 WCL851891:WCL917425 WMH851891:WMH917425 WWD851891:WWD917425 V917427:V982961 JR917427:JR982961 TN917427:TN982961 ADJ917427:ADJ982961 ANF917427:ANF982961 AXB917427:AXB982961 BGX917427:BGX982961 BQT917427:BQT982961 CAP917427:CAP982961 CKL917427:CKL982961 CUH917427:CUH982961 DED917427:DED982961 DNZ917427:DNZ982961 DXV917427:DXV982961 EHR917427:EHR982961 ERN917427:ERN982961 FBJ917427:FBJ982961 FLF917427:FLF982961 FVB917427:FVB982961 GEX917427:GEX982961 GOT917427:GOT982961 GYP917427:GYP982961 HIL917427:HIL982961 HSH917427:HSH982961 ICD917427:ICD982961 ILZ917427:ILZ982961 IVV917427:IVV982961 JFR917427:JFR982961 JPN917427:JPN982961 JZJ917427:JZJ982961 KJF917427:KJF982961 KTB917427:KTB982961 LCX917427:LCX982961 LMT917427:LMT982961 LWP917427:LWP982961 MGL917427:MGL982961 MQH917427:MQH982961 NAD917427:NAD982961 NJZ917427:NJZ982961 NTV917427:NTV982961 ODR917427:ODR982961 ONN917427:ONN982961 OXJ917427:OXJ982961 PHF917427:PHF982961 PRB917427:PRB982961 QAX917427:QAX982961 QKT917427:QKT982961 QUP917427:QUP982961 REL917427:REL982961 ROH917427:ROH982961 RYD917427:RYD982961 SHZ917427:SHZ982961 SRV917427:SRV982961 TBR917427:TBR982961 TLN917427:TLN982961 TVJ917427:TVJ982961 UFF917427:UFF982961 UPB917427:UPB982961 UYX917427:UYX982961 VIT917427:VIT982961 VSP917427:VSP982961 WCL917427:WCL982961 WMH917427:WMH982961 WWD917427:WWD982961 V982963:V1048576 JR982963:JR1048576 TN982963:TN1048576 ADJ982963:ADJ1048576 ANF982963:ANF1048576 AXB982963:AXB1048576 BGX982963:BGX1048576 BQT982963:BQT1048576 CAP982963:CAP1048576 CKL982963:CKL1048576 CUH982963:CUH1048576 DED982963:DED1048576 DNZ982963:DNZ1048576 DXV982963:DXV1048576 EHR982963:EHR1048576 ERN982963:ERN1048576 FBJ982963:FBJ1048576 FLF982963:FLF1048576 FVB982963:FVB1048576 GEX982963:GEX1048576 GOT982963:GOT1048576 GYP982963:GYP1048576 HIL982963:HIL1048576 HSH982963:HSH1048576 ICD982963:ICD1048576 ILZ982963:ILZ1048576 IVV982963:IVV1048576 JFR982963:JFR1048576 JPN982963:JPN1048576 JZJ982963:JZJ1048576 KJF982963:KJF1048576 KTB982963:KTB1048576 LCX982963:LCX1048576 LMT982963:LMT1048576 LWP982963:LWP1048576 MGL982963:MGL1048576 MQH982963:MQH1048576 NAD982963:NAD1048576 NJZ982963:NJZ1048576 NTV982963:NTV1048576 ODR982963:ODR1048576 ONN982963:ONN1048576 OXJ982963:OXJ1048576 PHF982963:PHF1048576 PRB982963:PRB1048576 QAX982963:QAX1048576 QKT982963:QKT1048576 QUP982963:QUP1048576 REL982963:REL1048576 ROH982963:ROH1048576 RYD982963:RYD1048576 SHZ982963:SHZ1048576 SRV982963:SRV1048576 TBR982963:TBR1048576 TLN982963:TLN1048576 TVJ982963:TVJ1048576 UFF982963:UFF1048576 UPB982963:UPB1048576 UYX982963:UYX1048576 VIT982963:VIT1048576 VSP982963:VSP1048576 WCL982963:WCL1048576 WMH982963:WMH1048576 WWD982963:WWD1048576 WWD2:WWD65457 WMH2:WMH65457 WCL2:WCL65457 VSP2:VSP65457 VIT2:VIT65457 UYX2:UYX65457 UPB2:UPB65457 UFF2:UFF65457 TVJ2:TVJ65457 TLN2:TLN65457 TBR2:TBR65457 SRV2:SRV65457 SHZ2:SHZ65457 RYD2:RYD65457 ROH2:ROH65457 REL2:REL65457 QUP2:QUP65457 QKT2:QKT65457 QAX2:QAX65457 PRB2:PRB65457 PHF2:PHF65457 OXJ2:OXJ65457 ONN2:ONN65457 ODR2:ODR65457 NTV2:NTV65457 NJZ2:NJZ65457 NAD2:NAD65457 MQH2:MQH65457 MGL2:MGL65457 LWP2:LWP65457 LMT2:LMT65457 LCX2:LCX65457 KTB2:KTB65457 KJF2:KJF65457 JZJ2:JZJ65457 JPN2:JPN65457 JFR2:JFR65457 IVV2:IVV65457 ILZ2:ILZ65457 ICD2:ICD65457 HSH2:HSH65457 HIL2:HIL65457 GYP2:GYP65457 GOT2:GOT65457 GEX2:GEX65457 FVB2:FVB65457 FLF2:FLF65457 FBJ2:FBJ65457 ERN2:ERN65457 EHR2:EHR65457 DXV2:DXV65457 DNZ2:DNZ65457 DED2:DED65457 CUH2:CUH65457 CKL2:CKL65457 CAP2:CAP65457 BQT2:BQT65457 BGX2:BGX65457 AXB2:AXB65457 ANF2:ANF65457 ADJ2:ADJ65457 TN2:TN65457 JR2:JR65457 V2:V65457">
      <formula1>"Beagle,Turner,Other"</formula1>
    </dataValidation>
    <dataValidation allowBlank="1" showInputMessage="1" showErrorMessage="1" promptTitle="AnalysisDate" prompt="Date sample was analyzed in format MM/DD/YY. " sqref="W65458 JS65458 TO65458 ADK65458 ANG65458 AXC65458 BGY65458 BQU65458 CAQ65458 CKM65458 CUI65458 DEE65458 DOA65458 DXW65458 EHS65458 ERO65458 FBK65458 FLG65458 FVC65458 GEY65458 GOU65458 GYQ65458 HIM65458 HSI65458 ICE65458 IMA65458 IVW65458 JFS65458 JPO65458 JZK65458 KJG65458 KTC65458 LCY65458 LMU65458 LWQ65458 MGM65458 MQI65458 NAE65458 NKA65458 NTW65458 ODS65458 ONO65458 OXK65458 PHG65458 PRC65458 QAY65458 QKU65458 QUQ65458 REM65458 ROI65458 RYE65458 SIA65458 SRW65458 TBS65458 TLO65458 TVK65458 UFG65458 UPC65458 UYY65458 VIU65458 VSQ65458 WCM65458 WMI65458 WWE65458 W130994 JS130994 TO130994 ADK130994 ANG130994 AXC130994 BGY130994 BQU130994 CAQ130994 CKM130994 CUI130994 DEE130994 DOA130994 DXW130994 EHS130994 ERO130994 FBK130994 FLG130994 FVC130994 GEY130994 GOU130994 GYQ130994 HIM130994 HSI130994 ICE130994 IMA130994 IVW130994 JFS130994 JPO130994 JZK130994 KJG130994 KTC130994 LCY130994 LMU130994 LWQ130994 MGM130994 MQI130994 NAE130994 NKA130994 NTW130994 ODS130994 ONO130994 OXK130994 PHG130994 PRC130994 QAY130994 QKU130994 QUQ130994 REM130994 ROI130994 RYE130994 SIA130994 SRW130994 TBS130994 TLO130994 TVK130994 UFG130994 UPC130994 UYY130994 VIU130994 VSQ130994 WCM130994 WMI130994 WWE130994 W196530 JS196530 TO196530 ADK196530 ANG196530 AXC196530 BGY196530 BQU196530 CAQ196530 CKM196530 CUI196530 DEE196530 DOA196530 DXW196530 EHS196530 ERO196530 FBK196530 FLG196530 FVC196530 GEY196530 GOU196530 GYQ196530 HIM196530 HSI196530 ICE196530 IMA196530 IVW196530 JFS196530 JPO196530 JZK196530 KJG196530 KTC196530 LCY196530 LMU196530 LWQ196530 MGM196530 MQI196530 NAE196530 NKA196530 NTW196530 ODS196530 ONO196530 OXK196530 PHG196530 PRC196530 QAY196530 QKU196530 QUQ196530 REM196530 ROI196530 RYE196530 SIA196530 SRW196530 TBS196530 TLO196530 TVK196530 UFG196530 UPC196530 UYY196530 VIU196530 VSQ196530 WCM196530 WMI196530 WWE196530 W262066 JS262066 TO262066 ADK262066 ANG262066 AXC262066 BGY262066 BQU262066 CAQ262066 CKM262066 CUI262066 DEE262066 DOA262066 DXW262066 EHS262066 ERO262066 FBK262066 FLG262066 FVC262066 GEY262066 GOU262066 GYQ262066 HIM262066 HSI262066 ICE262066 IMA262066 IVW262066 JFS262066 JPO262066 JZK262066 KJG262066 KTC262066 LCY262066 LMU262066 LWQ262066 MGM262066 MQI262066 NAE262066 NKA262066 NTW262066 ODS262066 ONO262066 OXK262066 PHG262066 PRC262066 QAY262066 QKU262066 QUQ262066 REM262066 ROI262066 RYE262066 SIA262066 SRW262066 TBS262066 TLO262066 TVK262066 UFG262066 UPC262066 UYY262066 VIU262066 VSQ262066 WCM262066 WMI262066 WWE262066 W327602 JS327602 TO327602 ADK327602 ANG327602 AXC327602 BGY327602 BQU327602 CAQ327602 CKM327602 CUI327602 DEE327602 DOA327602 DXW327602 EHS327602 ERO327602 FBK327602 FLG327602 FVC327602 GEY327602 GOU327602 GYQ327602 HIM327602 HSI327602 ICE327602 IMA327602 IVW327602 JFS327602 JPO327602 JZK327602 KJG327602 KTC327602 LCY327602 LMU327602 LWQ327602 MGM327602 MQI327602 NAE327602 NKA327602 NTW327602 ODS327602 ONO327602 OXK327602 PHG327602 PRC327602 QAY327602 QKU327602 QUQ327602 REM327602 ROI327602 RYE327602 SIA327602 SRW327602 TBS327602 TLO327602 TVK327602 UFG327602 UPC327602 UYY327602 VIU327602 VSQ327602 WCM327602 WMI327602 WWE327602 W393138 JS393138 TO393138 ADK393138 ANG393138 AXC393138 BGY393138 BQU393138 CAQ393138 CKM393138 CUI393138 DEE393138 DOA393138 DXW393138 EHS393138 ERO393138 FBK393138 FLG393138 FVC393138 GEY393138 GOU393138 GYQ393138 HIM393138 HSI393138 ICE393138 IMA393138 IVW393138 JFS393138 JPO393138 JZK393138 KJG393138 KTC393138 LCY393138 LMU393138 LWQ393138 MGM393138 MQI393138 NAE393138 NKA393138 NTW393138 ODS393138 ONO393138 OXK393138 PHG393138 PRC393138 QAY393138 QKU393138 QUQ393138 REM393138 ROI393138 RYE393138 SIA393138 SRW393138 TBS393138 TLO393138 TVK393138 UFG393138 UPC393138 UYY393138 VIU393138 VSQ393138 WCM393138 WMI393138 WWE393138 W458674 JS458674 TO458674 ADK458674 ANG458674 AXC458674 BGY458674 BQU458674 CAQ458674 CKM458674 CUI458674 DEE458674 DOA458674 DXW458674 EHS458674 ERO458674 FBK458674 FLG458674 FVC458674 GEY458674 GOU458674 GYQ458674 HIM458674 HSI458674 ICE458674 IMA458674 IVW458674 JFS458674 JPO458674 JZK458674 KJG458674 KTC458674 LCY458674 LMU458674 LWQ458674 MGM458674 MQI458674 NAE458674 NKA458674 NTW458674 ODS458674 ONO458674 OXK458674 PHG458674 PRC458674 QAY458674 QKU458674 QUQ458674 REM458674 ROI458674 RYE458674 SIA458674 SRW458674 TBS458674 TLO458674 TVK458674 UFG458674 UPC458674 UYY458674 VIU458674 VSQ458674 WCM458674 WMI458674 WWE458674 W524210 JS524210 TO524210 ADK524210 ANG524210 AXC524210 BGY524210 BQU524210 CAQ524210 CKM524210 CUI524210 DEE524210 DOA524210 DXW524210 EHS524210 ERO524210 FBK524210 FLG524210 FVC524210 GEY524210 GOU524210 GYQ524210 HIM524210 HSI524210 ICE524210 IMA524210 IVW524210 JFS524210 JPO524210 JZK524210 KJG524210 KTC524210 LCY524210 LMU524210 LWQ524210 MGM524210 MQI524210 NAE524210 NKA524210 NTW524210 ODS524210 ONO524210 OXK524210 PHG524210 PRC524210 QAY524210 QKU524210 QUQ524210 REM524210 ROI524210 RYE524210 SIA524210 SRW524210 TBS524210 TLO524210 TVK524210 UFG524210 UPC524210 UYY524210 VIU524210 VSQ524210 WCM524210 WMI524210 WWE524210 W589746 JS589746 TO589746 ADK589746 ANG589746 AXC589746 BGY589746 BQU589746 CAQ589746 CKM589746 CUI589746 DEE589746 DOA589746 DXW589746 EHS589746 ERO589746 FBK589746 FLG589746 FVC589746 GEY589746 GOU589746 GYQ589746 HIM589746 HSI589746 ICE589746 IMA589746 IVW589746 JFS589746 JPO589746 JZK589746 KJG589746 KTC589746 LCY589746 LMU589746 LWQ589746 MGM589746 MQI589746 NAE589746 NKA589746 NTW589746 ODS589746 ONO589746 OXK589746 PHG589746 PRC589746 QAY589746 QKU589746 QUQ589746 REM589746 ROI589746 RYE589746 SIA589746 SRW589746 TBS589746 TLO589746 TVK589746 UFG589746 UPC589746 UYY589746 VIU589746 VSQ589746 WCM589746 WMI589746 WWE589746 W655282 JS655282 TO655282 ADK655282 ANG655282 AXC655282 BGY655282 BQU655282 CAQ655282 CKM655282 CUI655282 DEE655282 DOA655282 DXW655282 EHS655282 ERO655282 FBK655282 FLG655282 FVC655282 GEY655282 GOU655282 GYQ655282 HIM655282 HSI655282 ICE655282 IMA655282 IVW655282 JFS655282 JPO655282 JZK655282 KJG655282 KTC655282 LCY655282 LMU655282 LWQ655282 MGM655282 MQI655282 NAE655282 NKA655282 NTW655282 ODS655282 ONO655282 OXK655282 PHG655282 PRC655282 QAY655282 QKU655282 QUQ655282 REM655282 ROI655282 RYE655282 SIA655282 SRW655282 TBS655282 TLO655282 TVK655282 UFG655282 UPC655282 UYY655282 VIU655282 VSQ655282 WCM655282 WMI655282 WWE655282 W720818 JS720818 TO720818 ADK720818 ANG720818 AXC720818 BGY720818 BQU720818 CAQ720818 CKM720818 CUI720818 DEE720818 DOA720818 DXW720818 EHS720818 ERO720818 FBK720818 FLG720818 FVC720818 GEY720818 GOU720818 GYQ720818 HIM720818 HSI720818 ICE720818 IMA720818 IVW720818 JFS720818 JPO720818 JZK720818 KJG720818 KTC720818 LCY720818 LMU720818 LWQ720818 MGM720818 MQI720818 NAE720818 NKA720818 NTW720818 ODS720818 ONO720818 OXK720818 PHG720818 PRC720818 QAY720818 QKU720818 QUQ720818 REM720818 ROI720818 RYE720818 SIA720818 SRW720818 TBS720818 TLO720818 TVK720818 UFG720818 UPC720818 UYY720818 VIU720818 VSQ720818 WCM720818 WMI720818 WWE720818 W786354 JS786354 TO786354 ADK786354 ANG786354 AXC786354 BGY786354 BQU786354 CAQ786354 CKM786354 CUI786354 DEE786354 DOA786354 DXW786354 EHS786354 ERO786354 FBK786354 FLG786354 FVC786354 GEY786354 GOU786354 GYQ786354 HIM786354 HSI786354 ICE786354 IMA786354 IVW786354 JFS786354 JPO786354 JZK786354 KJG786354 KTC786354 LCY786354 LMU786354 LWQ786354 MGM786354 MQI786354 NAE786354 NKA786354 NTW786354 ODS786354 ONO786354 OXK786354 PHG786354 PRC786354 QAY786354 QKU786354 QUQ786354 REM786354 ROI786354 RYE786354 SIA786354 SRW786354 TBS786354 TLO786354 TVK786354 UFG786354 UPC786354 UYY786354 VIU786354 VSQ786354 WCM786354 WMI786354 WWE786354 W851890 JS851890 TO851890 ADK851890 ANG851890 AXC851890 BGY851890 BQU851890 CAQ851890 CKM851890 CUI851890 DEE851890 DOA851890 DXW851890 EHS851890 ERO851890 FBK851890 FLG851890 FVC851890 GEY851890 GOU851890 GYQ851890 HIM851890 HSI851890 ICE851890 IMA851890 IVW851890 JFS851890 JPO851890 JZK851890 KJG851890 KTC851890 LCY851890 LMU851890 LWQ851890 MGM851890 MQI851890 NAE851890 NKA851890 NTW851890 ODS851890 ONO851890 OXK851890 PHG851890 PRC851890 QAY851890 QKU851890 QUQ851890 REM851890 ROI851890 RYE851890 SIA851890 SRW851890 TBS851890 TLO851890 TVK851890 UFG851890 UPC851890 UYY851890 VIU851890 VSQ851890 WCM851890 WMI851890 WWE851890 W917426 JS917426 TO917426 ADK917426 ANG917426 AXC917426 BGY917426 BQU917426 CAQ917426 CKM917426 CUI917426 DEE917426 DOA917426 DXW917426 EHS917426 ERO917426 FBK917426 FLG917426 FVC917426 GEY917426 GOU917426 GYQ917426 HIM917426 HSI917426 ICE917426 IMA917426 IVW917426 JFS917426 JPO917426 JZK917426 KJG917426 KTC917426 LCY917426 LMU917426 LWQ917426 MGM917426 MQI917426 NAE917426 NKA917426 NTW917426 ODS917426 ONO917426 OXK917426 PHG917426 PRC917426 QAY917426 QKU917426 QUQ917426 REM917426 ROI917426 RYE917426 SIA917426 SRW917426 TBS917426 TLO917426 TVK917426 UFG917426 UPC917426 UYY917426 VIU917426 VSQ917426 WCM917426 WMI917426 WWE917426 W982962 JS982962 TO982962 ADK982962 ANG982962 AXC982962 BGY982962 BQU982962 CAQ982962 CKM982962 CUI982962 DEE982962 DOA982962 DXW982962 EHS982962 ERO982962 FBK982962 FLG982962 FVC982962 GEY982962 GOU982962 GYQ982962 HIM982962 HSI982962 ICE982962 IMA982962 IVW982962 JFS982962 JPO982962 JZK982962 KJG982962 KTC982962 LCY982962 LMU982962 LWQ982962 MGM982962 MQI982962 NAE982962 NKA982962 NTW982962 ODS982962 ONO982962 OXK982962 PHG982962 PRC982962 QAY982962 QKU982962 QUQ982962 REM982962 ROI982962 RYE982962 SIA982962 SRW982962 TBS982962 TLO982962 TVK982962 UFG982962 UPC982962 UYY982962 VIU982962 VSQ982962 WCM982962 WMI982962 WWE982962 WWE1 WMI1 WCM1 VSQ1 VIU1 UYY1 UPC1 UFG1 TVK1 TLO1 TBS1 SRW1 SIA1 RYE1 ROI1 REM1 QUQ1 QKU1 QAY1 PRC1 PHG1 OXK1 ONO1 ODS1 NTW1 NKA1 NAE1 MQI1 MGM1 LWQ1 LMU1 LCY1 KTC1 KJG1 JZK1 JPO1 JFS1 IVW1 IMA1 ICE1 HSI1 HIM1 GYQ1 GOU1 GEY1 FVC1 FLG1 FBK1 ERO1 EHS1 DXW1 DOA1 DEE1 CUI1 CKM1 CAQ1 BQU1 BGY1 AXC1 ANG1 ADK1 TO1 JS1 W1"/>
    <dataValidation type="date" allowBlank="1" showInputMessage="1" showErrorMessage="1" error="Make sure the date format is MM/DD/YY " promptTitle="AnalysisDate" prompt="Date sample was analyzed in format MM/DD/YY. " sqref="W65459:W130993 JS65459:JS130993 TO65459:TO130993 ADK65459:ADK130993 ANG65459:ANG130993 AXC65459:AXC130993 BGY65459:BGY130993 BQU65459:BQU130993 CAQ65459:CAQ130993 CKM65459:CKM130993 CUI65459:CUI130993 DEE65459:DEE130993 DOA65459:DOA130993 DXW65459:DXW130993 EHS65459:EHS130993 ERO65459:ERO130993 FBK65459:FBK130993 FLG65459:FLG130993 FVC65459:FVC130993 GEY65459:GEY130993 GOU65459:GOU130993 GYQ65459:GYQ130993 HIM65459:HIM130993 HSI65459:HSI130993 ICE65459:ICE130993 IMA65459:IMA130993 IVW65459:IVW130993 JFS65459:JFS130993 JPO65459:JPO130993 JZK65459:JZK130993 KJG65459:KJG130993 KTC65459:KTC130993 LCY65459:LCY130993 LMU65459:LMU130993 LWQ65459:LWQ130993 MGM65459:MGM130993 MQI65459:MQI130993 NAE65459:NAE130993 NKA65459:NKA130993 NTW65459:NTW130993 ODS65459:ODS130993 ONO65459:ONO130993 OXK65459:OXK130993 PHG65459:PHG130993 PRC65459:PRC130993 QAY65459:QAY130993 QKU65459:QKU130993 QUQ65459:QUQ130993 REM65459:REM130993 ROI65459:ROI130993 RYE65459:RYE130993 SIA65459:SIA130993 SRW65459:SRW130993 TBS65459:TBS130993 TLO65459:TLO130993 TVK65459:TVK130993 UFG65459:UFG130993 UPC65459:UPC130993 UYY65459:UYY130993 VIU65459:VIU130993 VSQ65459:VSQ130993 WCM65459:WCM130993 WMI65459:WMI130993 WWE65459:WWE130993 W130995:W196529 JS130995:JS196529 TO130995:TO196529 ADK130995:ADK196529 ANG130995:ANG196529 AXC130995:AXC196529 BGY130995:BGY196529 BQU130995:BQU196529 CAQ130995:CAQ196529 CKM130995:CKM196529 CUI130995:CUI196529 DEE130995:DEE196529 DOA130995:DOA196529 DXW130995:DXW196529 EHS130995:EHS196529 ERO130995:ERO196529 FBK130995:FBK196529 FLG130995:FLG196529 FVC130995:FVC196529 GEY130995:GEY196529 GOU130995:GOU196529 GYQ130995:GYQ196529 HIM130995:HIM196529 HSI130995:HSI196529 ICE130995:ICE196529 IMA130995:IMA196529 IVW130995:IVW196529 JFS130995:JFS196529 JPO130995:JPO196529 JZK130995:JZK196529 KJG130995:KJG196529 KTC130995:KTC196529 LCY130995:LCY196529 LMU130995:LMU196529 LWQ130995:LWQ196529 MGM130995:MGM196529 MQI130995:MQI196529 NAE130995:NAE196529 NKA130995:NKA196529 NTW130995:NTW196529 ODS130995:ODS196529 ONO130995:ONO196529 OXK130995:OXK196529 PHG130995:PHG196529 PRC130995:PRC196529 QAY130995:QAY196529 QKU130995:QKU196529 QUQ130995:QUQ196529 REM130995:REM196529 ROI130995:ROI196529 RYE130995:RYE196529 SIA130995:SIA196529 SRW130995:SRW196529 TBS130995:TBS196529 TLO130995:TLO196529 TVK130995:TVK196529 UFG130995:UFG196529 UPC130995:UPC196529 UYY130995:UYY196529 VIU130995:VIU196529 VSQ130995:VSQ196529 WCM130995:WCM196529 WMI130995:WMI196529 WWE130995:WWE196529 W196531:W262065 JS196531:JS262065 TO196531:TO262065 ADK196531:ADK262065 ANG196531:ANG262065 AXC196531:AXC262065 BGY196531:BGY262065 BQU196531:BQU262065 CAQ196531:CAQ262065 CKM196531:CKM262065 CUI196531:CUI262065 DEE196531:DEE262065 DOA196531:DOA262065 DXW196531:DXW262065 EHS196531:EHS262065 ERO196531:ERO262065 FBK196531:FBK262065 FLG196531:FLG262065 FVC196531:FVC262065 GEY196531:GEY262065 GOU196531:GOU262065 GYQ196531:GYQ262065 HIM196531:HIM262065 HSI196531:HSI262065 ICE196531:ICE262065 IMA196531:IMA262065 IVW196531:IVW262065 JFS196531:JFS262065 JPO196531:JPO262065 JZK196531:JZK262065 KJG196531:KJG262065 KTC196531:KTC262065 LCY196531:LCY262065 LMU196531:LMU262065 LWQ196531:LWQ262065 MGM196531:MGM262065 MQI196531:MQI262065 NAE196531:NAE262065 NKA196531:NKA262065 NTW196531:NTW262065 ODS196531:ODS262065 ONO196531:ONO262065 OXK196531:OXK262065 PHG196531:PHG262065 PRC196531:PRC262065 QAY196531:QAY262065 QKU196531:QKU262065 QUQ196531:QUQ262065 REM196531:REM262065 ROI196531:ROI262065 RYE196531:RYE262065 SIA196531:SIA262065 SRW196531:SRW262065 TBS196531:TBS262065 TLO196531:TLO262065 TVK196531:TVK262065 UFG196531:UFG262065 UPC196531:UPC262065 UYY196531:UYY262065 VIU196531:VIU262065 VSQ196531:VSQ262065 WCM196531:WCM262065 WMI196531:WMI262065 WWE196531:WWE262065 W262067:W327601 JS262067:JS327601 TO262067:TO327601 ADK262067:ADK327601 ANG262067:ANG327601 AXC262067:AXC327601 BGY262067:BGY327601 BQU262067:BQU327601 CAQ262067:CAQ327601 CKM262067:CKM327601 CUI262067:CUI327601 DEE262067:DEE327601 DOA262067:DOA327601 DXW262067:DXW327601 EHS262067:EHS327601 ERO262067:ERO327601 FBK262067:FBK327601 FLG262067:FLG327601 FVC262067:FVC327601 GEY262067:GEY327601 GOU262067:GOU327601 GYQ262067:GYQ327601 HIM262067:HIM327601 HSI262067:HSI327601 ICE262067:ICE327601 IMA262067:IMA327601 IVW262067:IVW327601 JFS262067:JFS327601 JPO262067:JPO327601 JZK262067:JZK327601 KJG262067:KJG327601 KTC262067:KTC327601 LCY262067:LCY327601 LMU262067:LMU327601 LWQ262067:LWQ327601 MGM262067:MGM327601 MQI262067:MQI327601 NAE262067:NAE327601 NKA262067:NKA327601 NTW262067:NTW327601 ODS262067:ODS327601 ONO262067:ONO327601 OXK262067:OXK327601 PHG262067:PHG327601 PRC262067:PRC327601 QAY262067:QAY327601 QKU262067:QKU327601 QUQ262067:QUQ327601 REM262067:REM327601 ROI262067:ROI327601 RYE262067:RYE327601 SIA262067:SIA327601 SRW262067:SRW327601 TBS262067:TBS327601 TLO262067:TLO327601 TVK262067:TVK327601 UFG262067:UFG327601 UPC262067:UPC327601 UYY262067:UYY327601 VIU262067:VIU327601 VSQ262067:VSQ327601 WCM262067:WCM327601 WMI262067:WMI327601 WWE262067:WWE327601 W327603:W393137 JS327603:JS393137 TO327603:TO393137 ADK327603:ADK393137 ANG327603:ANG393137 AXC327603:AXC393137 BGY327603:BGY393137 BQU327603:BQU393137 CAQ327603:CAQ393137 CKM327603:CKM393137 CUI327603:CUI393137 DEE327603:DEE393137 DOA327603:DOA393137 DXW327603:DXW393137 EHS327603:EHS393137 ERO327603:ERO393137 FBK327603:FBK393137 FLG327603:FLG393137 FVC327603:FVC393137 GEY327603:GEY393137 GOU327603:GOU393137 GYQ327603:GYQ393137 HIM327603:HIM393137 HSI327603:HSI393137 ICE327603:ICE393137 IMA327603:IMA393137 IVW327603:IVW393137 JFS327603:JFS393137 JPO327603:JPO393137 JZK327603:JZK393137 KJG327603:KJG393137 KTC327603:KTC393137 LCY327603:LCY393137 LMU327603:LMU393137 LWQ327603:LWQ393137 MGM327603:MGM393137 MQI327603:MQI393137 NAE327603:NAE393137 NKA327603:NKA393137 NTW327603:NTW393137 ODS327603:ODS393137 ONO327603:ONO393137 OXK327603:OXK393137 PHG327603:PHG393137 PRC327603:PRC393137 QAY327603:QAY393137 QKU327603:QKU393137 QUQ327603:QUQ393137 REM327603:REM393137 ROI327603:ROI393137 RYE327603:RYE393137 SIA327603:SIA393137 SRW327603:SRW393137 TBS327603:TBS393137 TLO327603:TLO393137 TVK327603:TVK393137 UFG327603:UFG393137 UPC327603:UPC393137 UYY327603:UYY393137 VIU327603:VIU393137 VSQ327603:VSQ393137 WCM327603:WCM393137 WMI327603:WMI393137 WWE327603:WWE393137 W393139:W458673 JS393139:JS458673 TO393139:TO458673 ADK393139:ADK458673 ANG393139:ANG458673 AXC393139:AXC458673 BGY393139:BGY458673 BQU393139:BQU458673 CAQ393139:CAQ458673 CKM393139:CKM458673 CUI393139:CUI458673 DEE393139:DEE458673 DOA393139:DOA458673 DXW393139:DXW458673 EHS393139:EHS458673 ERO393139:ERO458673 FBK393139:FBK458673 FLG393139:FLG458673 FVC393139:FVC458673 GEY393139:GEY458673 GOU393139:GOU458673 GYQ393139:GYQ458673 HIM393139:HIM458673 HSI393139:HSI458673 ICE393139:ICE458673 IMA393139:IMA458673 IVW393139:IVW458673 JFS393139:JFS458673 JPO393139:JPO458673 JZK393139:JZK458673 KJG393139:KJG458673 KTC393139:KTC458673 LCY393139:LCY458673 LMU393139:LMU458673 LWQ393139:LWQ458673 MGM393139:MGM458673 MQI393139:MQI458673 NAE393139:NAE458673 NKA393139:NKA458673 NTW393139:NTW458673 ODS393139:ODS458673 ONO393139:ONO458673 OXK393139:OXK458673 PHG393139:PHG458673 PRC393139:PRC458673 QAY393139:QAY458673 QKU393139:QKU458673 QUQ393139:QUQ458673 REM393139:REM458673 ROI393139:ROI458673 RYE393139:RYE458673 SIA393139:SIA458673 SRW393139:SRW458673 TBS393139:TBS458673 TLO393139:TLO458673 TVK393139:TVK458673 UFG393139:UFG458673 UPC393139:UPC458673 UYY393139:UYY458673 VIU393139:VIU458673 VSQ393139:VSQ458673 WCM393139:WCM458673 WMI393139:WMI458673 WWE393139:WWE458673 W458675:W524209 JS458675:JS524209 TO458675:TO524209 ADK458675:ADK524209 ANG458675:ANG524209 AXC458675:AXC524209 BGY458675:BGY524209 BQU458675:BQU524209 CAQ458675:CAQ524209 CKM458675:CKM524209 CUI458675:CUI524209 DEE458675:DEE524209 DOA458675:DOA524209 DXW458675:DXW524209 EHS458675:EHS524209 ERO458675:ERO524209 FBK458675:FBK524209 FLG458675:FLG524209 FVC458675:FVC524209 GEY458675:GEY524209 GOU458675:GOU524209 GYQ458675:GYQ524209 HIM458675:HIM524209 HSI458675:HSI524209 ICE458675:ICE524209 IMA458675:IMA524209 IVW458675:IVW524209 JFS458675:JFS524209 JPO458675:JPO524209 JZK458675:JZK524209 KJG458675:KJG524209 KTC458675:KTC524209 LCY458675:LCY524209 LMU458675:LMU524209 LWQ458675:LWQ524209 MGM458675:MGM524209 MQI458675:MQI524209 NAE458675:NAE524209 NKA458675:NKA524209 NTW458675:NTW524209 ODS458675:ODS524209 ONO458675:ONO524209 OXK458675:OXK524209 PHG458675:PHG524209 PRC458675:PRC524209 QAY458675:QAY524209 QKU458675:QKU524209 QUQ458675:QUQ524209 REM458675:REM524209 ROI458675:ROI524209 RYE458675:RYE524209 SIA458675:SIA524209 SRW458675:SRW524209 TBS458675:TBS524209 TLO458675:TLO524209 TVK458675:TVK524209 UFG458675:UFG524209 UPC458675:UPC524209 UYY458675:UYY524209 VIU458675:VIU524209 VSQ458675:VSQ524209 WCM458675:WCM524209 WMI458675:WMI524209 WWE458675:WWE524209 W524211:W589745 JS524211:JS589745 TO524211:TO589745 ADK524211:ADK589745 ANG524211:ANG589745 AXC524211:AXC589745 BGY524211:BGY589745 BQU524211:BQU589745 CAQ524211:CAQ589745 CKM524211:CKM589745 CUI524211:CUI589745 DEE524211:DEE589745 DOA524211:DOA589745 DXW524211:DXW589745 EHS524211:EHS589745 ERO524211:ERO589745 FBK524211:FBK589745 FLG524211:FLG589745 FVC524211:FVC589745 GEY524211:GEY589745 GOU524211:GOU589745 GYQ524211:GYQ589745 HIM524211:HIM589745 HSI524211:HSI589745 ICE524211:ICE589745 IMA524211:IMA589745 IVW524211:IVW589745 JFS524211:JFS589745 JPO524211:JPO589745 JZK524211:JZK589745 KJG524211:KJG589745 KTC524211:KTC589745 LCY524211:LCY589745 LMU524211:LMU589745 LWQ524211:LWQ589745 MGM524211:MGM589745 MQI524211:MQI589745 NAE524211:NAE589745 NKA524211:NKA589745 NTW524211:NTW589745 ODS524211:ODS589745 ONO524211:ONO589745 OXK524211:OXK589745 PHG524211:PHG589745 PRC524211:PRC589745 QAY524211:QAY589745 QKU524211:QKU589745 QUQ524211:QUQ589745 REM524211:REM589745 ROI524211:ROI589745 RYE524211:RYE589745 SIA524211:SIA589745 SRW524211:SRW589745 TBS524211:TBS589745 TLO524211:TLO589745 TVK524211:TVK589745 UFG524211:UFG589745 UPC524211:UPC589745 UYY524211:UYY589745 VIU524211:VIU589745 VSQ524211:VSQ589745 WCM524211:WCM589745 WMI524211:WMI589745 WWE524211:WWE589745 W589747:W655281 JS589747:JS655281 TO589747:TO655281 ADK589747:ADK655281 ANG589747:ANG655281 AXC589747:AXC655281 BGY589747:BGY655281 BQU589747:BQU655281 CAQ589747:CAQ655281 CKM589747:CKM655281 CUI589747:CUI655281 DEE589747:DEE655281 DOA589747:DOA655281 DXW589747:DXW655281 EHS589747:EHS655281 ERO589747:ERO655281 FBK589747:FBK655281 FLG589747:FLG655281 FVC589747:FVC655281 GEY589747:GEY655281 GOU589747:GOU655281 GYQ589747:GYQ655281 HIM589747:HIM655281 HSI589747:HSI655281 ICE589747:ICE655281 IMA589747:IMA655281 IVW589747:IVW655281 JFS589747:JFS655281 JPO589747:JPO655281 JZK589747:JZK655281 KJG589747:KJG655281 KTC589747:KTC655281 LCY589747:LCY655281 LMU589747:LMU655281 LWQ589747:LWQ655281 MGM589747:MGM655281 MQI589747:MQI655281 NAE589747:NAE655281 NKA589747:NKA655281 NTW589747:NTW655281 ODS589747:ODS655281 ONO589747:ONO655281 OXK589747:OXK655281 PHG589747:PHG655281 PRC589747:PRC655281 QAY589747:QAY655281 QKU589747:QKU655281 QUQ589747:QUQ655281 REM589747:REM655281 ROI589747:ROI655281 RYE589747:RYE655281 SIA589747:SIA655281 SRW589747:SRW655281 TBS589747:TBS655281 TLO589747:TLO655281 TVK589747:TVK655281 UFG589747:UFG655281 UPC589747:UPC655281 UYY589747:UYY655281 VIU589747:VIU655281 VSQ589747:VSQ655281 WCM589747:WCM655281 WMI589747:WMI655281 WWE589747:WWE655281 W655283:W720817 JS655283:JS720817 TO655283:TO720817 ADK655283:ADK720817 ANG655283:ANG720817 AXC655283:AXC720817 BGY655283:BGY720817 BQU655283:BQU720817 CAQ655283:CAQ720817 CKM655283:CKM720817 CUI655283:CUI720817 DEE655283:DEE720817 DOA655283:DOA720817 DXW655283:DXW720817 EHS655283:EHS720817 ERO655283:ERO720817 FBK655283:FBK720817 FLG655283:FLG720817 FVC655283:FVC720817 GEY655283:GEY720817 GOU655283:GOU720817 GYQ655283:GYQ720817 HIM655283:HIM720817 HSI655283:HSI720817 ICE655283:ICE720817 IMA655283:IMA720817 IVW655283:IVW720817 JFS655283:JFS720817 JPO655283:JPO720817 JZK655283:JZK720817 KJG655283:KJG720817 KTC655283:KTC720817 LCY655283:LCY720817 LMU655283:LMU720817 LWQ655283:LWQ720817 MGM655283:MGM720817 MQI655283:MQI720817 NAE655283:NAE720817 NKA655283:NKA720817 NTW655283:NTW720817 ODS655283:ODS720817 ONO655283:ONO720817 OXK655283:OXK720817 PHG655283:PHG720817 PRC655283:PRC720817 QAY655283:QAY720817 QKU655283:QKU720817 QUQ655283:QUQ720817 REM655283:REM720817 ROI655283:ROI720817 RYE655283:RYE720817 SIA655283:SIA720817 SRW655283:SRW720817 TBS655283:TBS720817 TLO655283:TLO720817 TVK655283:TVK720817 UFG655283:UFG720817 UPC655283:UPC720817 UYY655283:UYY720817 VIU655283:VIU720817 VSQ655283:VSQ720817 WCM655283:WCM720817 WMI655283:WMI720817 WWE655283:WWE720817 W720819:W786353 JS720819:JS786353 TO720819:TO786353 ADK720819:ADK786353 ANG720819:ANG786353 AXC720819:AXC786353 BGY720819:BGY786353 BQU720819:BQU786353 CAQ720819:CAQ786353 CKM720819:CKM786353 CUI720819:CUI786353 DEE720819:DEE786353 DOA720819:DOA786353 DXW720819:DXW786353 EHS720819:EHS786353 ERO720819:ERO786353 FBK720819:FBK786353 FLG720819:FLG786353 FVC720819:FVC786353 GEY720819:GEY786353 GOU720819:GOU786353 GYQ720819:GYQ786353 HIM720819:HIM786353 HSI720819:HSI786353 ICE720819:ICE786353 IMA720819:IMA786353 IVW720819:IVW786353 JFS720819:JFS786353 JPO720819:JPO786353 JZK720819:JZK786353 KJG720819:KJG786353 KTC720819:KTC786353 LCY720819:LCY786353 LMU720819:LMU786353 LWQ720819:LWQ786353 MGM720819:MGM786353 MQI720819:MQI786353 NAE720819:NAE786353 NKA720819:NKA786353 NTW720819:NTW786353 ODS720819:ODS786353 ONO720819:ONO786353 OXK720819:OXK786353 PHG720819:PHG786353 PRC720819:PRC786353 QAY720819:QAY786353 QKU720819:QKU786353 QUQ720819:QUQ786353 REM720819:REM786353 ROI720819:ROI786353 RYE720819:RYE786353 SIA720819:SIA786353 SRW720819:SRW786353 TBS720819:TBS786353 TLO720819:TLO786353 TVK720819:TVK786353 UFG720819:UFG786353 UPC720819:UPC786353 UYY720819:UYY786353 VIU720819:VIU786353 VSQ720819:VSQ786353 WCM720819:WCM786353 WMI720819:WMI786353 WWE720819:WWE786353 W786355:W851889 JS786355:JS851889 TO786355:TO851889 ADK786355:ADK851889 ANG786355:ANG851889 AXC786355:AXC851889 BGY786355:BGY851889 BQU786355:BQU851889 CAQ786355:CAQ851889 CKM786355:CKM851889 CUI786355:CUI851889 DEE786355:DEE851889 DOA786355:DOA851889 DXW786355:DXW851889 EHS786355:EHS851889 ERO786355:ERO851889 FBK786355:FBK851889 FLG786355:FLG851889 FVC786355:FVC851889 GEY786355:GEY851889 GOU786355:GOU851889 GYQ786355:GYQ851889 HIM786355:HIM851889 HSI786355:HSI851889 ICE786355:ICE851889 IMA786355:IMA851889 IVW786355:IVW851889 JFS786355:JFS851889 JPO786355:JPO851889 JZK786355:JZK851889 KJG786355:KJG851889 KTC786355:KTC851889 LCY786355:LCY851889 LMU786355:LMU851889 LWQ786355:LWQ851889 MGM786355:MGM851889 MQI786355:MQI851889 NAE786355:NAE851889 NKA786355:NKA851889 NTW786355:NTW851889 ODS786355:ODS851889 ONO786355:ONO851889 OXK786355:OXK851889 PHG786355:PHG851889 PRC786355:PRC851889 QAY786355:QAY851889 QKU786355:QKU851889 QUQ786355:QUQ851889 REM786355:REM851889 ROI786355:ROI851889 RYE786355:RYE851889 SIA786355:SIA851889 SRW786355:SRW851889 TBS786355:TBS851889 TLO786355:TLO851889 TVK786355:TVK851889 UFG786355:UFG851889 UPC786355:UPC851889 UYY786355:UYY851889 VIU786355:VIU851889 VSQ786355:VSQ851889 WCM786355:WCM851889 WMI786355:WMI851889 WWE786355:WWE851889 W851891:W917425 JS851891:JS917425 TO851891:TO917425 ADK851891:ADK917425 ANG851891:ANG917425 AXC851891:AXC917425 BGY851891:BGY917425 BQU851891:BQU917425 CAQ851891:CAQ917425 CKM851891:CKM917425 CUI851891:CUI917425 DEE851891:DEE917425 DOA851891:DOA917425 DXW851891:DXW917425 EHS851891:EHS917425 ERO851891:ERO917425 FBK851891:FBK917425 FLG851891:FLG917425 FVC851891:FVC917425 GEY851891:GEY917425 GOU851891:GOU917425 GYQ851891:GYQ917425 HIM851891:HIM917425 HSI851891:HSI917425 ICE851891:ICE917425 IMA851891:IMA917425 IVW851891:IVW917425 JFS851891:JFS917425 JPO851891:JPO917425 JZK851891:JZK917425 KJG851891:KJG917425 KTC851891:KTC917425 LCY851891:LCY917425 LMU851891:LMU917425 LWQ851891:LWQ917425 MGM851891:MGM917425 MQI851891:MQI917425 NAE851891:NAE917425 NKA851891:NKA917425 NTW851891:NTW917425 ODS851891:ODS917425 ONO851891:ONO917425 OXK851891:OXK917425 PHG851891:PHG917425 PRC851891:PRC917425 QAY851891:QAY917425 QKU851891:QKU917425 QUQ851891:QUQ917425 REM851891:REM917425 ROI851891:ROI917425 RYE851891:RYE917425 SIA851891:SIA917425 SRW851891:SRW917425 TBS851891:TBS917425 TLO851891:TLO917425 TVK851891:TVK917425 UFG851891:UFG917425 UPC851891:UPC917425 UYY851891:UYY917425 VIU851891:VIU917425 VSQ851891:VSQ917425 WCM851891:WCM917425 WMI851891:WMI917425 WWE851891:WWE917425 W917427:W982961 JS917427:JS982961 TO917427:TO982961 ADK917427:ADK982961 ANG917427:ANG982961 AXC917427:AXC982961 BGY917427:BGY982961 BQU917427:BQU982961 CAQ917427:CAQ982961 CKM917427:CKM982961 CUI917427:CUI982961 DEE917427:DEE982961 DOA917427:DOA982961 DXW917427:DXW982961 EHS917427:EHS982961 ERO917427:ERO982961 FBK917427:FBK982961 FLG917427:FLG982961 FVC917427:FVC982961 GEY917427:GEY982961 GOU917427:GOU982961 GYQ917427:GYQ982961 HIM917427:HIM982961 HSI917427:HSI982961 ICE917427:ICE982961 IMA917427:IMA982961 IVW917427:IVW982961 JFS917427:JFS982961 JPO917427:JPO982961 JZK917427:JZK982961 KJG917427:KJG982961 KTC917427:KTC982961 LCY917427:LCY982961 LMU917427:LMU982961 LWQ917427:LWQ982961 MGM917427:MGM982961 MQI917427:MQI982961 NAE917427:NAE982961 NKA917427:NKA982961 NTW917427:NTW982961 ODS917427:ODS982961 ONO917427:ONO982961 OXK917427:OXK982961 PHG917427:PHG982961 PRC917427:PRC982961 QAY917427:QAY982961 QKU917427:QKU982961 QUQ917427:QUQ982961 REM917427:REM982961 ROI917427:ROI982961 RYE917427:RYE982961 SIA917427:SIA982961 SRW917427:SRW982961 TBS917427:TBS982961 TLO917427:TLO982961 TVK917427:TVK982961 UFG917427:UFG982961 UPC917427:UPC982961 UYY917427:UYY982961 VIU917427:VIU982961 VSQ917427:VSQ982961 WCM917427:WCM982961 WMI917427:WMI982961 WWE917427:WWE982961 W982963:W1048576 JS982963:JS1048576 TO982963:TO1048576 ADK982963:ADK1048576 ANG982963:ANG1048576 AXC982963:AXC1048576 BGY982963:BGY1048576 BQU982963:BQU1048576 CAQ982963:CAQ1048576 CKM982963:CKM1048576 CUI982963:CUI1048576 DEE982963:DEE1048576 DOA982963:DOA1048576 DXW982963:DXW1048576 EHS982963:EHS1048576 ERO982963:ERO1048576 FBK982963:FBK1048576 FLG982963:FLG1048576 FVC982963:FVC1048576 GEY982963:GEY1048576 GOU982963:GOU1048576 GYQ982963:GYQ1048576 HIM982963:HIM1048576 HSI982963:HSI1048576 ICE982963:ICE1048576 IMA982963:IMA1048576 IVW982963:IVW1048576 JFS982963:JFS1048576 JPO982963:JPO1048576 JZK982963:JZK1048576 KJG982963:KJG1048576 KTC982963:KTC1048576 LCY982963:LCY1048576 LMU982963:LMU1048576 LWQ982963:LWQ1048576 MGM982963:MGM1048576 MQI982963:MQI1048576 NAE982963:NAE1048576 NKA982963:NKA1048576 NTW982963:NTW1048576 ODS982963:ODS1048576 ONO982963:ONO1048576 OXK982963:OXK1048576 PHG982963:PHG1048576 PRC982963:PRC1048576 QAY982963:QAY1048576 QKU982963:QKU1048576 QUQ982963:QUQ1048576 REM982963:REM1048576 ROI982963:ROI1048576 RYE982963:RYE1048576 SIA982963:SIA1048576 SRW982963:SRW1048576 TBS982963:TBS1048576 TLO982963:TLO1048576 TVK982963:TVK1048576 UFG982963:UFG1048576 UPC982963:UPC1048576 UYY982963:UYY1048576 VIU982963:VIU1048576 VSQ982963:VSQ1048576 WCM982963:WCM1048576 WMI982963:WMI1048576 WWE982963:WWE1048576 WWE2:WWE65457 WMI2:WMI65457 WCM2:WCM65457 VSQ2:VSQ65457 VIU2:VIU65457 UYY2:UYY65457 UPC2:UPC65457 UFG2:UFG65457 TVK2:TVK65457 TLO2:TLO65457 TBS2:TBS65457 SRW2:SRW65457 SIA2:SIA65457 RYE2:RYE65457 ROI2:ROI65457 REM2:REM65457 QUQ2:QUQ65457 QKU2:QKU65457 QAY2:QAY65457 PRC2:PRC65457 PHG2:PHG65457 OXK2:OXK65457 ONO2:ONO65457 ODS2:ODS65457 NTW2:NTW65457 NKA2:NKA65457 NAE2:NAE65457 MQI2:MQI65457 MGM2:MGM65457 LWQ2:LWQ65457 LMU2:LMU65457 LCY2:LCY65457 KTC2:KTC65457 KJG2:KJG65457 JZK2:JZK65457 JPO2:JPO65457 JFS2:JFS65457 IVW2:IVW65457 IMA2:IMA65457 ICE2:ICE65457 HSI2:HSI65457 HIM2:HIM65457 GYQ2:GYQ65457 GOU2:GOU65457 GEY2:GEY65457 FVC2:FVC65457 FLG2:FLG65457 FBK2:FBK65457 ERO2:ERO65457 EHS2:EHS65457 DXW2:DXW65457 DOA2:DOA65457 DEE2:DEE65457 CUI2:CUI65457 CKM2:CKM65457 CAQ2:CAQ65457 BQU2:BQU65457 BGY2:BGY65457 AXC2:AXC65457 ANG2:ANG65457 ADK2:ADK65457 TO2:TO65457 JS2:JS65457 W2:W65457">
      <formula1>41730</formula1>
      <formula2>42308</formula2>
    </dataValidation>
    <dataValidation allowBlank="1" showInputMessage="1" showErrorMessage="1" promptTitle="Time of Analysis" prompt="Add time in 24 hour notation.  HH:mm" sqref="X65458 JT65458 TP65458 ADL65458 ANH65458 AXD65458 BGZ65458 BQV65458 CAR65458 CKN65458 CUJ65458 DEF65458 DOB65458 DXX65458 EHT65458 ERP65458 FBL65458 FLH65458 FVD65458 GEZ65458 GOV65458 GYR65458 HIN65458 HSJ65458 ICF65458 IMB65458 IVX65458 JFT65458 JPP65458 JZL65458 KJH65458 KTD65458 LCZ65458 LMV65458 LWR65458 MGN65458 MQJ65458 NAF65458 NKB65458 NTX65458 ODT65458 ONP65458 OXL65458 PHH65458 PRD65458 QAZ65458 QKV65458 QUR65458 REN65458 ROJ65458 RYF65458 SIB65458 SRX65458 TBT65458 TLP65458 TVL65458 UFH65458 UPD65458 UYZ65458 VIV65458 VSR65458 WCN65458 WMJ65458 WWF65458 X130994 JT130994 TP130994 ADL130994 ANH130994 AXD130994 BGZ130994 BQV130994 CAR130994 CKN130994 CUJ130994 DEF130994 DOB130994 DXX130994 EHT130994 ERP130994 FBL130994 FLH130994 FVD130994 GEZ130994 GOV130994 GYR130994 HIN130994 HSJ130994 ICF130994 IMB130994 IVX130994 JFT130994 JPP130994 JZL130994 KJH130994 KTD130994 LCZ130994 LMV130994 LWR130994 MGN130994 MQJ130994 NAF130994 NKB130994 NTX130994 ODT130994 ONP130994 OXL130994 PHH130994 PRD130994 QAZ130994 QKV130994 QUR130994 REN130994 ROJ130994 RYF130994 SIB130994 SRX130994 TBT130994 TLP130994 TVL130994 UFH130994 UPD130994 UYZ130994 VIV130994 VSR130994 WCN130994 WMJ130994 WWF130994 X196530 JT196530 TP196530 ADL196530 ANH196530 AXD196530 BGZ196530 BQV196530 CAR196530 CKN196530 CUJ196530 DEF196530 DOB196530 DXX196530 EHT196530 ERP196530 FBL196530 FLH196530 FVD196530 GEZ196530 GOV196530 GYR196530 HIN196530 HSJ196530 ICF196530 IMB196530 IVX196530 JFT196530 JPP196530 JZL196530 KJH196530 KTD196530 LCZ196530 LMV196530 LWR196530 MGN196530 MQJ196530 NAF196530 NKB196530 NTX196530 ODT196530 ONP196530 OXL196530 PHH196530 PRD196530 QAZ196530 QKV196530 QUR196530 REN196530 ROJ196530 RYF196530 SIB196530 SRX196530 TBT196530 TLP196530 TVL196530 UFH196530 UPD196530 UYZ196530 VIV196530 VSR196530 WCN196530 WMJ196530 WWF196530 X262066 JT262066 TP262066 ADL262066 ANH262066 AXD262066 BGZ262066 BQV262066 CAR262066 CKN262066 CUJ262066 DEF262066 DOB262066 DXX262066 EHT262066 ERP262066 FBL262066 FLH262066 FVD262066 GEZ262066 GOV262066 GYR262066 HIN262066 HSJ262066 ICF262066 IMB262066 IVX262066 JFT262066 JPP262066 JZL262066 KJH262066 KTD262066 LCZ262066 LMV262066 LWR262066 MGN262066 MQJ262066 NAF262066 NKB262066 NTX262066 ODT262066 ONP262066 OXL262066 PHH262066 PRD262066 QAZ262066 QKV262066 QUR262066 REN262066 ROJ262066 RYF262066 SIB262066 SRX262066 TBT262066 TLP262066 TVL262066 UFH262066 UPD262066 UYZ262066 VIV262066 VSR262066 WCN262066 WMJ262066 WWF262066 X327602 JT327602 TP327602 ADL327602 ANH327602 AXD327602 BGZ327602 BQV327602 CAR327602 CKN327602 CUJ327602 DEF327602 DOB327602 DXX327602 EHT327602 ERP327602 FBL327602 FLH327602 FVD327602 GEZ327602 GOV327602 GYR327602 HIN327602 HSJ327602 ICF327602 IMB327602 IVX327602 JFT327602 JPP327602 JZL327602 KJH327602 KTD327602 LCZ327602 LMV327602 LWR327602 MGN327602 MQJ327602 NAF327602 NKB327602 NTX327602 ODT327602 ONP327602 OXL327602 PHH327602 PRD327602 QAZ327602 QKV327602 QUR327602 REN327602 ROJ327602 RYF327602 SIB327602 SRX327602 TBT327602 TLP327602 TVL327602 UFH327602 UPD327602 UYZ327602 VIV327602 VSR327602 WCN327602 WMJ327602 WWF327602 X393138 JT393138 TP393138 ADL393138 ANH393138 AXD393138 BGZ393138 BQV393138 CAR393138 CKN393138 CUJ393138 DEF393138 DOB393138 DXX393138 EHT393138 ERP393138 FBL393138 FLH393138 FVD393138 GEZ393138 GOV393138 GYR393138 HIN393138 HSJ393138 ICF393138 IMB393138 IVX393138 JFT393138 JPP393138 JZL393138 KJH393138 KTD393138 LCZ393138 LMV393138 LWR393138 MGN393138 MQJ393138 NAF393138 NKB393138 NTX393138 ODT393138 ONP393138 OXL393138 PHH393138 PRD393138 QAZ393138 QKV393138 QUR393138 REN393138 ROJ393138 RYF393138 SIB393138 SRX393138 TBT393138 TLP393138 TVL393138 UFH393138 UPD393138 UYZ393138 VIV393138 VSR393138 WCN393138 WMJ393138 WWF393138 X458674 JT458674 TP458674 ADL458674 ANH458674 AXD458674 BGZ458674 BQV458674 CAR458674 CKN458674 CUJ458674 DEF458674 DOB458674 DXX458674 EHT458674 ERP458674 FBL458674 FLH458674 FVD458674 GEZ458674 GOV458674 GYR458674 HIN458674 HSJ458674 ICF458674 IMB458674 IVX458674 JFT458674 JPP458674 JZL458674 KJH458674 KTD458674 LCZ458674 LMV458674 LWR458674 MGN458674 MQJ458674 NAF458674 NKB458674 NTX458674 ODT458674 ONP458674 OXL458674 PHH458674 PRD458674 QAZ458674 QKV458674 QUR458674 REN458674 ROJ458674 RYF458674 SIB458674 SRX458674 TBT458674 TLP458674 TVL458674 UFH458674 UPD458674 UYZ458674 VIV458674 VSR458674 WCN458674 WMJ458674 WWF458674 X524210 JT524210 TP524210 ADL524210 ANH524210 AXD524210 BGZ524210 BQV524210 CAR524210 CKN524210 CUJ524210 DEF524210 DOB524210 DXX524210 EHT524210 ERP524210 FBL524210 FLH524210 FVD524210 GEZ524210 GOV524210 GYR524210 HIN524210 HSJ524210 ICF524210 IMB524210 IVX524210 JFT524210 JPP524210 JZL524210 KJH524210 KTD524210 LCZ524210 LMV524210 LWR524210 MGN524210 MQJ524210 NAF524210 NKB524210 NTX524210 ODT524210 ONP524210 OXL524210 PHH524210 PRD524210 QAZ524210 QKV524210 QUR524210 REN524210 ROJ524210 RYF524210 SIB524210 SRX524210 TBT524210 TLP524210 TVL524210 UFH524210 UPD524210 UYZ524210 VIV524210 VSR524210 WCN524210 WMJ524210 WWF524210 X589746 JT589746 TP589746 ADL589746 ANH589746 AXD589746 BGZ589746 BQV589746 CAR589746 CKN589746 CUJ589746 DEF589746 DOB589746 DXX589746 EHT589746 ERP589746 FBL589746 FLH589746 FVD589746 GEZ589746 GOV589746 GYR589746 HIN589746 HSJ589746 ICF589746 IMB589746 IVX589746 JFT589746 JPP589746 JZL589746 KJH589746 KTD589746 LCZ589746 LMV589746 LWR589746 MGN589746 MQJ589746 NAF589746 NKB589746 NTX589746 ODT589746 ONP589746 OXL589746 PHH589746 PRD589746 QAZ589746 QKV589746 QUR589746 REN589746 ROJ589746 RYF589746 SIB589746 SRX589746 TBT589746 TLP589746 TVL589746 UFH589746 UPD589746 UYZ589746 VIV589746 VSR589746 WCN589746 WMJ589746 WWF589746 X655282 JT655282 TP655282 ADL655282 ANH655282 AXD655282 BGZ655282 BQV655282 CAR655282 CKN655282 CUJ655282 DEF655282 DOB655282 DXX655282 EHT655282 ERP655282 FBL655282 FLH655282 FVD655282 GEZ655282 GOV655282 GYR655282 HIN655282 HSJ655282 ICF655282 IMB655282 IVX655282 JFT655282 JPP655282 JZL655282 KJH655282 KTD655282 LCZ655282 LMV655282 LWR655282 MGN655282 MQJ655282 NAF655282 NKB655282 NTX655282 ODT655282 ONP655282 OXL655282 PHH655282 PRD655282 QAZ655282 QKV655282 QUR655282 REN655282 ROJ655282 RYF655282 SIB655282 SRX655282 TBT655282 TLP655282 TVL655282 UFH655282 UPD655282 UYZ655282 VIV655282 VSR655282 WCN655282 WMJ655282 WWF655282 X720818 JT720818 TP720818 ADL720818 ANH720818 AXD720818 BGZ720818 BQV720818 CAR720818 CKN720818 CUJ720818 DEF720818 DOB720818 DXX720818 EHT720818 ERP720818 FBL720818 FLH720818 FVD720818 GEZ720818 GOV720818 GYR720818 HIN720818 HSJ720818 ICF720818 IMB720818 IVX720818 JFT720818 JPP720818 JZL720818 KJH720818 KTD720818 LCZ720818 LMV720818 LWR720818 MGN720818 MQJ720818 NAF720818 NKB720818 NTX720818 ODT720818 ONP720818 OXL720818 PHH720818 PRD720818 QAZ720818 QKV720818 QUR720818 REN720818 ROJ720818 RYF720818 SIB720818 SRX720818 TBT720818 TLP720818 TVL720818 UFH720818 UPD720818 UYZ720818 VIV720818 VSR720818 WCN720818 WMJ720818 WWF720818 X786354 JT786354 TP786354 ADL786354 ANH786354 AXD786354 BGZ786354 BQV786354 CAR786354 CKN786354 CUJ786354 DEF786354 DOB786354 DXX786354 EHT786354 ERP786354 FBL786354 FLH786354 FVD786354 GEZ786354 GOV786354 GYR786354 HIN786354 HSJ786354 ICF786354 IMB786354 IVX786354 JFT786354 JPP786354 JZL786354 KJH786354 KTD786354 LCZ786354 LMV786354 LWR786354 MGN786354 MQJ786354 NAF786354 NKB786354 NTX786354 ODT786354 ONP786354 OXL786354 PHH786354 PRD786354 QAZ786354 QKV786354 QUR786354 REN786354 ROJ786354 RYF786354 SIB786354 SRX786354 TBT786354 TLP786354 TVL786354 UFH786354 UPD786354 UYZ786354 VIV786354 VSR786354 WCN786354 WMJ786354 WWF786354 X851890 JT851890 TP851890 ADL851890 ANH851890 AXD851890 BGZ851890 BQV851890 CAR851890 CKN851890 CUJ851890 DEF851890 DOB851890 DXX851890 EHT851890 ERP851890 FBL851890 FLH851890 FVD851890 GEZ851890 GOV851890 GYR851890 HIN851890 HSJ851890 ICF851890 IMB851890 IVX851890 JFT851890 JPP851890 JZL851890 KJH851890 KTD851890 LCZ851890 LMV851890 LWR851890 MGN851890 MQJ851890 NAF851890 NKB851890 NTX851890 ODT851890 ONP851890 OXL851890 PHH851890 PRD851890 QAZ851890 QKV851890 QUR851890 REN851890 ROJ851890 RYF851890 SIB851890 SRX851890 TBT851890 TLP851890 TVL851890 UFH851890 UPD851890 UYZ851890 VIV851890 VSR851890 WCN851890 WMJ851890 WWF851890 X917426 JT917426 TP917426 ADL917426 ANH917426 AXD917426 BGZ917426 BQV917426 CAR917426 CKN917426 CUJ917426 DEF917426 DOB917426 DXX917426 EHT917426 ERP917426 FBL917426 FLH917426 FVD917426 GEZ917426 GOV917426 GYR917426 HIN917426 HSJ917426 ICF917426 IMB917426 IVX917426 JFT917426 JPP917426 JZL917426 KJH917426 KTD917426 LCZ917426 LMV917426 LWR917426 MGN917426 MQJ917426 NAF917426 NKB917426 NTX917426 ODT917426 ONP917426 OXL917426 PHH917426 PRD917426 QAZ917426 QKV917426 QUR917426 REN917426 ROJ917426 RYF917426 SIB917426 SRX917426 TBT917426 TLP917426 TVL917426 UFH917426 UPD917426 UYZ917426 VIV917426 VSR917426 WCN917426 WMJ917426 WWF917426 X982962 JT982962 TP982962 ADL982962 ANH982962 AXD982962 BGZ982962 BQV982962 CAR982962 CKN982962 CUJ982962 DEF982962 DOB982962 DXX982962 EHT982962 ERP982962 FBL982962 FLH982962 FVD982962 GEZ982962 GOV982962 GYR982962 HIN982962 HSJ982962 ICF982962 IMB982962 IVX982962 JFT982962 JPP982962 JZL982962 KJH982962 KTD982962 LCZ982962 LMV982962 LWR982962 MGN982962 MQJ982962 NAF982962 NKB982962 NTX982962 ODT982962 ONP982962 OXL982962 PHH982962 PRD982962 QAZ982962 QKV982962 QUR982962 REN982962 ROJ982962 RYF982962 SIB982962 SRX982962 TBT982962 TLP982962 TVL982962 UFH982962 UPD982962 UYZ982962 VIV982962 VSR982962 WCN982962 WMJ982962 WWF982962 WWF1 WMJ1 WCN1 VSR1 VIV1 UYZ1 UPD1 UFH1 TVL1 TLP1 TBT1 SRX1 SIB1 RYF1 ROJ1 REN1 QUR1 QKV1 QAZ1 PRD1 PHH1 OXL1 ONP1 ODT1 NTX1 NKB1 NAF1 MQJ1 MGN1 LWR1 LMV1 LCZ1 KTD1 KJH1 JZL1 JPP1 JFT1 IVX1 IMB1 ICF1 HSJ1 HIN1 GYR1 GOV1 GEZ1 FVD1 FLH1 FBL1 ERP1 EHT1 DXX1 DOB1 DEF1 CUJ1 CKN1 CAR1 BQV1 BGZ1 AXD1 ANH1 ADL1 TP1 JT1 X1"/>
    <dataValidation type="decimal" allowBlank="1" showInputMessage="1" showErrorMessage="1" promptTitle="Flourometer Reading" prompt="Add the value here." sqref="T65458 JP65458 TL65458 ADH65458 AND65458 AWZ65458 BGV65458 BQR65458 CAN65458 CKJ65458 CUF65458 DEB65458 DNX65458 DXT65458 EHP65458 ERL65458 FBH65458 FLD65458 FUZ65458 GEV65458 GOR65458 GYN65458 HIJ65458 HSF65458 ICB65458 ILX65458 IVT65458 JFP65458 JPL65458 JZH65458 KJD65458 KSZ65458 LCV65458 LMR65458 LWN65458 MGJ65458 MQF65458 NAB65458 NJX65458 NTT65458 ODP65458 ONL65458 OXH65458 PHD65458 PQZ65458 QAV65458 QKR65458 QUN65458 REJ65458 ROF65458 RYB65458 SHX65458 SRT65458 TBP65458 TLL65458 TVH65458 UFD65458 UOZ65458 UYV65458 VIR65458 VSN65458 WCJ65458 WMF65458 WWB65458 T130994 JP130994 TL130994 ADH130994 AND130994 AWZ130994 BGV130994 BQR130994 CAN130994 CKJ130994 CUF130994 DEB130994 DNX130994 DXT130994 EHP130994 ERL130994 FBH130994 FLD130994 FUZ130994 GEV130994 GOR130994 GYN130994 HIJ130994 HSF130994 ICB130994 ILX130994 IVT130994 JFP130994 JPL130994 JZH130994 KJD130994 KSZ130994 LCV130994 LMR130994 LWN130994 MGJ130994 MQF130994 NAB130994 NJX130994 NTT130994 ODP130994 ONL130994 OXH130994 PHD130994 PQZ130994 QAV130994 QKR130994 QUN130994 REJ130994 ROF130994 RYB130994 SHX130994 SRT130994 TBP130994 TLL130994 TVH130994 UFD130994 UOZ130994 UYV130994 VIR130994 VSN130994 WCJ130994 WMF130994 WWB130994 T196530 JP196530 TL196530 ADH196530 AND196530 AWZ196530 BGV196530 BQR196530 CAN196530 CKJ196530 CUF196530 DEB196530 DNX196530 DXT196530 EHP196530 ERL196530 FBH196530 FLD196530 FUZ196530 GEV196530 GOR196530 GYN196530 HIJ196530 HSF196530 ICB196530 ILX196530 IVT196530 JFP196530 JPL196530 JZH196530 KJD196530 KSZ196530 LCV196530 LMR196530 LWN196530 MGJ196530 MQF196530 NAB196530 NJX196530 NTT196530 ODP196530 ONL196530 OXH196530 PHD196530 PQZ196530 QAV196530 QKR196530 QUN196530 REJ196530 ROF196530 RYB196530 SHX196530 SRT196530 TBP196530 TLL196530 TVH196530 UFD196530 UOZ196530 UYV196530 VIR196530 VSN196530 WCJ196530 WMF196530 WWB196530 T262066 JP262066 TL262066 ADH262066 AND262066 AWZ262066 BGV262066 BQR262066 CAN262066 CKJ262066 CUF262066 DEB262066 DNX262066 DXT262066 EHP262066 ERL262066 FBH262066 FLD262066 FUZ262066 GEV262066 GOR262066 GYN262066 HIJ262066 HSF262066 ICB262066 ILX262066 IVT262066 JFP262066 JPL262066 JZH262066 KJD262066 KSZ262066 LCV262066 LMR262066 LWN262066 MGJ262066 MQF262066 NAB262066 NJX262066 NTT262066 ODP262066 ONL262066 OXH262066 PHD262066 PQZ262066 QAV262066 QKR262066 QUN262066 REJ262066 ROF262066 RYB262066 SHX262066 SRT262066 TBP262066 TLL262066 TVH262066 UFD262066 UOZ262066 UYV262066 VIR262066 VSN262066 WCJ262066 WMF262066 WWB262066 T327602 JP327602 TL327602 ADH327602 AND327602 AWZ327602 BGV327602 BQR327602 CAN327602 CKJ327602 CUF327602 DEB327602 DNX327602 DXT327602 EHP327602 ERL327602 FBH327602 FLD327602 FUZ327602 GEV327602 GOR327602 GYN327602 HIJ327602 HSF327602 ICB327602 ILX327602 IVT327602 JFP327602 JPL327602 JZH327602 KJD327602 KSZ327602 LCV327602 LMR327602 LWN327602 MGJ327602 MQF327602 NAB327602 NJX327602 NTT327602 ODP327602 ONL327602 OXH327602 PHD327602 PQZ327602 QAV327602 QKR327602 QUN327602 REJ327602 ROF327602 RYB327602 SHX327602 SRT327602 TBP327602 TLL327602 TVH327602 UFD327602 UOZ327602 UYV327602 VIR327602 VSN327602 WCJ327602 WMF327602 WWB327602 T393138 JP393138 TL393138 ADH393138 AND393138 AWZ393138 BGV393138 BQR393138 CAN393138 CKJ393138 CUF393138 DEB393138 DNX393138 DXT393138 EHP393138 ERL393138 FBH393138 FLD393138 FUZ393138 GEV393138 GOR393138 GYN393138 HIJ393138 HSF393138 ICB393138 ILX393138 IVT393138 JFP393138 JPL393138 JZH393138 KJD393138 KSZ393138 LCV393138 LMR393138 LWN393138 MGJ393138 MQF393138 NAB393138 NJX393138 NTT393138 ODP393138 ONL393138 OXH393138 PHD393138 PQZ393138 QAV393138 QKR393138 QUN393138 REJ393138 ROF393138 RYB393138 SHX393138 SRT393138 TBP393138 TLL393138 TVH393138 UFD393138 UOZ393138 UYV393138 VIR393138 VSN393138 WCJ393138 WMF393138 WWB393138 T458674 JP458674 TL458674 ADH458674 AND458674 AWZ458674 BGV458674 BQR458674 CAN458674 CKJ458674 CUF458674 DEB458674 DNX458674 DXT458674 EHP458674 ERL458674 FBH458674 FLD458674 FUZ458674 GEV458674 GOR458674 GYN458674 HIJ458674 HSF458674 ICB458674 ILX458674 IVT458674 JFP458674 JPL458674 JZH458674 KJD458674 KSZ458674 LCV458674 LMR458674 LWN458674 MGJ458674 MQF458674 NAB458674 NJX458674 NTT458674 ODP458674 ONL458674 OXH458674 PHD458674 PQZ458674 QAV458674 QKR458674 QUN458674 REJ458674 ROF458674 RYB458674 SHX458674 SRT458674 TBP458674 TLL458674 TVH458674 UFD458674 UOZ458674 UYV458674 VIR458674 VSN458674 WCJ458674 WMF458674 WWB458674 T524210 JP524210 TL524210 ADH524210 AND524210 AWZ524210 BGV524210 BQR524210 CAN524210 CKJ524210 CUF524210 DEB524210 DNX524210 DXT524210 EHP524210 ERL524210 FBH524210 FLD524210 FUZ524210 GEV524210 GOR524210 GYN524210 HIJ524210 HSF524210 ICB524210 ILX524210 IVT524210 JFP524210 JPL524210 JZH524210 KJD524210 KSZ524210 LCV524210 LMR524210 LWN524210 MGJ524210 MQF524210 NAB524210 NJX524210 NTT524210 ODP524210 ONL524210 OXH524210 PHD524210 PQZ524210 QAV524210 QKR524210 QUN524210 REJ524210 ROF524210 RYB524210 SHX524210 SRT524210 TBP524210 TLL524210 TVH524210 UFD524210 UOZ524210 UYV524210 VIR524210 VSN524210 WCJ524210 WMF524210 WWB524210 T589746 JP589746 TL589746 ADH589746 AND589746 AWZ589746 BGV589746 BQR589746 CAN589746 CKJ589746 CUF589746 DEB589746 DNX589746 DXT589746 EHP589746 ERL589746 FBH589746 FLD589746 FUZ589746 GEV589746 GOR589746 GYN589746 HIJ589746 HSF589746 ICB589746 ILX589746 IVT589746 JFP589746 JPL589746 JZH589746 KJD589746 KSZ589746 LCV589746 LMR589746 LWN589746 MGJ589746 MQF589746 NAB589746 NJX589746 NTT589746 ODP589746 ONL589746 OXH589746 PHD589746 PQZ589746 QAV589746 QKR589746 QUN589746 REJ589746 ROF589746 RYB589746 SHX589746 SRT589746 TBP589746 TLL589746 TVH589746 UFD589746 UOZ589746 UYV589746 VIR589746 VSN589746 WCJ589746 WMF589746 WWB589746 T655282 JP655282 TL655282 ADH655282 AND655282 AWZ655282 BGV655282 BQR655282 CAN655282 CKJ655282 CUF655282 DEB655282 DNX655282 DXT655282 EHP655282 ERL655282 FBH655282 FLD655282 FUZ655282 GEV655282 GOR655282 GYN655282 HIJ655282 HSF655282 ICB655282 ILX655282 IVT655282 JFP655282 JPL655282 JZH655282 KJD655282 KSZ655282 LCV655282 LMR655282 LWN655282 MGJ655282 MQF655282 NAB655282 NJX655282 NTT655282 ODP655282 ONL655282 OXH655282 PHD655282 PQZ655282 QAV655282 QKR655282 QUN655282 REJ655282 ROF655282 RYB655282 SHX655282 SRT655282 TBP655282 TLL655282 TVH655282 UFD655282 UOZ655282 UYV655282 VIR655282 VSN655282 WCJ655282 WMF655282 WWB655282 T720818 JP720818 TL720818 ADH720818 AND720818 AWZ720818 BGV720818 BQR720818 CAN720818 CKJ720818 CUF720818 DEB720818 DNX720818 DXT720818 EHP720818 ERL720818 FBH720818 FLD720818 FUZ720818 GEV720818 GOR720818 GYN720818 HIJ720818 HSF720818 ICB720818 ILX720818 IVT720818 JFP720818 JPL720818 JZH720818 KJD720818 KSZ720818 LCV720818 LMR720818 LWN720818 MGJ720818 MQF720818 NAB720818 NJX720818 NTT720818 ODP720818 ONL720818 OXH720818 PHD720818 PQZ720818 QAV720818 QKR720818 QUN720818 REJ720818 ROF720818 RYB720818 SHX720818 SRT720818 TBP720818 TLL720818 TVH720818 UFD720818 UOZ720818 UYV720818 VIR720818 VSN720818 WCJ720818 WMF720818 WWB720818 T786354 JP786354 TL786354 ADH786354 AND786354 AWZ786354 BGV786354 BQR786354 CAN786354 CKJ786354 CUF786354 DEB786354 DNX786354 DXT786354 EHP786354 ERL786354 FBH786354 FLD786354 FUZ786354 GEV786354 GOR786354 GYN786354 HIJ786354 HSF786354 ICB786354 ILX786354 IVT786354 JFP786354 JPL786354 JZH786354 KJD786354 KSZ786354 LCV786354 LMR786354 LWN786354 MGJ786354 MQF786354 NAB786354 NJX786354 NTT786354 ODP786354 ONL786354 OXH786354 PHD786354 PQZ786354 QAV786354 QKR786354 QUN786354 REJ786354 ROF786354 RYB786354 SHX786354 SRT786354 TBP786354 TLL786354 TVH786354 UFD786354 UOZ786354 UYV786354 VIR786354 VSN786354 WCJ786354 WMF786354 WWB786354 T851890 JP851890 TL851890 ADH851890 AND851890 AWZ851890 BGV851890 BQR851890 CAN851890 CKJ851890 CUF851890 DEB851890 DNX851890 DXT851890 EHP851890 ERL851890 FBH851890 FLD851890 FUZ851890 GEV851890 GOR851890 GYN851890 HIJ851890 HSF851890 ICB851890 ILX851890 IVT851890 JFP851890 JPL851890 JZH851890 KJD851890 KSZ851890 LCV851890 LMR851890 LWN851890 MGJ851890 MQF851890 NAB851890 NJX851890 NTT851890 ODP851890 ONL851890 OXH851890 PHD851890 PQZ851890 QAV851890 QKR851890 QUN851890 REJ851890 ROF851890 RYB851890 SHX851890 SRT851890 TBP851890 TLL851890 TVH851890 UFD851890 UOZ851890 UYV851890 VIR851890 VSN851890 WCJ851890 WMF851890 WWB851890 T917426 JP917426 TL917426 ADH917426 AND917426 AWZ917426 BGV917426 BQR917426 CAN917426 CKJ917426 CUF917426 DEB917426 DNX917426 DXT917426 EHP917426 ERL917426 FBH917426 FLD917426 FUZ917426 GEV917426 GOR917426 GYN917426 HIJ917426 HSF917426 ICB917426 ILX917426 IVT917426 JFP917426 JPL917426 JZH917426 KJD917426 KSZ917426 LCV917426 LMR917426 LWN917426 MGJ917426 MQF917426 NAB917426 NJX917426 NTT917426 ODP917426 ONL917426 OXH917426 PHD917426 PQZ917426 QAV917426 QKR917426 QUN917426 REJ917426 ROF917426 RYB917426 SHX917426 SRT917426 TBP917426 TLL917426 TVH917426 UFD917426 UOZ917426 UYV917426 VIR917426 VSN917426 WCJ917426 WMF917426 WWB917426 T982962 JP982962 TL982962 ADH982962 AND982962 AWZ982962 BGV982962 BQR982962 CAN982962 CKJ982962 CUF982962 DEB982962 DNX982962 DXT982962 EHP982962 ERL982962 FBH982962 FLD982962 FUZ982962 GEV982962 GOR982962 GYN982962 HIJ982962 HSF982962 ICB982962 ILX982962 IVT982962 JFP982962 JPL982962 JZH982962 KJD982962 KSZ982962 LCV982962 LMR982962 LWN982962 MGJ982962 MQF982962 NAB982962 NJX982962 NTT982962 ODP982962 ONL982962 OXH982962 PHD982962 PQZ982962 QAV982962 QKR982962 QUN982962 REJ982962 ROF982962 RYB982962 SHX982962 SRT982962 TBP982962 TLL982962 TVH982962 UFD982962 UOZ982962 UYV982962 VIR982962 VSN982962 WCJ982962 WMF982962 WWB982962 WWB1 WMF1 WCJ1 VSN1 VIR1 UYV1 UOZ1 UFD1 TVH1 TLL1 TBP1 SRT1 SHX1 RYB1 ROF1 REJ1 QUN1 QKR1 QAV1 PQZ1 PHD1 OXH1 ONL1 ODP1 NTT1 NJX1 NAB1 MQF1 MGJ1 LWN1 LMR1 LCV1 KSZ1 KJD1 JZH1 JPL1 JFP1 IVT1 ILX1 ICB1 HSF1 HIJ1 GYN1 GOR1 GEV1 FUZ1 FLD1 FBH1 ERL1 EHP1 DXT1 DNX1 DEB1 CUF1 CKJ1 CAN1 BQR1 BGV1 AWZ1 AND1 ADH1 TL1 JP1 T1">
      <formula1>0</formula1>
      <formula2>99999</formula2>
    </dataValidation>
    <dataValidation type="time" allowBlank="1" showInputMessage="1" showErrorMessage="1" error="Make sure entry is in 24 hour notation.  HH:mm" promptTitle="Time of Analysis" prompt="Add time in 24 hour notation.  HH:mm" sqref="X65459:X130993 JT65459:JT130993 TP65459:TP130993 ADL65459:ADL130993 ANH65459:ANH130993 AXD65459:AXD130993 BGZ65459:BGZ130993 BQV65459:BQV130993 CAR65459:CAR130993 CKN65459:CKN130993 CUJ65459:CUJ130993 DEF65459:DEF130993 DOB65459:DOB130993 DXX65459:DXX130993 EHT65459:EHT130993 ERP65459:ERP130993 FBL65459:FBL130993 FLH65459:FLH130993 FVD65459:FVD130993 GEZ65459:GEZ130993 GOV65459:GOV130993 GYR65459:GYR130993 HIN65459:HIN130993 HSJ65459:HSJ130993 ICF65459:ICF130993 IMB65459:IMB130993 IVX65459:IVX130993 JFT65459:JFT130993 JPP65459:JPP130993 JZL65459:JZL130993 KJH65459:KJH130993 KTD65459:KTD130993 LCZ65459:LCZ130993 LMV65459:LMV130993 LWR65459:LWR130993 MGN65459:MGN130993 MQJ65459:MQJ130993 NAF65459:NAF130993 NKB65459:NKB130993 NTX65459:NTX130993 ODT65459:ODT130993 ONP65459:ONP130993 OXL65459:OXL130993 PHH65459:PHH130993 PRD65459:PRD130993 QAZ65459:QAZ130993 QKV65459:QKV130993 QUR65459:QUR130993 REN65459:REN130993 ROJ65459:ROJ130993 RYF65459:RYF130993 SIB65459:SIB130993 SRX65459:SRX130993 TBT65459:TBT130993 TLP65459:TLP130993 TVL65459:TVL130993 UFH65459:UFH130993 UPD65459:UPD130993 UYZ65459:UYZ130993 VIV65459:VIV130993 VSR65459:VSR130993 WCN65459:WCN130993 WMJ65459:WMJ130993 WWF65459:WWF130993 X130995:X196529 JT130995:JT196529 TP130995:TP196529 ADL130995:ADL196529 ANH130995:ANH196529 AXD130995:AXD196529 BGZ130995:BGZ196529 BQV130995:BQV196529 CAR130995:CAR196529 CKN130995:CKN196529 CUJ130995:CUJ196529 DEF130995:DEF196529 DOB130995:DOB196529 DXX130995:DXX196529 EHT130995:EHT196529 ERP130995:ERP196529 FBL130995:FBL196529 FLH130995:FLH196529 FVD130995:FVD196529 GEZ130995:GEZ196529 GOV130995:GOV196529 GYR130995:GYR196529 HIN130995:HIN196529 HSJ130995:HSJ196529 ICF130995:ICF196529 IMB130995:IMB196529 IVX130995:IVX196529 JFT130995:JFT196529 JPP130995:JPP196529 JZL130995:JZL196529 KJH130995:KJH196529 KTD130995:KTD196529 LCZ130995:LCZ196529 LMV130995:LMV196529 LWR130995:LWR196529 MGN130995:MGN196529 MQJ130995:MQJ196529 NAF130995:NAF196529 NKB130995:NKB196529 NTX130995:NTX196529 ODT130995:ODT196529 ONP130995:ONP196529 OXL130995:OXL196529 PHH130995:PHH196529 PRD130995:PRD196529 QAZ130995:QAZ196529 QKV130995:QKV196529 QUR130995:QUR196529 REN130995:REN196529 ROJ130995:ROJ196529 RYF130995:RYF196529 SIB130995:SIB196529 SRX130995:SRX196529 TBT130995:TBT196529 TLP130995:TLP196529 TVL130995:TVL196529 UFH130995:UFH196529 UPD130995:UPD196529 UYZ130995:UYZ196529 VIV130995:VIV196529 VSR130995:VSR196529 WCN130995:WCN196529 WMJ130995:WMJ196529 WWF130995:WWF196529 X196531:X262065 JT196531:JT262065 TP196531:TP262065 ADL196531:ADL262065 ANH196531:ANH262065 AXD196531:AXD262065 BGZ196531:BGZ262065 BQV196531:BQV262065 CAR196531:CAR262065 CKN196531:CKN262065 CUJ196531:CUJ262065 DEF196531:DEF262065 DOB196531:DOB262065 DXX196531:DXX262065 EHT196531:EHT262065 ERP196531:ERP262065 FBL196531:FBL262065 FLH196531:FLH262065 FVD196531:FVD262065 GEZ196531:GEZ262065 GOV196531:GOV262065 GYR196531:GYR262065 HIN196531:HIN262065 HSJ196531:HSJ262065 ICF196531:ICF262065 IMB196531:IMB262065 IVX196531:IVX262065 JFT196531:JFT262065 JPP196531:JPP262065 JZL196531:JZL262065 KJH196531:KJH262065 KTD196531:KTD262065 LCZ196531:LCZ262065 LMV196531:LMV262065 LWR196531:LWR262065 MGN196531:MGN262065 MQJ196531:MQJ262065 NAF196531:NAF262065 NKB196531:NKB262065 NTX196531:NTX262065 ODT196531:ODT262065 ONP196531:ONP262065 OXL196531:OXL262065 PHH196531:PHH262065 PRD196531:PRD262065 QAZ196531:QAZ262065 QKV196531:QKV262065 QUR196531:QUR262065 REN196531:REN262065 ROJ196531:ROJ262065 RYF196531:RYF262065 SIB196531:SIB262065 SRX196531:SRX262065 TBT196531:TBT262065 TLP196531:TLP262065 TVL196531:TVL262065 UFH196531:UFH262065 UPD196531:UPD262065 UYZ196531:UYZ262065 VIV196531:VIV262065 VSR196531:VSR262065 WCN196531:WCN262065 WMJ196531:WMJ262065 WWF196531:WWF262065 X262067:X327601 JT262067:JT327601 TP262067:TP327601 ADL262067:ADL327601 ANH262067:ANH327601 AXD262067:AXD327601 BGZ262067:BGZ327601 BQV262067:BQV327601 CAR262067:CAR327601 CKN262067:CKN327601 CUJ262067:CUJ327601 DEF262067:DEF327601 DOB262067:DOB327601 DXX262067:DXX327601 EHT262067:EHT327601 ERP262067:ERP327601 FBL262067:FBL327601 FLH262067:FLH327601 FVD262067:FVD327601 GEZ262067:GEZ327601 GOV262067:GOV327601 GYR262067:GYR327601 HIN262067:HIN327601 HSJ262067:HSJ327601 ICF262067:ICF327601 IMB262067:IMB327601 IVX262067:IVX327601 JFT262067:JFT327601 JPP262067:JPP327601 JZL262067:JZL327601 KJH262067:KJH327601 KTD262067:KTD327601 LCZ262067:LCZ327601 LMV262067:LMV327601 LWR262067:LWR327601 MGN262067:MGN327601 MQJ262067:MQJ327601 NAF262067:NAF327601 NKB262067:NKB327601 NTX262067:NTX327601 ODT262067:ODT327601 ONP262067:ONP327601 OXL262067:OXL327601 PHH262067:PHH327601 PRD262067:PRD327601 QAZ262067:QAZ327601 QKV262067:QKV327601 QUR262067:QUR327601 REN262067:REN327601 ROJ262067:ROJ327601 RYF262067:RYF327601 SIB262067:SIB327601 SRX262067:SRX327601 TBT262067:TBT327601 TLP262067:TLP327601 TVL262067:TVL327601 UFH262067:UFH327601 UPD262067:UPD327601 UYZ262067:UYZ327601 VIV262067:VIV327601 VSR262067:VSR327601 WCN262067:WCN327601 WMJ262067:WMJ327601 WWF262067:WWF327601 X327603:X393137 JT327603:JT393137 TP327603:TP393137 ADL327603:ADL393137 ANH327603:ANH393137 AXD327603:AXD393137 BGZ327603:BGZ393137 BQV327603:BQV393137 CAR327603:CAR393137 CKN327603:CKN393137 CUJ327603:CUJ393137 DEF327603:DEF393137 DOB327603:DOB393137 DXX327603:DXX393137 EHT327603:EHT393137 ERP327603:ERP393137 FBL327603:FBL393137 FLH327603:FLH393137 FVD327603:FVD393137 GEZ327603:GEZ393137 GOV327603:GOV393137 GYR327603:GYR393137 HIN327603:HIN393137 HSJ327603:HSJ393137 ICF327603:ICF393137 IMB327603:IMB393137 IVX327603:IVX393137 JFT327603:JFT393137 JPP327603:JPP393137 JZL327603:JZL393137 KJH327603:KJH393137 KTD327603:KTD393137 LCZ327603:LCZ393137 LMV327603:LMV393137 LWR327603:LWR393137 MGN327603:MGN393137 MQJ327603:MQJ393137 NAF327603:NAF393137 NKB327603:NKB393137 NTX327603:NTX393137 ODT327603:ODT393137 ONP327603:ONP393137 OXL327603:OXL393137 PHH327603:PHH393137 PRD327603:PRD393137 QAZ327603:QAZ393137 QKV327603:QKV393137 QUR327603:QUR393137 REN327603:REN393137 ROJ327603:ROJ393137 RYF327603:RYF393137 SIB327603:SIB393137 SRX327603:SRX393137 TBT327603:TBT393137 TLP327603:TLP393137 TVL327603:TVL393137 UFH327603:UFH393137 UPD327603:UPD393137 UYZ327603:UYZ393137 VIV327603:VIV393137 VSR327603:VSR393137 WCN327603:WCN393137 WMJ327603:WMJ393137 WWF327603:WWF393137 X393139:X458673 JT393139:JT458673 TP393139:TP458673 ADL393139:ADL458673 ANH393139:ANH458673 AXD393139:AXD458673 BGZ393139:BGZ458673 BQV393139:BQV458673 CAR393139:CAR458673 CKN393139:CKN458673 CUJ393139:CUJ458673 DEF393139:DEF458673 DOB393139:DOB458673 DXX393139:DXX458673 EHT393139:EHT458673 ERP393139:ERP458673 FBL393139:FBL458673 FLH393139:FLH458673 FVD393139:FVD458673 GEZ393139:GEZ458673 GOV393139:GOV458673 GYR393139:GYR458673 HIN393139:HIN458673 HSJ393139:HSJ458673 ICF393139:ICF458673 IMB393139:IMB458673 IVX393139:IVX458673 JFT393139:JFT458673 JPP393139:JPP458673 JZL393139:JZL458673 KJH393139:KJH458673 KTD393139:KTD458673 LCZ393139:LCZ458673 LMV393139:LMV458673 LWR393139:LWR458673 MGN393139:MGN458673 MQJ393139:MQJ458673 NAF393139:NAF458673 NKB393139:NKB458673 NTX393139:NTX458673 ODT393139:ODT458673 ONP393139:ONP458673 OXL393139:OXL458673 PHH393139:PHH458673 PRD393139:PRD458673 QAZ393139:QAZ458673 QKV393139:QKV458673 QUR393139:QUR458673 REN393139:REN458673 ROJ393139:ROJ458673 RYF393139:RYF458673 SIB393139:SIB458673 SRX393139:SRX458673 TBT393139:TBT458673 TLP393139:TLP458673 TVL393139:TVL458673 UFH393139:UFH458673 UPD393139:UPD458673 UYZ393139:UYZ458673 VIV393139:VIV458673 VSR393139:VSR458673 WCN393139:WCN458673 WMJ393139:WMJ458673 WWF393139:WWF458673 X458675:X524209 JT458675:JT524209 TP458675:TP524209 ADL458675:ADL524209 ANH458675:ANH524209 AXD458675:AXD524209 BGZ458675:BGZ524209 BQV458675:BQV524209 CAR458675:CAR524209 CKN458675:CKN524209 CUJ458675:CUJ524209 DEF458675:DEF524209 DOB458675:DOB524209 DXX458675:DXX524209 EHT458675:EHT524209 ERP458675:ERP524209 FBL458675:FBL524209 FLH458675:FLH524209 FVD458675:FVD524209 GEZ458675:GEZ524209 GOV458675:GOV524209 GYR458675:GYR524209 HIN458675:HIN524209 HSJ458675:HSJ524209 ICF458675:ICF524209 IMB458675:IMB524209 IVX458675:IVX524209 JFT458675:JFT524209 JPP458675:JPP524209 JZL458675:JZL524209 KJH458675:KJH524209 KTD458675:KTD524209 LCZ458675:LCZ524209 LMV458675:LMV524209 LWR458675:LWR524209 MGN458675:MGN524209 MQJ458675:MQJ524209 NAF458675:NAF524209 NKB458675:NKB524209 NTX458675:NTX524209 ODT458675:ODT524209 ONP458675:ONP524209 OXL458675:OXL524209 PHH458675:PHH524209 PRD458675:PRD524209 QAZ458675:QAZ524209 QKV458675:QKV524209 QUR458675:QUR524209 REN458675:REN524209 ROJ458675:ROJ524209 RYF458675:RYF524209 SIB458675:SIB524209 SRX458675:SRX524209 TBT458675:TBT524209 TLP458675:TLP524209 TVL458675:TVL524209 UFH458675:UFH524209 UPD458675:UPD524209 UYZ458675:UYZ524209 VIV458675:VIV524209 VSR458675:VSR524209 WCN458675:WCN524209 WMJ458675:WMJ524209 WWF458675:WWF524209 X524211:X589745 JT524211:JT589745 TP524211:TP589745 ADL524211:ADL589745 ANH524211:ANH589745 AXD524211:AXD589745 BGZ524211:BGZ589745 BQV524211:BQV589745 CAR524211:CAR589745 CKN524211:CKN589745 CUJ524211:CUJ589745 DEF524211:DEF589745 DOB524211:DOB589745 DXX524211:DXX589745 EHT524211:EHT589745 ERP524211:ERP589745 FBL524211:FBL589745 FLH524211:FLH589745 FVD524211:FVD589745 GEZ524211:GEZ589745 GOV524211:GOV589745 GYR524211:GYR589745 HIN524211:HIN589745 HSJ524211:HSJ589745 ICF524211:ICF589745 IMB524211:IMB589745 IVX524211:IVX589745 JFT524211:JFT589745 JPP524211:JPP589745 JZL524211:JZL589745 KJH524211:KJH589745 KTD524211:KTD589745 LCZ524211:LCZ589745 LMV524211:LMV589745 LWR524211:LWR589745 MGN524211:MGN589745 MQJ524211:MQJ589745 NAF524211:NAF589745 NKB524211:NKB589745 NTX524211:NTX589745 ODT524211:ODT589745 ONP524211:ONP589745 OXL524211:OXL589745 PHH524211:PHH589745 PRD524211:PRD589745 QAZ524211:QAZ589745 QKV524211:QKV589745 QUR524211:QUR589745 REN524211:REN589745 ROJ524211:ROJ589745 RYF524211:RYF589745 SIB524211:SIB589745 SRX524211:SRX589745 TBT524211:TBT589745 TLP524211:TLP589745 TVL524211:TVL589745 UFH524211:UFH589745 UPD524211:UPD589745 UYZ524211:UYZ589745 VIV524211:VIV589745 VSR524211:VSR589745 WCN524211:WCN589745 WMJ524211:WMJ589745 WWF524211:WWF589745 X589747:X655281 JT589747:JT655281 TP589747:TP655281 ADL589747:ADL655281 ANH589747:ANH655281 AXD589747:AXD655281 BGZ589747:BGZ655281 BQV589747:BQV655281 CAR589747:CAR655281 CKN589747:CKN655281 CUJ589747:CUJ655281 DEF589747:DEF655281 DOB589747:DOB655281 DXX589747:DXX655281 EHT589747:EHT655281 ERP589747:ERP655281 FBL589747:FBL655281 FLH589747:FLH655281 FVD589747:FVD655281 GEZ589747:GEZ655281 GOV589747:GOV655281 GYR589747:GYR655281 HIN589747:HIN655281 HSJ589747:HSJ655281 ICF589747:ICF655281 IMB589747:IMB655281 IVX589747:IVX655281 JFT589747:JFT655281 JPP589747:JPP655281 JZL589747:JZL655281 KJH589747:KJH655281 KTD589747:KTD655281 LCZ589747:LCZ655281 LMV589747:LMV655281 LWR589747:LWR655281 MGN589747:MGN655281 MQJ589747:MQJ655281 NAF589747:NAF655281 NKB589747:NKB655281 NTX589747:NTX655281 ODT589747:ODT655281 ONP589747:ONP655281 OXL589747:OXL655281 PHH589747:PHH655281 PRD589747:PRD655281 QAZ589747:QAZ655281 QKV589747:QKV655281 QUR589747:QUR655281 REN589747:REN655281 ROJ589747:ROJ655281 RYF589747:RYF655281 SIB589747:SIB655281 SRX589747:SRX655281 TBT589747:TBT655281 TLP589747:TLP655281 TVL589747:TVL655281 UFH589747:UFH655281 UPD589747:UPD655281 UYZ589747:UYZ655281 VIV589747:VIV655281 VSR589747:VSR655281 WCN589747:WCN655281 WMJ589747:WMJ655281 WWF589747:WWF655281 X655283:X720817 JT655283:JT720817 TP655283:TP720817 ADL655283:ADL720817 ANH655283:ANH720817 AXD655283:AXD720817 BGZ655283:BGZ720817 BQV655283:BQV720817 CAR655283:CAR720817 CKN655283:CKN720817 CUJ655283:CUJ720817 DEF655283:DEF720817 DOB655283:DOB720817 DXX655283:DXX720817 EHT655283:EHT720817 ERP655283:ERP720817 FBL655283:FBL720817 FLH655283:FLH720817 FVD655283:FVD720817 GEZ655283:GEZ720817 GOV655283:GOV720817 GYR655283:GYR720817 HIN655283:HIN720817 HSJ655283:HSJ720817 ICF655283:ICF720817 IMB655283:IMB720817 IVX655283:IVX720817 JFT655283:JFT720817 JPP655283:JPP720817 JZL655283:JZL720817 KJH655283:KJH720817 KTD655283:KTD720817 LCZ655283:LCZ720817 LMV655283:LMV720817 LWR655283:LWR720817 MGN655283:MGN720817 MQJ655283:MQJ720817 NAF655283:NAF720817 NKB655283:NKB720817 NTX655283:NTX720817 ODT655283:ODT720817 ONP655283:ONP720817 OXL655283:OXL720817 PHH655283:PHH720817 PRD655283:PRD720817 QAZ655283:QAZ720817 QKV655283:QKV720817 QUR655283:QUR720817 REN655283:REN720817 ROJ655283:ROJ720817 RYF655283:RYF720817 SIB655283:SIB720817 SRX655283:SRX720817 TBT655283:TBT720817 TLP655283:TLP720817 TVL655283:TVL720817 UFH655283:UFH720817 UPD655283:UPD720817 UYZ655283:UYZ720817 VIV655283:VIV720817 VSR655283:VSR720817 WCN655283:WCN720817 WMJ655283:WMJ720817 WWF655283:WWF720817 X720819:X786353 JT720819:JT786353 TP720819:TP786353 ADL720819:ADL786353 ANH720819:ANH786353 AXD720819:AXD786353 BGZ720819:BGZ786353 BQV720819:BQV786353 CAR720819:CAR786353 CKN720819:CKN786353 CUJ720819:CUJ786353 DEF720819:DEF786353 DOB720819:DOB786353 DXX720819:DXX786353 EHT720819:EHT786353 ERP720819:ERP786353 FBL720819:FBL786353 FLH720819:FLH786353 FVD720819:FVD786353 GEZ720819:GEZ786353 GOV720819:GOV786353 GYR720819:GYR786353 HIN720819:HIN786353 HSJ720819:HSJ786353 ICF720819:ICF786353 IMB720819:IMB786353 IVX720819:IVX786353 JFT720819:JFT786353 JPP720819:JPP786353 JZL720819:JZL786353 KJH720819:KJH786353 KTD720819:KTD786353 LCZ720819:LCZ786353 LMV720819:LMV786353 LWR720819:LWR786353 MGN720819:MGN786353 MQJ720819:MQJ786353 NAF720819:NAF786353 NKB720819:NKB786353 NTX720819:NTX786353 ODT720819:ODT786353 ONP720819:ONP786353 OXL720819:OXL786353 PHH720819:PHH786353 PRD720819:PRD786353 QAZ720819:QAZ786353 QKV720819:QKV786353 QUR720819:QUR786353 REN720819:REN786353 ROJ720819:ROJ786353 RYF720819:RYF786353 SIB720819:SIB786353 SRX720819:SRX786353 TBT720819:TBT786353 TLP720819:TLP786353 TVL720819:TVL786353 UFH720819:UFH786353 UPD720819:UPD786353 UYZ720819:UYZ786353 VIV720819:VIV786353 VSR720819:VSR786353 WCN720819:WCN786353 WMJ720819:WMJ786353 WWF720819:WWF786353 X786355:X851889 JT786355:JT851889 TP786355:TP851889 ADL786355:ADL851889 ANH786355:ANH851889 AXD786355:AXD851889 BGZ786355:BGZ851889 BQV786355:BQV851889 CAR786355:CAR851889 CKN786355:CKN851889 CUJ786355:CUJ851889 DEF786355:DEF851889 DOB786355:DOB851889 DXX786355:DXX851889 EHT786355:EHT851889 ERP786355:ERP851889 FBL786355:FBL851889 FLH786355:FLH851889 FVD786355:FVD851889 GEZ786355:GEZ851889 GOV786355:GOV851889 GYR786355:GYR851889 HIN786355:HIN851889 HSJ786355:HSJ851889 ICF786355:ICF851889 IMB786355:IMB851889 IVX786355:IVX851889 JFT786355:JFT851889 JPP786355:JPP851889 JZL786355:JZL851889 KJH786355:KJH851889 KTD786355:KTD851889 LCZ786355:LCZ851889 LMV786355:LMV851889 LWR786355:LWR851889 MGN786355:MGN851889 MQJ786355:MQJ851889 NAF786355:NAF851889 NKB786355:NKB851889 NTX786355:NTX851889 ODT786355:ODT851889 ONP786355:ONP851889 OXL786355:OXL851889 PHH786355:PHH851889 PRD786355:PRD851889 QAZ786355:QAZ851889 QKV786355:QKV851889 QUR786355:QUR851889 REN786355:REN851889 ROJ786355:ROJ851889 RYF786355:RYF851889 SIB786355:SIB851889 SRX786355:SRX851889 TBT786355:TBT851889 TLP786355:TLP851889 TVL786355:TVL851889 UFH786355:UFH851889 UPD786355:UPD851889 UYZ786355:UYZ851889 VIV786355:VIV851889 VSR786355:VSR851889 WCN786355:WCN851889 WMJ786355:WMJ851889 WWF786355:WWF851889 X851891:X917425 JT851891:JT917425 TP851891:TP917425 ADL851891:ADL917425 ANH851891:ANH917425 AXD851891:AXD917425 BGZ851891:BGZ917425 BQV851891:BQV917425 CAR851891:CAR917425 CKN851891:CKN917425 CUJ851891:CUJ917425 DEF851891:DEF917425 DOB851891:DOB917425 DXX851891:DXX917425 EHT851891:EHT917425 ERP851891:ERP917425 FBL851891:FBL917425 FLH851891:FLH917425 FVD851891:FVD917425 GEZ851891:GEZ917425 GOV851891:GOV917425 GYR851891:GYR917425 HIN851891:HIN917425 HSJ851891:HSJ917425 ICF851891:ICF917425 IMB851891:IMB917425 IVX851891:IVX917425 JFT851891:JFT917425 JPP851891:JPP917425 JZL851891:JZL917425 KJH851891:KJH917425 KTD851891:KTD917425 LCZ851891:LCZ917425 LMV851891:LMV917425 LWR851891:LWR917425 MGN851891:MGN917425 MQJ851891:MQJ917425 NAF851891:NAF917425 NKB851891:NKB917425 NTX851891:NTX917425 ODT851891:ODT917425 ONP851891:ONP917425 OXL851891:OXL917425 PHH851891:PHH917425 PRD851891:PRD917425 QAZ851891:QAZ917425 QKV851891:QKV917425 QUR851891:QUR917425 REN851891:REN917425 ROJ851891:ROJ917425 RYF851891:RYF917425 SIB851891:SIB917425 SRX851891:SRX917425 TBT851891:TBT917425 TLP851891:TLP917425 TVL851891:TVL917425 UFH851891:UFH917425 UPD851891:UPD917425 UYZ851891:UYZ917425 VIV851891:VIV917425 VSR851891:VSR917425 WCN851891:WCN917425 WMJ851891:WMJ917425 WWF851891:WWF917425 X917427:X982961 JT917427:JT982961 TP917427:TP982961 ADL917427:ADL982961 ANH917427:ANH982961 AXD917427:AXD982961 BGZ917427:BGZ982961 BQV917427:BQV982961 CAR917427:CAR982961 CKN917427:CKN982961 CUJ917427:CUJ982961 DEF917427:DEF982961 DOB917427:DOB982961 DXX917427:DXX982961 EHT917427:EHT982961 ERP917427:ERP982961 FBL917427:FBL982961 FLH917427:FLH982961 FVD917427:FVD982961 GEZ917427:GEZ982961 GOV917427:GOV982961 GYR917427:GYR982961 HIN917427:HIN982961 HSJ917427:HSJ982961 ICF917427:ICF982961 IMB917427:IMB982961 IVX917427:IVX982961 JFT917427:JFT982961 JPP917427:JPP982961 JZL917427:JZL982961 KJH917427:KJH982961 KTD917427:KTD982961 LCZ917427:LCZ982961 LMV917427:LMV982961 LWR917427:LWR982961 MGN917427:MGN982961 MQJ917427:MQJ982961 NAF917427:NAF982961 NKB917427:NKB982961 NTX917427:NTX982961 ODT917427:ODT982961 ONP917427:ONP982961 OXL917427:OXL982961 PHH917427:PHH982961 PRD917427:PRD982961 QAZ917427:QAZ982961 QKV917427:QKV982961 QUR917427:QUR982961 REN917427:REN982961 ROJ917427:ROJ982961 RYF917427:RYF982961 SIB917427:SIB982961 SRX917427:SRX982961 TBT917427:TBT982961 TLP917427:TLP982961 TVL917427:TVL982961 UFH917427:UFH982961 UPD917427:UPD982961 UYZ917427:UYZ982961 VIV917427:VIV982961 VSR917427:VSR982961 WCN917427:WCN982961 WMJ917427:WMJ982961 WWF917427:WWF982961 X982963:X1048576 JT982963:JT1048576 TP982963:TP1048576 ADL982963:ADL1048576 ANH982963:ANH1048576 AXD982963:AXD1048576 BGZ982963:BGZ1048576 BQV982963:BQV1048576 CAR982963:CAR1048576 CKN982963:CKN1048576 CUJ982963:CUJ1048576 DEF982963:DEF1048576 DOB982963:DOB1048576 DXX982963:DXX1048576 EHT982963:EHT1048576 ERP982963:ERP1048576 FBL982963:FBL1048576 FLH982963:FLH1048576 FVD982963:FVD1048576 GEZ982963:GEZ1048576 GOV982963:GOV1048576 GYR982963:GYR1048576 HIN982963:HIN1048576 HSJ982963:HSJ1048576 ICF982963:ICF1048576 IMB982963:IMB1048576 IVX982963:IVX1048576 JFT982963:JFT1048576 JPP982963:JPP1048576 JZL982963:JZL1048576 KJH982963:KJH1048576 KTD982963:KTD1048576 LCZ982963:LCZ1048576 LMV982963:LMV1048576 LWR982963:LWR1048576 MGN982963:MGN1048576 MQJ982963:MQJ1048576 NAF982963:NAF1048576 NKB982963:NKB1048576 NTX982963:NTX1048576 ODT982963:ODT1048576 ONP982963:ONP1048576 OXL982963:OXL1048576 PHH982963:PHH1048576 PRD982963:PRD1048576 QAZ982963:QAZ1048576 QKV982963:QKV1048576 QUR982963:QUR1048576 REN982963:REN1048576 ROJ982963:ROJ1048576 RYF982963:RYF1048576 SIB982963:SIB1048576 SRX982963:SRX1048576 TBT982963:TBT1048576 TLP982963:TLP1048576 TVL982963:TVL1048576 UFH982963:UFH1048576 UPD982963:UPD1048576 UYZ982963:UYZ1048576 VIV982963:VIV1048576 VSR982963:VSR1048576 WCN982963:WCN1048576 WMJ982963:WMJ1048576 WWF982963:WWF1048576 WWF2:WWF65457 WMJ2:WMJ65457 WCN2:WCN65457 VSR2:VSR65457 VIV2:VIV65457 UYZ2:UYZ65457 UPD2:UPD65457 UFH2:UFH65457 TVL2:TVL65457 TLP2:TLP65457 TBT2:TBT65457 SRX2:SRX65457 SIB2:SIB65457 RYF2:RYF65457 ROJ2:ROJ65457 REN2:REN65457 QUR2:QUR65457 QKV2:QKV65457 QAZ2:QAZ65457 PRD2:PRD65457 PHH2:PHH65457 OXL2:OXL65457 ONP2:ONP65457 ODT2:ODT65457 NTX2:NTX65457 NKB2:NKB65457 NAF2:NAF65457 MQJ2:MQJ65457 MGN2:MGN65457 LWR2:LWR65457 LMV2:LMV65457 LCZ2:LCZ65457 KTD2:KTD65457 KJH2:KJH65457 JZL2:JZL65457 JPP2:JPP65457 JFT2:JFT65457 IVX2:IVX65457 IMB2:IMB65457 ICF2:ICF65457 HSJ2:HSJ65457 HIN2:HIN65457 GYR2:GYR65457 GOV2:GOV65457 GEZ2:GEZ65457 FVD2:FVD65457 FLH2:FLH65457 FBL2:FBL65457 ERP2:ERP65457 EHT2:EHT65457 DXX2:DXX65457 DOB2:DOB65457 DEF2:DEF65457 CUJ2:CUJ65457 CKN2:CKN65457 CAR2:CAR65457 BQV2:BQV65457 BGZ2:BGZ65457 AXD2:AXD65457 ANH2:ANH65457 ADL2:ADL65457 TP2:TP65457 JT2:JT65457 X2:X65457">
      <formula1>0</formula1>
      <formula2>0.999305555555556</formula2>
    </dataValidation>
    <dataValidation type="decimal" allowBlank="1" showInputMessage="1" showErrorMessage="1" error="Numeric values &gt;=0 and &lt;=100k only. If outside range lleave blank and add flag and comment." promptTitle="Flourometer Reading" prompt="Add the value here." sqref="T67:T65457 JP67:JP65457 TL67:TL65457 ADH67:ADH65457 AND67:AND65457 AWZ67:AWZ65457 BGV67:BGV65457 BQR67:BQR65457 CAN67:CAN65457 CKJ67:CKJ65457 CUF67:CUF65457 DEB67:DEB65457 DNX67:DNX65457 DXT67:DXT65457 EHP67:EHP65457 ERL67:ERL65457 FBH67:FBH65457 FLD67:FLD65457 FUZ67:FUZ65457 GEV67:GEV65457 GOR67:GOR65457 GYN67:GYN65457 HIJ67:HIJ65457 HSF67:HSF65457 ICB67:ICB65457 ILX67:ILX65457 IVT67:IVT65457 JFP67:JFP65457 JPL67:JPL65457 JZH67:JZH65457 KJD67:KJD65457 KSZ67:KSZ65457 LCV67:LCV65457 LMR67:LMR65457 LWN67:LWN65457 MGJ67:MGJ65457 MQF67:MQF65457 NAB67:NAB65457 NJX67:NJX65457 NTT67:NTT65457 ODP67:ODP65457 ONL67:ONL65457 OXH67:OXH65457 PHD67:PHD65457 PQZ67:PQZ65457 QAV67:QAV65457 QKR67:QKR65457 QUN67:QUN65457 REJ67:REJ65457 ROF67:ROF65457 RYB67:RYB65457 SHX67:SHX65457 SRT67:SRT65457 TBP67:TBP65457 TLL67:TLL65457 TVH67:TVH65457 UFD67:UFD65457 UOZ67:UOZ65457 UYV67:UYV65457 VIR67:VIR65457 VSN67:VSN65457 WCJ67:WCJ65457 WMF67:WMF65457 WWB67:WWB65457 T65603:T130993 JP65603:JP130993 TL65603:TL130993 ADH65603:ADH130993 AND65603:AND130993 AWZ65603:AWZ130993 BGV65603:BGV130993 BQR65603:BQR130993 CAN65603:CAN130993 CKJ65603:CKJ130993 CUF65603:CUF130993 DEB65603:DEB130993 DNX65603:DNX130993 DXT65603:DXT130993 EHP65603:EHP130993 ERL65603:ERL130993 FBH65603:FBH130993 FLD65603:FLD130993 FUZ65603:FUZ130993 GEV65603:GEV130993 GOR65603:GOR130993 GYN65603:GYN130993 HIJ65603:HIJ130993 HSF65603:HSF130993 ICB65603:ICB130993 ILX65603:ILX130993 IVT65603:IVT130993 JFP65603:JFP130993 JPL65603:JPL130993 JZH65603:JZH130993 KJD65603:KJD130993 KSZ65603:KSZ130993 LCV65603:LCV130993 LMR65603:LMR130993 LWN65603:LWN130993 MGJ65603:MGJ130993 MQF65603:MQF130993 NAB65603:NAB130993 NJX65603:NJX130993 NTT65603:NTT130993 ODP65603:ODP130993 ONL65603:ONL130993 OXH65603:OXH130993 PHD65603:PHD130993 PQZ65603:PQZ130993 QAV65603:QAV130993 QKR65603:QKR130993 QUN65603:QUN130993 REJ65603:REJ130993 ROF65603:ROF130993 RYB65603:RYB130993 SHX65603:SHX130993 SRT65603:SRT130993 TBP65603:TBP130993 TLL65603:TLL130993 TVH65603:TVH130993 UFD65603:UFD130993 UOZ65603:UOZ130993 UYV65603:UYV130993 VIR65603:VIR130993 VSN65603:VSN130993 WCJ65603:WCJ130993 WMF65603:WMF130993 WWB65603:WWB130993 T131139:T196529 JP131139:JP196529 TL131139:TL196529 ADH131139:ADH196529 AND131139:AND196529 AWZ131139:AWZ196529 BGV131139:BGV196529 BQR131139:BQR196529 CAN131139:CAN196529 CKJ131139:CKJ196529 CUF131139:CUF196529 DEB131139:DEB196529 DNX131139:DNX196529 DXT131139:DXT196529 EHP131139:EHP196529 ERL131139:ERL196529 FBH131139:FBH196529 FLD131139:FLD196529 FUZ131139:FUZ196529 GEV131139:GEV196529 GOR131139:GOR196529 GYN131139:GYN196529 HIJ131139:HIJ196529 HSF131139:HSF196529 ICB131139:ICB196529 ILX131139:ILX196529 IVT131139:IVT196529 JFP131139:JFP196529 JPL131139:JPL196529 JZH131139:JZH196529 KJD131139:KJD196529 KSZ131139:KSZ196529 LCV131139:LCV196529 LMR131139:LMR196529 LWN131139:LWN196529 MGJ131139:MGJ196529 MQF131139:MQF196529 NAB131139:NAB196529 NJX131139:NJX196529 NTT131139:NTT196529 ODP131139:ODP196529 ONL131139:ONL196529 OXH131139:OXH196529 PHD131139:PHD196529 PQZ131139:PQZ196529 QAV131139:QAV196529 QKR131139:QKR196529 QUN131139:QUN196529 REJ131139:REJ196529 ROF131139:ROF196529 RYB131139:RYB196529 SHX131139:SHX196529 SRT131139:SRT196529 TBP131139:TBP196529 TLL131139:TLL196529 TVH131139:TVH196529 UFD131139:UFD196529 UOZ131139:UOZ196529 UYV131139:UYV196529 VIR131139:VIR196529 VSN131139:VSN196529 WCJ131139:WCJ196529 WMF131139:WMF196529 WWB131139:WWB196529 T196675:T262065 JP196675:JP262065 TL196675:TL262065 ADH196675:ADH262065 AND196675:AND262065 AWZ196675:AWZ262065 BGV196675:BGV262065 BQR196675:BQR262065 CAN196675:CAN262065 CKJ196675:CKJ262065 CUF196675:CUF262065 DEB196675:DEB262065 DNX196675:DNX262065 DXT196675:DXT262065 EHP196675:EHP262065 ERL196675:ERL262065 FBH196675:FBH262065 FLD196675:FLD262065 FUZ196675:FUZ262065 GEV196675:GEV262065 GOR196675:GOR262065 GYN196675:GYN262065 HIJ196675:HIJ262065 HSF196675:HSF262065 ICB196675:ICB262065 ILX196675:ILX262065 IVT196675:IVT262065 JFP196675:JFP262065 JPL196675:JPL262065 JZH196675:JZH262065 KJD196675:KJD262065 KSZ196675:KSZ262065 LCV196675:LCV262065 LMR196675:LMR262065 LWN196675:LWN262065 MGJ196675:MGJ262065 MQF196675:MQF262065 NAB196675:NAB262065 NJX196675:NJX262065 NTT196675:NTT262065 ODP196675:ODP262065 ONL196675:ONL262065 OXH196675:OXH262065 PHD196675:PHD262065 PQZ196675:PQZ262065 QAV196675:QAV262065 QKR196675:QKR262065 QUN196675:QUN262065 REJ196675:REJ262065 ROF196675:ROF262065 RYB196675:RYB262065 SHX196675:SHX262065 SRT196675:SRT262065 TBP196675:TBP262065 TLL196675:TLL262065 TVH196675:TVH262065 UFD196675:UFD262065 UOZ196675:UOZ262065 UYV196675:UYV262065 VIR196675:VIR262065 VSN196675:VSN262065 WCJ196675:WCJ262065 WMF196675:WMF262065 WWB196675:WWB262065 T262211:T327601 JP262211:JP327601 TL262211:TL327601 ADH262211:ADH327601 AND262211:AND327601 AWZ262211:AWZ327601 BGV262211:BGV327601 BQR262211:BQR327601 CAN262211:CAN327601 CKJ262211:CKJ327601 CUF262211:CUF327601 DEB262211:DEB327601 DNX262211:DNX327601 DXT262211:DXT327601 EHP262211:EHP327601 ERL262211:ERL327601 FBH262211:FBH327601 FLD262211:FLD327601 FUZ262211:FUZ327601 GEV262211:GEV327601 GOR262211:GOR327601 GYN262211:GYN327601 HIJ262211:HIJ327601 HSF262211:HSF327601 ICB262211:ICB327601 ILX262211:ILX327601 IVT262211:IVT327601 JFP262211:JFP327601 JPL262211:JPL327601 JZH262211:JZH327601 KJD262211:KJD327601 KSZ262211:KSZ327601 LCV262211:LCV327601 LMR262211:LMR327601 LWN262211:LWN327601 MGJ262211:MGJ327601 MQF262211:MQF327601 NAB262211:NAB327601 NJX262211:NJX327601 NTT262211:NTT327601 ODP262211:ODP327601 ONL262211:ONL327601 OXH262211:OXH327601 PHD262211:PHD327601 PQZ262211:PQZ327601 QAV262211:QAV327601 QKR262211:QKR327601 QUN262211:QUN327601 REJ262211:REJ327601 ROF262211:ROF327601 RYB262211:RYB327601 SHX262211:SHX327601 SRT262211:SRT327601 TBP262211:TBP327601 TLL262211:TLL327601 TVH262211:TVH327601 UFD262211:UFD327601 UOZ262211:UOZ327601 UYV262211:UYV327601 VIR262211:VIR327601 VSN262211:VSN327601 WCJ262211:WCJ327601 WMF262211:WMF327601 WWB262211:WWB327601 T327747:T393137 JP327747:JP393137 TL327747:TL393137 ADH327747:ADH393137 AND327747:AND393137 AWZ327747:AWZ393137 BGV327747:BGV393137 BQR327747:BQR393137 CAN327747:CAN393137 CKJ327747:CKJ393137 CUF327747:CUF393137 DEB327747:DEB393137 DNX327747:DNX393137 DXT327747:DXT393137 EHP327747:EHP393137 ERL327747:ERL393137 FBH327747:FBH393137 FLD327747:FLD393137 FUZ327747:FUZ393137 GEV327747:GEV393137 GOR327747:GOR393137 GYN327747:GYN393137 HIJ327747:HIJ393137 HSF327747:HSF393137 ICB327747:ICB393137 ILX327747:ILX393137 IVT327747:IVT393137 JFP327747:JFP393137 JPL327747:JPL393137 JZH327747:JZH393137 KJD327747:KJD393137 KSZ327747:KSZ393137 LCV327747:LCV393137 LMR327747:LMR393137 LWN327747:LWN393137 MGJ327747:MGJ393137 MQF327747:MQF393137 NAB327747:NAB393137 NJX327747:NJX393137 NTT327747:NTT393137 ODP327747:ODP393137 ONL327747:ONL393137 OXH327747:OXH393137 PHD327747:PHD393137 PQZ327747:PQZ393137 QAV327747:QAV393137 QKR327747:QKR393137 QUN327747:QUN393137 REJ327747:REJ393137 ROF327747:ROF393137 RYB327747:RYB393137 SHX327747:SHX393137 SRT327747:SRT393137 TBP327747:TBP393137 TLL327747:TLL393137 TVH327747:TVH393137 UFD327747:UFD393137 UOZ327747:UOZ393137 UYV327747:UYV393137 VIR327747:VIR393137 VSN327747:VSN393137 WCJ327747:WCJ393137 WMF327747:WMF393137 WWB327747:WWB393137 T393283:T458673 JP393283:JP458673 TL393283:TL458673 ADH393283:ADH458673 AND393283:AND458673 AWZ393283:AWZ458673 BGV393283:BGV458673 BQR393283:BQR458673 CAN393283:CAN458673 CKJ393283:CKJ458673 CUF393283:CUF458673 DEB393283:DEB458673 DNX393283:DNX458673 DXT393283:DXT458673 EHP393283:EHP458673 ERL393283:ERL458673 FBH393283:FBH458673 FLD393283:FLD458673 FUZ393283:FUZ458673 GEV393283:GEV458673 GOR393283:GOR458673 GYN393283:GYN458673 HIJ393283:HIJ458673 HSF393283:HSF458673 ICB393283:ICB458673 ILX393283:ILX458673 IVT393283:IVT458673 JFP393283:JFP458673 JPL393283:JPL458673 JZH393283:JZH458673 KJD393283:KJD458673 KSZ393283:KSZ458673 LCV393283:LCV458673 LMR393283:LMR458673 LWN393283:LWN458673 MGJ393283:MGJ458673 MQF393283:MQF458673 NAB393283:NAB458673 NJX393283:NJX458673 NTT393283:NTT458673 ODP393283:ODP458673 ONL393283:ONL458673 OXH393283:OXH458673 PHD393283:PHD458673 PQZ393283:PQZ458673 QAV393283:QAV458673 QKR393283:QKR458673 QUN393283:QUN458673 REJ393283:REJ458673 ROF393283:ROF458673 RYB393283:RYB458673 SHX393283:SHX458673 SRT393283:SRT458673 TBP393283:TBP458673 TLL393283:TLL458673 TVH393283:TVH458673 UFD393283:UFD458673 UOZ393283:UOZ458673 UYV393283:UYV458673 VIR393283:VIR458673 VSN393283:VSN458673 WCJ393283:WCJ458673 WMF393283:WMF458673 WWB393283:WWB458673 T458819:T524209 JP458819:JP524209 TL458819:TL524209 ADH458819:ADH524209 AND458819:AND524209 AWZ458819:AWZ524209 BGV458819:BGV524209 BQR458819:BQR524209 CAN458819:CAN524209 CKJ458819:CKJ524209 CUF458819:CUF524209 DEB458819:DEB524209 DNX458819:DNX524209 DXT458819:DXT524209 EHP458819:EHP524209 ERL458819:ERL524209 FBH458819:FBH524209 FLD458819:FLD524209 FUZ458819:FUZ524209 GEV458819:GEV524209 GOR458819:GOR524209 GYN458819:GYN524209 HIJ458819:HIJ524209 HSF458819:HSF524209 ICB458819:ICB524209 ILX458819:ILX524209 IVT458819:IVT524209 JFP458819:JFP524209 JPL458819:JPL524209 JZH458819:JZH524209 KJD458819:KJD524209 KSZ458819:KSZ524209 LCV458819:LCV524209 LMR458819:LMR524209 LWN458819:LWN524209 MGJ458819:MGJ524209 MQF458819:MQF524209 NAB458819:NAB524209 NJX458819:NJX524209 NTT458819:NTT524209 ODP458819:ODP524209 ONL458819:ONL524209 OXH458819:OXH524209 PHD458819:PHD524209 PQZ458819:PQZ524209 QAV458819:QAV524209 QKR458819:QKR524209 QUN458819:QUN524209 REJ458819:REJ524209 ROF458819:ROF524209 RYB458819:RYB524209 SHX458819:SHX524209 SRT458819:SRT524209 TBP458819:TBP524209 TLL458819:TLL524209 TVH458819:TVH524209 UFD458819:UFD524209 UOZ458819:UOZ524209 UYV458819:UYV524209 VIR458819:VIR524209 VSN458819:VSN524209 WCJ458819:WCJ524209 WMF458819:WMF524209 WWB458819:WWB524209 T524355:T589745 JP524355:JP589745 TL524355:TL589745 ADH524355:ADH589745 AND524355:AND589745 AWZ524355:AWZ589745 BGV524355:BGV589745 BQR524355:BQR589745 CAN524355:CAN589745 CKJ524355:CKJ589745 CUF524355:CUF589745 DEB524355:DEB589745 DNX524355:DNX589745 DXT524355:DXT589745 EHP524355:EHP589745 ERL524355:ERL589745 FBH524355:FBH589745 FLD524355:FLD589745 FUZ524355:FUZ589745 GEV524355:GEV589745 GOR524355:GOR589745 GYN524355:GYN589745 HIJ524355:HIJ589745 HSF524355:HSF589745 ICB524355:ICB589745 ILX524355:ILX589745 IVT524355:IVT589745 JFP524355:JFP589745 JPL524355:JPL589745 JZH524355:JZH589745 KJD524355:KJD589745 KSZ524355:KSZ589745 LCV524355:LCV589745 LMR524355:LMR589745 LWN524355:LWN589745 MGJ524355:MGJ589745 MQF524355:MQF589745 NAB524355:NAB589745 NJX524355:NJX589745 NTT524355:NTT589745 ODP524355:ODP589745 ONL524355:ONL589745 OXH524355:OXH589745 PHD524355:PHD589745 PQZ524355:PQZ589745 QAV524355:QAV589745 QKR524355:QKR589745 QUN524355:QUN589745 REJ524355:REJ589745 ROF524355:ROF589745 RYB524355:RYB589745 SHX524355:SHX589745 SRT524355:SRT589745 TBP524355:TBP589745 TLL524355:TLL589745 TVH524355:TVH589745 UFD524355:UFD589745 UOZ524355:UOZ589745 UYV524355:UYV589745 VIR524355:VIR589745 VSN524355:VSN589745 WCJ524355:WCJ589745 WMF524355:WMF589745 WWB524355:WWB589745 T589891:T655281 JP589891:JP655281 TL589891:TL655281 ADH589891:ADH655281 AND589891:AND655281 AWZ589891:AWZ655281 BGV589891:BGV655281 BQR589891:BQR655281 CAN589891:CAN655281 CKJ589891:CKJ655281 CUF589891:CUF655281 DEB589891:DEB655281 DNX589891:DNX655281 DXT589891:DXT655281 EHP589891:EHP655281 ERL589891:ERL655281 FBH589891:FBH655281 FLD589891:FLD655281 FUZ589891:FUZ655281 GEV589891:GEV655281 GOR589891:GOR655281 GYN589891:GYN655281 HIJ589891:HIJ655281 HSF589891:HSF655281 ICB589891:ICB655281 ILX589891:ILX655281 IVT589891:IVT655281 JFP589891:JFP655281 JPL589891:JPL655281 JZH589891:JZH655281 KJD589891:KJD655281 KSZ589891:KSZ655281 LCV589891:LCV655281 LMR589891:LMR655281 LWN589891:LWN655281 MGJ589891:MGJ655281 MQF589891:MQF655281 NAB589891:NAB655281 NJX589891:NJX655281 NTT589891:NTT655281 ODP589891:ODP655281 ONL589891:ONL655281 OXH589891:OXH655281 PHD589891:PHD655281 PQZ589891:PQZ655281 QAV589891:QAV655281 QKR589891:QKR655281 QUN589891:QUN655281 REJ589891:REJ655281 ROF589891:ROF655281 RYB589891:RYB655281 SHX589891:SHX655281 SRT589891:SRT655281 TBP589891:TBP655281 TLL589891:TLL655281 TVH589891:TVH655281 UFD589891:UFD655281 UOZ589891:UOZ655281 UYV589891:UYV655281 VIR589891:VIR655281 VSN589891:VSN655281 WCJ589891:WCJ655281 WMF589891:WMF655281 WWB589891:WWB655281 T655427:T720817 JP655427:JP720817 TL655427:TL720817 ADH655427:ADH720817 AND655427:AND720817 AWZ655427:AWZ720817 BGV655427:BGV720817 BQR655427:BQR720817 CAN655427:CAN720817 CKJ655427:CKJ720817 CUF655427:CUF720817 DEB655427:DEB720817 DNX655427:DNX720817 DXT655427:DXT720817 EHP655427:EHP720817 ERL655427:ERL720817 FBH655427:FBH720817 FLD655427:FLD720817 FUZ655427:FUZ720817 GEV655427:GEV720817 GOR655427:GOR720817 GYN655427:GYN720817 HIJ655427:HIJ720817 HSF655427:HSF720817 ICB655427:ICB720817 ILX655427:ILX720817 IVT655427:IVT720817 JFP655427:JFP720817 JPL655427:JPL720817 JZH655427:JZH720817 KJD655427:KJD720817 KSZ655427:KSZ720817 LCV655427:LCV720817 LMR655427:LMR720817 LWN655427:LWN720817 MGJ655427:MGJ720817 MQF655427:MQF720817 NAB655427:NAB720817 NJX655427:NJX720817 NTT655427:NTT720817 ODP655427:ODP720817 ONL655427:ONL720817 OXH655427:OXH720817 PHD655427:PHD720817 PQZ655427:PQZ720817 QAV655427:QAV720817 QKR655427:QKR720817 QUN655427:QUN720817 REJ655427:REJ720817 ROF655427:ROF720817 RYB655427:RYB720817 SHX655427:SHX720817 SRT655427:SRT720817 TBP655427:TBP720817 TLL655427:TLL720817 TVH655427:TVH720817 UFD655427:UFD720817 UOZ655427:UOZ720817 UYV655427:UYV720817 VIR655427:VIR720817 VSN655427:VSN720817 WCJ655427:WCJ720817 WMF655427:WMF720817 WWB655427:WWB720817 T720963:T786353 JP720963:JP786353 TL720963:TL786353 ADH720963:ADH786353 AND720963:AND786353 AWZ720963:AWZ786353 BGV720963:BGV786353 BQR720963:BQR786353 CAN720963:CAN786353 CKJ720963:CKJ786353 CUF720963:CUF786353 DEB720963:DEB786353 DNX720963:DNX786353 DXT720963:DXT786353 EHP720963:EHP786353 ERL720963:ERL786353 FBH720963:FBH786353 FLD720963:FLD786353 FUZ720963:FUZ786353 GEV720963:GEV786353 GOR720963:GOR786353 GYN720963:GYN786353 HIJ720963:HIJ786353 HSF720963:HSF786353 ICB720963:ICB786353 ILX720963:ILX786353 IVT720963:IVT786353 JFP720963:JFP786353 JPL720963:JPL786353 JZH720963:JZH786353 KJD720963:KJD786353 KSZ720963:KSZ786353 LCV720963:LCV786353 LMR720963:LMR786353 LWN720963:LWN786353 MGJ720963:MGJ786353 MQF720963:MQF786353 NAB720963:NAB786353 NJX720963:NJX786353 NTT720963:NTT786353 ODP720963:ODP786353 ONL720963:ONL786353 OXH720963:OXH786353 PHD720963:PHD786353 PQZ720963:PQZ786353 QAV720963:QAV786353 QKR720963:QKR786353 QUN720963:QUN786353 REJ720963:REJ786353 ROF720963:ROF786353 RYB720963:RYB786353 SHX720963:SHX786353 SRT720963:SRT786353 TBP720963:TBP786353 TLL720963:TLL786353 TVH720963:TVH786353 UFD720963:UFD786353 UOZ720963:UOZ786353 UYV720963:UYV786353 VIR720963:VIR786353 VSN720963:VSN786353 WCJ720963:WCJ786353 WMF720963:WMF786353 WWB720963:WWB786353 T786499:T851889 JP786499:JP851889 TL786499:TL851889 ADH786499:ADH851889 AND786499:AND851889 AWZ786499:AWZ851889 BGV786499:BGV851889 BQR786499:BQR851889 CAN786499:CAN851889 CKJ786499:CKJ851889 CUF786499:CUF851889 DEB786499:DEB851889 DNX786499:DNX851889 DXT786499:DXT851889 EHP786499:EHP851889 ERL786499:ERL851889 FBH786499:FBH851889 FLD786499:FLD851889 FUZ786499:FUZ851889 GEV786499:GEV851889 GOR786499:GOR851889 GYN786499:GYN851889 HIJ786499:HIJ851889 HSF786499:HSF851889 ICB786499:ICB851889 ILX786499:ILX851889 IVT786499:IVT851889 JFP786499:JFP851889 JPL786499:JPL851889 JZH786499:JZH851889 KJD786499:KJD851889 KSZ786499:KSZ851889 LCV786499:LCV851889 LMR786499:LMR851889 LWN786499:LWN851889 MGJ786499:MGJ851889 MQF786499:MQF851889 NAB786499:NAB851889 NJX786499:NJX851889 NTT786499:NTT851889 ODP786499:ODP851889 ONL786499:ONL851889 OXH786499:OXH851889 PHD786499:PHD851889 PQZ786499:PQZ851889 QAV786499:QAV851889 QKR786499:QKR851889 QUN786499:QUN851889 REJ786499:REJ851889 ROF786499:ROF851889 RYB786499:RYB851889 SHX786499:SHX851889 SRT786499:SRT851889 TBP786499:TBP851889 TLL786499:TLL851889 TVH786499:TVH851889 UFD786499:UFD851889 UOZ786499:UOZ851889 UYV786499:UYV851889 VIR786499:VIR851889 VSN786499:VSN851889 WCJ786499:WCJ851889 WMF786499:WMF851889 WWB786499:WWB851889 T852035:T917425 JP852035:JP917425 TL852035:TL917425 ADH852035:ADH917425 AND852035:AND917425 AWZ852035:AWZ917425 BGV852035:BGV917425 BQR852035:BQR917425 CAN852035:CAN917425 CKJ852035:CKJ917425 CUF852035:CUF917425 DEB852035:DEB917425 DNX852035:DNX917425 DXT852035:DXT917425 EHP852035:EHP917425 ERL852035:ERL917425 FBH852035:FBH917425 FLD852035:FLD917425 FUZ852035:FUZ917425 GEV852035:GEV917425 GOR852035:GOR917425 GYN852035:GYN917425 HIJ852035:HIJ917425 HSF852035:HSF917425 ICB852035:ICB917425 ILX852035:ILX917425 IVT852035:IVT917425 JFP852035:JFP917425 JPL852035:JPL917425 JZH852035:JZH917425 KJD852035:KJD917425 KSZ852035:KSZ917425 LCV852035:LCV917425 LMR852035:LMR917425 LWN852035:LWN917425 MGJ852035:MGJ917425 MQF852035:MQF917425 NAB852035:NAB917425 NJX852035:NJX917425 NTT852035:NTT917425 ODP852035:ODP917425 ONL852035:ONL917425 OXH852035:OXH917425 PHD852035:PHD917425 PQZ852035:PQZ917425 QAV852035:QAV917425 QKR852035:QKR917425 QUN852035:QUN917425 REJ852035:REJ917425 ROF852035:ROF917425 RYB852035:RYB917425 SHX852035:SHX917425 SRT852035:SRT917425 TBP852035:TBP917425 TLL852035:TLL917425 TVH852035:TVH917425 UFD852035:UFD917425 UOZ852035:UOZ917425 UYV852035:UYV917425 VIR852035:VIR917425 VSN852035:VSN917425 WCJ852035:WCJ917425 WMF852035:WMF917425 WWB852035:WWB917425 T917571:T982961 JP917571:JP982961 TL917571:TL982961 ADH917571:ADH982961 AND917571:AND982961 AWZ917571:AWZ982961 BGV917571:BGV982961 BQR917571:BQR982961 CAN917571:CAN982961 CKJ917571:CKJ982961 CUF917571:CUF982961 DEB917571:DEB982961 DNX917571:DNX982961 DXT917571:DXT982961 EHP917571:EHP982961 ERL917571:ERL982961 FBH917571:FBH982961 FLD917571:FLD982961 FUZ917571:FUZ982961 GEV917571:GEV982961 GOR917571:GOR982961 GYN917571:GYN982961 HIJ917571:HIJ982961 HSF917571:HSF982961 ICB917571:ICB982961 ILX917571:ILX982961 IVT917571:IVT982961 JFP917571:JFP982961 JPL917571:JPL982961 JZH917571:JZH982961 KJD917571:KJD982961 KSZ917571:KSZ982961 LCV917571:LCV982961 LMR917571:LMR982961 LWN917571:LWN982961 MGJ917571:MGJ982961 MQF917571:MQF982961 NAB917571:NAB982961 NJX917571:NJX982961 NTT917571:NTT982961 ODP917571:ODP982961 ONL917571:ONL982961 OXH917571:OXH982961 PHD917571:PHD982961 PQZ917571:PQZ982961 QAV917571:QAV982961 QKR917571:QKR982961 QUN917571:QUN982961 REJ917571:REJ982961 ROF917571:ROF982961 RYB917571:RYB982961 SHX917571:SHX982961 SRT917571:SRT982961 TBP917571:TBP982961 TLL917571:TLL982961 TVH917571:TVH982961 UFD917571:UFD982961 UOZ917571:UOZ982961 UYV917571:UYV982961 VIR917571:VIR982961 VSN917571:VSN982961 WCJ917571:WCJ982961 WMF917571:WMF982961 WWB917571:WWB982961 T983107:T1048576 JP983107:JP1048576 TL983107:TL1048576 ADH983107:ADH1048576 AND983107:AND1048576 AWZ983107:AWZ1048576 BGV983107:BGV1048576 BQR983107:BQR1048576 CAN983107:CAN1048576 CKJ983107:CKJ1048576 CUF983107:CUF1048576 DEB983107:DEB1048576 DNX983107:DNX1048576 DXT983107:DXT1048576 EHP983107:EHP1048576 ERL983107:ERL1048576 FBH983107:FBH1048576 FLD983107:FLD1048576 FUZ983107:FUZ1048576 GEV983107:GEV1048576 GOR983107:GOR1048576 GYN983107:GYN1048576 HIJ983107:HIJ1048576 HSF983107:HSF1048576 ICB983107:ICB1048576 ILX983107:ILX1048576 IVT983107:IVT1048576 JFP983107:JFP1048576 JPL983107:JPL1048576 JZH983107:JZH1048576 KJD983107:KJD1048576 KSZ983107:KSZ1048576 LCV983107:LCV1048576 LMR983107:LMR1048576 LWN983107:LWN1048576 MGJ983107:MGJ1048576 MQF983107:MQF1048576 NAB983107:NAB1048576 NJX983107:NJX1048576 NTT983107:NTT1048576 ODP983107:ODP1048576 ONL983107:ONL1048576 OXH983107:OXH1048576 PHD983107:PHD1048576 PQZ983107:PQZ1048576 QAV983107:QAV1048576 QKR983107:QKR1048576 QUN983107:QUN1048576 REJ983107:REJ1048576 ROF983107:ROF1048576 RYB983107:RYB1048576 SHX983107:SHX1048576 SRT983107:SRT1048576 TBP983107:TBP1048576 TLL983107:TLL1048576 TVH983107:TVH1048576 UFD983107:UFD1048576 UOZ983107:UOZ1048576 UYV983107:UYV1048576 VIR983107:VIR1048576 VSN983107:VSN1048576 WCJ983107:WCJ1048576 WMF983107:WMF1048576 WWB983107:WWB1048576">
      <formula1>0</formula1>
      <formula2>99999</formula2>
    </dataValidation>
    <dataValidation type="list" allowBlank="1" showInputMessage="1" showErrorMessage="1" error="Select response from drop down list or leave blank and add flag and comment." promptTitle="Parameter" prompt="Phycocyanin or Chlorophyll" sqref="T65459:T65602 JP65459:JP65602 TL65459:TL65602 ADH65459:ADH65602 AND65459:AND65602 AWZ65459:AWZ65602 BGV65459:BGV65602 BQR65459:BQR65602 CAN65459:CAN65602 CKJ65459:CKJ65602 CUF65459:CUF65602 DEB65459:DEB65602 DNX65459:DNX65602 DXT65459:DXT65602 EHP65459:EHP65602 ERL65459:ERL65602 FBH65459:FBH65602 FLD65459:FLD65602 FUZ65459:FUZ65602 GEV65459:GEV65602 GOR65459:GOR65602 GYN65459:GYN65602 HIJ65459:HIJ65602 HSF65459:HSF65602 ICB65459:ICB65602 ILX65459:ILX65602 IVT65459:IVT65602 JFP65459:JFP65602 JPL65459:JPL65602 JZH65459:JZH65602 KJD65459:KJD65602 KSZ65459:KSZ65602 LCV65459:LCV65602 LMR65459:LMR65602 LWN65459:LWN65602 MGJ65459:MGJ65602 MQF65459:MQF65602 NAB65459:NAB65602 NJX65459:NJX65602 NTT65459:NTT65602 ODP65459:ODP65602 ONL65459:ONL65602 OXH65459:OXH65602 PHD65459:PHD65602 PQZ65459:PQZ65602 QAV65459:QAV65602 QKR65459:QKR65602 QUN65459:QUN65602 REJ65459:REJ65602 ROF65459:ROF65602 RYB65459:RYB65602 SHX65459:SHX65602 SRT65459:SRT65602 TBP65459:TBP65602 TLL65459:TLL65602 TVH65459:TVH65602 UFD65459:UFD65602 UOZ65459:UOZ65602 UYV65459:UYV65602 VIR65459:VIR65602 VSN65459:VSN65602 WCJ65459:WCJ65602 WMF65459:WMF65602 WWB65459:WWB65602 T130995:T131138 JP130995:JP131138 TL130995:TL131138 ADH130995:ADH131138 AND130995:AND131138 AWZ130995:AWZ131138 BGV130995:BGV131138 BQR130995:BQR131138 CAN130995:CAN131138 CKJ130995:CKJ131138 CUF130995:CUF131138 DEB130995:DEB131138 DNX130995:DNX131138 DXT130995:DXT131138 EHP130995:EHP131138 ERL130995:ERL131138 FBH130995:FBH131138 FLD130995:FLD131138 FUZ130995:FUZ131138 GEV130995:GEV131138 GOR130995:GOR131138 GYN130995:GYN131138 HIJ130995:HIJ131138 HSF130995:HSF131138 ICB130995:ICB131138 ILX130995:ILX131138 IVT130995:IVT131138 JFP130995:JFP131138 JPL130995:JPL131138 JZH130995:JZH131138 KJD130995:KJD131138 KSZ130995:KSZ131138 LCV130995:LCV131138 LMR130995:LMR131138 LWN130995:LWN131138 MGJ130995:MGJ131138 MQF130995:MQF131138 NAB130995:NAB131138 NJX130995:NJX131138 NTT130995:NTT131138 ODP130995:ODP131138 ONL130995:ONL131138 OXH130995:OXH131138 PHD130995:PHD131138 PQZ130995:PQZ131138 QAV130995:QAV131138 QKR130995:QKR131138 QUN130995:QUN131138 REJ130995:REJ131138 ROF130995:ROF131138 RYB130995:RYB131138 SHX130995:SHX131138 SRT130995:SRT131138 TBP130995:TBP131138 TLL130995:TLL131138 TVH130995:TVH131138 UFD130995:UFD131138 UOZ130995:UOZ131138 UYV130995:UYV131138 VIR130995:VIR131138 VSN130995:VSN131138 WCJ130995:WCJ131138 WMF130995:WMF131138 WWB130995:WWB131138 T196531:T196674 JP196531:JP196674 TL196531:TL196674 ADH196531:ADH196674 AND196531:AND196674 AWZ196531:AWZ196674 BGV196531:BGV196674 BQR196531:BQR196674 CAN196531:CAN196674 CKJ196531:CKJ196674 CUF196531:CUF196674 DEB196531:DEB196674 DNX196531:DNX196674 DXT196531:DXT196674 EHP196531:EHP196674 ERL196531:ERL196674 FBH196531:FBH196674 FLD196531:FLD196674 FUZ196531:FUZ196674 GEV196531:GEV196674 GOR196531:GOR196674 GYN196531:GYN196674 HIJ196531:HIJ196674 HSF196531:HSF196674 ICB196531:ICB196674 ILX196531:ILX196674 IVT196531:IVT196674 JFP196531:JFP196674 JPL196531:JPL196674 JZH196531:JZH196674 KJD196531:KJD196674 KSZ196531:KSZ196674 LCV196531:LCV196674 LMR196531:LMR196674 LWN196531:LWN196674 MGJ196531:MGJ196674 MQF196531:MQF196674 NAB196531:NAB196674 NJX196531:NJX196674 NTT196531:NTT196674 ODP196531:ODP196674 ONL196531:ONL196674 OXH196531:OXH196674 PHD196531:PHD196674 PQZ196531:PQZ196674 QAV196531:QAV196674 QKR196531:QKR196674 QUN196531:QUN196674 REJ196531:REJ196674 ROF196531:ROF196674 RYB196531:RYB196674 SHX196531:SHX196674 SRT196531:SRT196674 TBP196531:TBP196674 TLL196531:TLL196674 TVH196531:TVH196674 UFD196531:UFD196674 UOZ196531:UOZ196674 UYV196531:UYV196674 VIR196531:VIR196674 VSN196531:VSN196674 WCJ196531:WCJ196674 WMF196531:WMF196674 WWB196531:WWB196674 T262067:T262210 JP262067:JP262210 TL262067:TL262210 ADH262067:ADH262210 AND262067:AND262210 AWZ262067:AWZ262210 BGV262067:BGV262210 BQR262067:BQR262210 CAN262067:CAN262210 CKJ262067:CKJ262210 CUF262067:CUF262210 DEB262067:DEB262210 DNX262067:DNX262210 DXT262067:DXT262210 EHP262067:EHP262210 ERL262067:ERL262210 FBH262067:FBH262210 FLD262067:FLD262210 FUZ262067:FUZ262210 GEV262067:GEV262210 GOR262067:GOR262210 GYN262067:GYN262210 HIJ262067:HIJ262210 HSF262067:HSF262210 ICB262067:ICB262210 ILX262067:ILX262210 IVT262067:IVT262210 JFP262067:JFP262210 JPL262067:JPL262210 JZH262067:JZH262210 KJD262067:KJD262210 KSZ262067:KSZ262210 LCV262067:LCV262210 LMR262067:LMR262210 LWN262067:LWN262210 MGJ262067:MGJ262210 MQF262067:MQF262210 NAB262067:NAB262210 NJX262067:NJX262210 NTT262067:NTT262210 ODP262067:ODP262210 ONL262067:ONL262210 OXH262067:OXH262210 PHD262067:PHD262210 PQZ262067:PQZ262210 QAV262067:QAV262210 QKR262067:QKR262210 QUN262067:QUN262210 REJ262067:REJ262210 ROF262067:ROF262210 RYB262067:RYB262210 SHX262067:SHX262210 SRT262067:SRT262210 TBP262067:TBP262210 TLL262067:TLL262210 TVH262067:TVH262210 UFD262067:UFD262210 UOZ262067:UOZ262210 UYV262067:UYV262210 VIR262067:VIR262210 VSN262067:VSN262210 WCJ262067:WCJ262210 WMF262067:WMF262210 WWB262067:WWB262210 T327603:T327746 JP327603:JP327746 TL327603:TL327746 ADH327603:ADH327746 AND327603:AND327746 AWZ327603:AWZ327746 BGV327603:BGV327746 BQR327603:BQR327746 CAN327603:CAN327746 CKJ327603:CKJ327746 CUF327603:CUF327746 DEB327603:DEB327746 DNX327603:DNX327746 DXT327603:DXT327746 EHP327603:EHP327746 ERL327603:ERL327746 FBH327603:FBH327746 FLD327603:FLD327746 FUZ327603:FUZ327746 GEV327603:GEV327746 GOR327603:GOR327746 GYN327603:GYN327746 HIJ327603:HIJ327746 HSF327603:HSF327746 ICB327603:ICB327746 ILX327603:ILX327746 IVT327603:IVT327746 JFP327603:JFP327746 JPL327603:JPL327746 JZH327603:JZH327746 KJD327603:KJD327746 KSZ327603:KSZ327746 LCV327603:LCV327746 LMR327603:LMR327746 LWN327603:LWN327746 MGJ327603:MGJ327746 MQF327603:MQF327746 NAB327603:NAB327746 NJX327603:NJX327746 NTT327603:NTT327746 ODP327603:ODP327746 ONL327603:ONL327746 OXH327603:OXH327746 PHD327603:PHD327746 PQZ327603:PQZ327746 QAV327603:QAV327746 QKR327603:QKR327746 QUN327603:QUN327746 REJ327603:REJ327746 ROF327603:ROF327746 RYB327603:RYB327746 SHX327603:SHX327746 SRT327603:SRT327746 TBP327603:TBP327746 TLL327603:TLL327746 TVH327603:TVH327746 UFD327603:UFD327746 UOZ327603:UOZ327746 UYV327603:UYV327746 VIR327603:VIR327746 VSN327603:VSN327746 WCJ327603:WCJ327746 WMF327603:WMF327746 WWB327603:WWB327746 T393139:T393282 JP393139:JP393282 TL393139:TL393282 ADH393139:ADH393282 AND393139:AND393282 AWZ393139:AWZ393282 BGV393139:BGV393282 BQR393139:BQR393282 CAN393139:CAN393282 CKJ393139:CKJ393282 CUF393139:CUF393282 DEB393139:DEB393282 DNX393139:DNX393282 DXT393139:DXT393282 EHP393139:EHP393282 ERL393139:ERL393282 FBH393139:FBH393282 FLD393139:FLD393282 FUZ393139:FUZ393282 GEV393139:GEV393282 GOR393139:GOR393282 GYN393139:GYN393282 HIJ393139:HIJ393282 HSF393139:HSF393282 ICB393139:ICB393282 ILX393139:ILX393282 IVT393139:IVT393282 JFP393139:JFP393282 JPL393139:JPL393282 JZH393139:JZH393282 KJD393139:KJD393282 KSZ393139:KSZ393282 LCV393139:LCV393282 LMR393139:LMR393282 LWN393139:LWN393282 MGJ393139:MGJ393282 MQF393139:MQF393282 NAB393139:NAB393282 NJX393139:NJX393282 NTT393139:NTT393282 ODP393139:ODP393282 ONL393139:ONL393282 OXH393139:OXH393282 PHD393139:PHD393282 PQZ393139:PQZ393282 QAV393139:QAV393282 QKR393139:QKR393282 QUN393139:QUN393282 REJ393139:REJ393282 ROF393139:ROF393282 RYB393139:RYB393282 SHX393139:SHX393282 SRT393139:SRT393282 TBP393139:TBP393282 TLL393139:TLL393282 TVH393139:TVH393282 UFD393139:UFD393282 UOZ393139:UOZ393282 UYV393139:UYV393282 VIR393139:VIR393282 VSN393139:VSN393282 WCJ393139:WCJ393282 WMF393139:WMF393282 WWB393139:WWB393282 T458675:T458818 JP458675:JP458818 TL458675:TL458818 ADH458675:ADH458818 AND458675:AND458818 AWZ458675:AWZ458818 BGV458675:BGV458818 BQR458675:BQR458818 CAN458675:CAN458818 CKJ458675:CKJ458818 CUF458675:CUF458818 DEB458675:DEB458818 DNX458675:DNX458818 DXT458675:DXT458818 EHP458675:EHP458818 ERL458675:ERL458818 FBH458675:FBH458818 FLD458675:FLD458818 FUZ458675:FUZ458818 GEV458675:GEV458818 GOR458675:GOR458818 GYN458675:GYN458818 HIJ458675:HIJ458818 HSF458675:HSF458818 ICB458675:ICB458818 ILX458675:ILX458818 IVT458675:IVT458818 JFP458675:JFP458818 JPL458675:JPL458818 JZH458675:JZH458818 KJD458675:KJD458818 KSZ458675:KSZ458818 LCV458675:LCV458818 LMR458675:LMR458818 LWN458675:LWN458818 MGJ458675:MGJ458818 MQF458675:MQF458818 NAB458675:NAB458818 NJX458675:NJX458818 NTT458675:NTT458818 ODP458675:ODP458818 ONL458675:ONL458818 OXH458675:OXH458818 PHD458675:PHD458818 PQZ458675:PQZ458818 QAV458675:QAV458818 QKR458675:QKR458818 QUN458675:QUN458818 REJ458675:REJ458818 ROF458675:ROF458818 RYB458675:RYB458818 SHX458675:SHX458818 SRT458675:SRT458818 TBP458675:TBP458818 TLL458675:TLL458818 TVH458675:TVH458818 UFD458675:UFD458818 UOZ458675:UOZ458818 UYV458675:UYV458818 VIR458675:VIR458818 VSN458675:VSN458818 WCJ458675:WCJ458818 WMF458675:WMF458818 WWB458675:WWB458818 T524211:T524354 JP524211:JP524354 TL524211:TL524354 ADH524211:ADH524354 AND524211:AND524354 AWZ524211:AWZ524354 BGV524211:BGV524354 BQR524211:BQR524354 CAN524211:CAN524354 CKJ524211:CKJ524354 CUF524211:CUF524354 DEB524211:DEB524354 DNX524211:DNX524354 DXT524211:DXT524354 EHP524211:EHP524354 ERL524211:ERL524354 FBH524211:FBH524354 FLD524211:FLD524354 FUZ524211:FUZ524354 GEV524211:GEV524354 GOR524211:GOR524354 GYN524211:GYN524354 HIJ524211:HIJ524354 HSF524211:HSF524354 ICB524211:ICB524354 ILX524211:ILX524354 IVT524211:IVT524354 JFP524211:JFP524354 JPL524211:JPL524354 JZH524211:JZH524354 KJD524211:KJD524354 KSZ524211:KSZ524354 LCV524211:LCV524354 LMR524211:LMR524354 LWN524211:LWN524354 MGJ524211:MGJ524354 MQF524211:MQF524354 NAB524211:NAB524354 NJX524211:NJX524354 NTT524211:NTT524354 ODP524211:ODP524354 ONL524211:ONL524354 OXH524211:OXH524354 PHD524211:PHD524354 PQZ524211:PQZ524354 QAV524211:QAV524354 QKR524211:QKR524354 QUN524211:QUN524354 REJ524211:REJ524354 ROF524211:ROF524354 RYB524211:RYB524354 SHX524211:SHX524354 SRT524211:SRT524354 TBP524211:TBP524354 TLL524211:TLL524354 TVH524211:TVH524354 UFD524211:UFD524354 UOZ524211:UOZ524354 UYV524211:UYV524354 VIR524211:VIR524354 VSN524211:VSN524354 WCJ524211:WCJ524354 WMF524211:WMF524354 WWB524211:WWB524354 T589747:T589890 JP589747:JP589890 TL589747:TL589890 ADH589747:ADH589890 AND589747:AND589890 AWZ589747:AWZ589890 BGV589747:BGV589890 BQR589747:BQR589890 CAN589747:CAN589890 CKJ589747:CKJ589890 CUF589747:CUF589890 DEB589747:DEB589890 DNX589747:DNX589890 DXT589747:DXT589890 EHP589747:EHP589890 ERL589747:ERL589890 FBH589747:FBH589890 FLD589747:FLD589890 FUZ589747:FUZ589890 GEV589747:GEV589890 GOR589747:GOR589890 GYN589747:GYN589890 HIJ589747:HIJ589890 HSF589747:HSF589890 ICB589747:ICB589890 ILX589747:ILX589890 IVT589747:IVT589890 JFP589747:JFP589890 JPL589747:JPL589890 JZH589747:JZH589890 KJD589747:KJD589890 KSZ589747:KSZ589890 LCV589747:LCV589890 LMR589747:LMR589890 LWN589747:LWN589890 MGJ589747:MGJ589890 MQF589747:MQF589890 NAB589747:NAB589890 NJX589747:NJX589890 NTT589747:NTT589890 ODP589747:ODP589890 ONL589747:ONL589890 OXH589747:OXH589890 PHD589747:PHD589890 PQZ589747:PQZ589890 QAV589747:QAV589890 QKR589747:QKR589890 QUN589747:QUN589890 REJ589747:REJ589890 ROF589747:ROF589890 RYB589747:RYB589890 SHX589747:SHX589890 SRT589747:SRT589890 TBP589747:TBP589890 TLL589747:TLL589890 TVH589747:TVH589890 UFD589747:UFD589890 UOZ589747:UOZ589890 UYV589747:UYV589890 VIR589747:VIR589890 VSN589747:VSN589890 WCJ589747:WCJ589890 WMF589747:WMF589890 WWB589747:WWB589890 T655283:T655426 JP655283:JP655426 TL655283:TL655426 ADH655283:ADH655426 AND655283:AND655426 AWZ655283:AWZ655426 BGV655283:BGV655426 BQR655283:BQR655426 CAN655283:CAN655426 CKJ655283:CKJ655426 CUF655283:CUF655426 DEB655283:DEB655426 DNX655283:DNX655426 DXT655283:DXT655426 EHP655283:EHP655426 ERL655283:ERL655426 FBH655283:FBH655426 FLD655283:FLD655426 FUZ655283:FUZ655426 GEV655283:GEV655426 GOR655283:GOR655426 GYN655283:GYN655426 HIJ655283:HIJ655426 HSF655283:HSF655426 ICB655283:ICB655426 ILX655283:ILX655426 IVT655283:IVT655426 JFP655283:JFP655426 JPL655283:JPL655426 JZH655283:JZH655426 KJD655283:KJD655426 KSZ655283:KSZ655426 LCV655283:LCV655426 LMR655283:LMR655426 LWN655283:LWN655426 MGJ655283:MGJ655426 MQF655283:MQF655426 NAB655283:NAB655426 NJX655283:NJX655426 NTT655283:NTT655426 ODP655283:ODP655426 ONL655283:ONL655426 OXH655283:OXH655426 PHD655283:PHD655426 PQZ655283:PQZ655426 QAV655283:QAV655426 QKR655283:QKR655426 QUN655283:QUN655426 REJ655283:REJ655426 ROF655283:ROF655426 RYB655283:RYB655426 SHX655283:SHX655426 SRT655283:SRT655426 TBP655283:TBP655426 TLL655283:TLL655426 TVH655283:TVH655426 UFD655283:UFD655426 UOZ655283:UOZ655426 UYV655283:UYV655426 VIR655283:VIR655426 VSN655283:VSN655426 WCJ655283:WCJ655426 WMF655283:WMF655426 WWB655283:WWB655426 T720819:T720962 JP720819:JP720962 TL720819:TL720962 ADH720819:ADH720962 AND720819:AND720962 AWZ720819:AWZ720962 BGV720819:BGV720962 BQR720819:BQR720962 CAN720819:CAN720962 CKJ720819:CKJ720962 CUF720819:CUF720962 DEB720819:DEB720962 DNX720819:DNX720962 DXT720819:DXT720962 EHP720819:EHP720962 ERL720819:ERL720962 FBH720819:FBH720962 FLD720819:FLD720962 FUZ720819:FUZ720962 GEV720819:GEV720962 GOR720819:GOR720962 GYN720819:GYN720962 HIJ720819:HIJ720962 HSF720819:HSF720962 ICB720819:ICB720962 ILX720819:ILX720962 IVT720819:IVT720962 JFP720819:JFP720962 JPL720819:JPL720962 JZH720819:JZH720962 KJD720819:KJD720962 KSZ720819:KSZ720962 LCV720819:LCV720962 LMR720819:LMR720962 LWN720819:LWN720962 MGJ720819:MGJ720962 MQF720819:MQF720962 NAB720819:NAB720962 NJX720819:NJX720962 NTT720819:NTT720962 ODP720819:ODP720962 ONL720819:ONL720962 OXH720819:OXH720962 PHD720819:PHD720962 PQZ720819:PQZ720962 QAV720819:QAV720962 QKR720819:QKR720962 QUN720819:QUN720962 REJ720819:REJ720962 ROF720819:ROF720962 RYB720819:RYB720962 SHX720819:SHX720962 SRT720819:SRT720962 TBP720819:TBP720962 TLL720819:TLL720962 TVH720819:TVH720962 UFD720819:UFD720962 UOZ720819:UOZ720962 UYV720819:UYV720962 VIR720819:VIR720962 VSN720819:VSN720962 WCJ720819:WCJ720962 WMF720819:WMF720962 WWB720819:WWB720962 T786355:T786498 JP786355:JP786498 TL786355:TL786498 ADH786355:ADH786498 AND786355:AND786498 AWZ786355:AWZ786498 BGV786355:BGV786498 BQR786355:BQR786498 CAN786355:CAN786498 CKJ786355:CKJ786498 CUF786355:CUF786498 DEB786355:DEB786498 DNX786355:DNX786498 DXT786355:DXT786498 EHP786355:EHP786498 ERL786355:ERL786498 FBH786355:FBH786498 FLD786355:FLD786498 FUZ786355:FUZ786498 GEV786355:GEV786498 GOR786355:GOR786498 GYN786355:GYN786498 HIJ786355:HIJ786498 HSF786355:HSF786498 ICB786355:ICB786498 ILX786355:ILX786498 IVT786355:IVT786498 JFP786355:JFP786498 JPL786355:JPL786498 JZH786355:JZH786498 KJD786355:KJD786498 KSZ786355:KSZ786498 LCV786355:LCV786498 LMR786355:LMR786498 LWN786355:LWN786498 MGJ786355:MGJ786498 MQF786355:MQF786498 NAB786355:NAB786498 NJX786355:NJX786498 NTT786355:NTT786498 ODP786355:ODP786498 ONL786355:ONL786498 OXH786355:OXH786498 PHD786355:PHD786498 PQZ786355:PQZ786498 QAV786355:QAV786498 QKR786355:QKR786498 QUN786355:QUN786498 REJ786355:REJ786498 ROF786355:ROF786498 RYB786355:RYB786498 SHX786355:SHX786498 SRT786355:SRT786498 TBP786355:TBP786498 TLL786355:TLL786498 TVH786355:TVH786498 UFD786355:UFD786498 UOZ786355:UOZ786498 UYV786355:UYV786498 VIR786355:VIR786498 VSN786355:VSN786498 WCJ786355:WCJ786498 WMF786355:WMF786498 WWB786355:WWB786498 T851891:T852034 JP851891:JP852034 TL851891:TL852034 ADH851891:ADH852034 AND851891:AND852034 AWZ851891:AWZ852034 BGV851891:BGV852034 BQR851891:BQR852034 CAN851891:CAN852034 CKJ851891:CKJ852034 CUF851891:CUF852034 DEB851891:DEB852034 DNX851891:DNX852034 DXT851891:DXT852034 EHP851891:EHP852034 ERL851891:ERL852034 FBH851891:FBH852034 FLD851891:FLD852034 FUZ851891:FUZ852034 GEV851891:GEV852034 GOR851891:GOR852034 GYN851891:GYN852034 HIJ851891:HIJ852034 HSF851891:HSF852034 ICB851891:ICB852034 ILX851891:ILX852034 IVT851891:IVT852034 JFP851891:JFP852034 JPL851891:JPL852034 JZH851891:JZH852034 KJD851891:KJD852034 KSZ851891:KSZ852034 LCV851891:LCV852034 LMR851891:LMR852034 LWN851891:LWN852034 MGJ851891:MGJ852034 MQF851891:MQF852034 NAB851891:NAB852034 NJX851891:NJX852034 NTT851891:NTT852034 ODP851891:ODP852034 ONL851891:ONL852034 OXH851891:OXH852034 PHD851891:PHD852034 PQZ851891:PQZ852034 QAV851891:QAV852034 QKR851891:QKR852034 QUN851891:QUN852034 REJ851891:REJ852034 ROF851891:ROF852034 RYB851891:RYB852034 SHX851891:SHX852034 SRT851891:SRT852034 TBP851891:TBP852034 TLL851891:TLL852034 TVH851891:TVH852034 UFD851891:UFD852034 UOZ851891:UOZ852034 UYV851891:UYV852034 VIR851891:VIR852034 VSN851891:VSN852034 WCJ851891:WCJ852034 WMF851891:WMF852034 WWB851891:WWB852034 T917427:T917570 JP917427:JP917570 TL917427:TL917570 ADH917427:ADH917570 AND917427:AND917570 AWZ917427:AWZ917570 BGV917427:BGV917570 BQR917427:BQR917570 CAN917427:CAN917570 CKJ917427:CKJ917570 CUF917427:CUF917570 DEB917427:DEB917570 DNX917427:DNX917570 DXT917427:DXT917570 EHP917427:EHP917570 ERL917427:ERL917570 FBH917427:FBH917570 FLD917427:FLD917570 FUZ917427:FUZ917570 GEV917427:GEV917570 GOR917427:GOR917570 GYN917427:GYN917570 HIJ917427:HIJ917570 HSF917427:HSF917570 ICB917427:ICB917570 ILX917427:ILX917570 IVT917427:IVT917570 JFP917427:JFP917570 JPL917427:JPL917570 JZH917427:JZH917570 KJD917427:KJD917570 KSZ917427:KSZ917570 LCV917427:LCV917570 LMR917427:LMR917570 LWN917427:LWN917570 MGJ917427:MGJ917570 MQF917427:MQF917570 NAB917427:NAB917570 NJX917427:NJX917570 NTT917427:NTT917570 ODP917427:ODP917570 ONL917427:ONL917570 OXH917427:OXH917570 PHD917427:PHD917570 PQZ917427:PQZ917570 QAV917427:QAV917570 QKR917427:QKR917570 QUN917427:QUN917570 REJ917427:REJ917570 ROF917427:ROF917570 RYB917427:RYB917570 SHX917427:SHX917570 SRT917427:SRT917570 TBP917427:TBP917570 TLL917427:TLL917570 TVH917427:TVH917570 UFD917427:UFD917570 UOZ917427:UOZ917570 UYV917427:UYV917570 VIR917427:VIR917570 VSN917427:VSN917570 WCJ917427:WCJ917570 WMF917427:WMF917570 WWB917427:WWB917570 T982963:T983106 JP982963:JP983106 TL982963:TL983106 ADH982963:ADH983106 AND982963:AND983106 AWZ982963:AWZ983106 BGV982963:BGV983106 BQR982963:BQR983106 CAN982963:CAN983106 CKJ982963:CKJ983106 CUF982963:CUF983106 DEB982963:DEB983106 DNX982963:DNX983106 DXT982963:DXT983106 EHP982963:EHP983106 ERL982963:ERL983106 FBH982963:FBH983106 FLD982963:FLD983106 FUZ982963:FUZ983106 GEV982963:GEV983106 GOR982963:GOR983106 GYN982963:GYN983106 HIJ982963:HIJ983106 HSF982963:HSF983106 ICB982963:ICB983106 ILX982963:ILX983106 IVT982963:IVT983106 JFP982963:JFP983106 JPL982963:JPL983106 JZH982963:JZH983106 KJD982963:KJD983106 KSZ982963:KSZ983106 LCV982963:LCV983106 LMR982963:LMR983106 LWN982963:LWN983106 MGJ982963:MGJ983106 MQF982963:MQF983106 NAB982963:NAB983106 NJX982963:NJX983106 NTT982963:NTT983106 ODP982963:ODP983106 ONL982963:ONL983106 OXH982963:OXH983106 PHD982963:PHD983106 PQZ982963:PQZ983106 QAV982963:QAV983106 QKR982963:QKR983106 QUN982963:QUN983106 REJ982963:REJ983106 ROF982963:ROF983106 RYB982963:RYB983106 SHX982963:SHX983106 SRT982963:SRT983106 TBP982963:TBP983106 TLL982963:TLL983106 TVH982963:TVH983106 UFD982963:UFD983106 UOZ982963:UOZ983106 UYV982963:UYV983106 VIR982963:VIR983106 VSN982963:VSN983106 WCJ982963:WCJ983106 WMF982963:WMF983106 WWB982963:WWB983106 S65459:S130993 JO65459:JO130993 TK65459:TK130993 ADG65459:ADG130993 ANC65459:ANC130993 AWY65459:AWY130993 BGU65459:BGU130993 BQQ65459:BQQ130993 CAM65459:CAM130993 CKI65459:CKI130993 CUE65459:CUE130993 DEA65459:DEA130993 DNW65459:DNW130993 DXS65459:DXS130993 EHO65459:EHO130993 ERK65459:ERK130993 FBG65459:FBG130993 FLC65459:FLC130993 FUY65459:FUY130993 GEU65459:GEU130993 GOQ65459:GOQ130993 GYM65459:GYM130993 HII65459:HII130993 HSE65459:HSE130993 ICA65459:ICA130993 ILW65459:ILW130993 IVS65459:IVS130993 JFO65459:JFO130993 JPK65459:JPK130993 JZG65459:JZG130993 KJC65459:KJC130993 KSY65459:KSY130993 LCU65459:LCU130993 LMQ65459:LMQ130993 LWM65459:LWM130993 MGI65459:MGI130993 MQE65459:MQE130993 NAA65459:NAA130993 NJW65459:NJW130993 NTS65459:NTS130993 ODO65459:ODO130993 ONK65459:ONK130993 OXG65459:OXG130993 PHC65459:PHC130993 PQY65459:PQY130993 QAU65459:QAU130993 QKQ65459:QKQ130993 QUM65459:QUM130993 REI65459:REI130993 ROE65459:ROE130993 RYA65459:RYA130993 SHW65459:SHW130993 SRS65459:SRS130993 TBO65459:TBO130993 TLK65459:TLK130993 TVG65459:TVG130993 UFC65459:UFC130993 UOY65459:UOY130993 UYU65459:UYU130993 VIQ65459:VIQ130993 VSM65459:VSM130993 WCI65459:WCI130993 WME65459:WME130993 WWA65459:WWA130993 S130995:S196529 JO130995:JO196529 TK130995:TK196529 ADG130995:ADG196529 ANC130995:ANC196529 AWY130995:AWY196529 BGU130995:BGU196529 BQQ130995:BQQ196529 CAM130995:CAM196529 CKI130995:CKI196529 CUE130995:CUE196529 DEA130995:DEA196529 DNW130995:DNW196529 DXS130995:DXS196529 EHO130995:EHO196529 ERK130995:ERK196529 FBG130995:FBG196529 FLC130995:FLC196529 FUY130995:FUY196529 GEU130995:GEU196529 GOQ130995:GOQ196529 GYM130995:GYM196529 HII130995:HII196529 HSE130995:HSE196529 ICA130995:ICA196529 ILW130995:ILW196529 IVS130995:IVS196529 JFO130995:JFO196529 JPK130995:JPK196529 JZG130995:JZG196529 KJC130995:KJC196529 KSY130995:KSY196529 LCU130995:LCU196529 LMQ130995:LMQ196529 LWM130995:LWM196529 MGI130995:MGI196529 MQE130995:MQE196529 NAA130995:NAA196529 NJW130995:NJW196529 NTS130995:NTS196529 ODO130995:ODO196529 ONK130995:ONK196529 OXG130995:OXG196529 PHC130995:PHC196529 PQY130995:PQY196529 QAU130995:QAU196529 QKQ130995:QKQ196529 QUM130995:QUM196529 REI130995:REI196529 ROE130995:ROE196529 RYA130995:RYA196529 SHW130995:SHW196529 SRS130995:SRS196529 TBO130995:TBO196529 TLK130995:TLK196529 TVG130995:TVG196529 UFC130995:UFC196529 UOY130995:UOY196529 UYU130995:UYU196529 VIQ130995:VIQ196529 VSM130995:VSM196529 WCI130995:WCI196529 WME130995:WME196529 WWA130995:WWA196529 S196531:S262065 JO196531:JO262065 TK196531:TK262065 ADG196531:ADG262065 ANC196531:ANC262065 AWY196531:AWY262065 BGU196531:BGU262065 BQQ196531:BQQ262065 CAM196531:CAM262065 CKI196531:CKI262065 CUE196531:CUE262065 DEA196531:DEA262065 DNW196531:DNW262065 DXS196531:DXS262065 EHO196531:EHO262065 ERK196531:ERK262065 FBG196531:FBG262065 FLC196531:FLC262065 FUY196531:FUY262065 GEU196531:GEU262065 GOQ196531:GOQ262065 GYM196531:GYM262065 HII196531:HII262065 HSE196531:HSE262065 ICA196531:ICA262065 ILW196531:ILW262065 IVS196531:IVS262065 JFO196531:JFO262065 JPK196531:JPK262065 JZG196531:JZG262065 KJC196531:KJC262065 KSY196531:KSY262065 LCU196531:LCU262065 LMQ196531:LMQ262065 LWM196531:LWM262065 MGI196531:MGI262065 MQE196531:MQE262065 NAA196531:NAA262065 NJW196531:NJW262065 NTS196531:NTS262065 ODO196531:ODO262065 ONK196531:ONK262065 OXG196531:OXG262065 PHC196531:PHC262065 PQY196531:PQY262065 QAU196531:QAU262065 QKQ196531:QKQ262065 QUM196531:QUM262065 REI196531:REI262065 ROE196531:ROE262065 RYA196531:RYA262065 SHW196531:SHW262065 SRS196531:SRS262065 TBO196531:TBO262065 TLK196531:TLK262065 TVG196531:TVG262065 UFC196531:UFC262065 UOY196531:UOY262065 UYU196531:UYU262065 VIQ196531:VIQ262065 VSM196531:VSM262065 WCI196531:WCI262065 WME196531:WME262065 WWA196531:WWA262065 S262067:S327601 JO262067:JO327601 TK262067:TK327601 ADG262067:ADG327601 ANC262067:ANC327601 AWY262067:AWY327601 BGU262067:BGU327601 BQQ262067:BQQ327601 CAM262067:CAM327601 CKI262067:CKI327601 CUE262067:CUE327601 DEA262067:DEA327601 DNW262067:DNW327601 DXS262067:DXS327601 EHO262067:EHO327601 ERK262067:ERK327601 FBG262067:FBG327601 FLC262067:FLC327601 FUY262067:FUY327601 GEU262067:GEU327601 GOQ262067:GOQ327601 GYM262067:GYM327601 HII262067:HII327601 HSE262067:HSE327601 ICA262067:ICA327601 ILW262067:ILW327601 IVS262067:IVS327601 JFO262067:JFO327601 JPK262067:JPK327601 JZG262067:JZG327601 KJC262067:KJC327601 KSY262067:KSY327601 LCU262067:LCU327601 LMQ262067:LMQ327601 LWM262067:LWM327601 MGI262067:MGI327601 MQE262067:MQE327601 NAA262067:NAA327601 NJW262067:NJW327601 NTS262067:NTS327601 ODO262067:ODO327601 ONK262067:ONK327601 OXG262067:OXG327601 PHC262067:PHC327601 PQY262067:PQY327601 QAU262067:QAU327601 QKQ262067:QKQ327601 QUM262067:QUM327601 REI262067:REI327601 ROE262067:ROE327601 RYA262067:RYA327601 SHW262067:SHW327601 SRS262067:SRS327601 TBO262067:TBO327601 TLK262067:TLK327601 TVG262067:TVG327601 UFC262067:UFC327601 UOY262067:UOY327601 UYU262067:UYU327601 VIQ262067:VIQ327601 VSM262067:VSM327601 WCI262067:WCI327601 WME262067:WME327601 WWA262067:WWA327601 S327603:S393137 JO327603:JO393137 TK327603:TK393137 ADG327603:ADG393137 ANC327603:ANC393137 AWY327603:AWY393137 BGU327603:BGU393137 BQQ327603:BQQ393137 CAM327603:CAM393137 CKI327603:CKI393137 CUE327603:CUE393137 DEA327603:DEA393137 DNW327603:DNW393137 DXS327603:DXS393137 EHO327603:EHO393137 ERK327603:ERK393137 FBG327603:FBG393137 FLC327603:FLC393137 FUY327603:FUY393137 GEU327603:GEU393137 GOQ327603:GOQ393137 GYM327603:GYM393137 HII327603:HII393137 HSE327603:HSE393137 ICA327603:ICA393137 ILW327603:ILW393137 IVS327603:IVS393137 JFO327603:JFO393137 JPK327603:JPK393137 JZG327603:JZG393137 KJC327603:KJC393137 KSY327603:KSY393137 LCU327603:LCU393137 LMQ327603:LMQ393137 LWM327603:LWM393137 MGI327603:MGI393137 MQE327603:MQE393137 NAA327603:NAA393137 NJW327603:NJW393137 NTS327603:NTS393137 ODO327603:ODO393137 ONK327603:ONK393137 OXG327603:OXG393137 PHC327603:PHC393137 PQY327603:PQY393137 QAU327603:QAU393137 QKQ327603:QKQ393137 QUM327603:QUM393137 REI327603:REI393137 ROE327603:ROE393137 RYA327603:RYA393137 SHW327603:SHW393137 SRS327603:SRS393137 TBO327603:TBO393137 TLK327603:TLK393137 TVG327603:TVG393137 UFC327603:UFC393137 UOY327603:UOY393137 UYU327603:UYU393137 VIQ327603:VIQ393137 VSM327603:VSM393137 WCI327603:WCI393137 WME327603:WME393137 WWA327603:WWA393137 S393139:S458673 JO393139:JO458673 TK393139:TK458673 ADG393139:ADG458673 ANC393139:ANC458673 AWY393139:AWY458673 BGU393139:BGU458673 BQQ393139:BQQ458673 CAM393139:CAM458673 CKI393139:CKI458673 CUE393139:CUE458673 DEA393139:DEA458673 DNW393139:DNW458673 DXS393139:DXS458673 EHO393139:EHO458673 ERK393139:ERK458673 FBG393139:FBG458673 FLC393139:FLC458673 FUY393139:FUY458673 GEU393139:GEU458673 GOQ393139:GOQ458673 GYM393139:GYM458673 HII393139:HII458673 HSE393139:HSE458673 ICA393139:ICA458673 ILW393139:ILW458673 IVS393139:IVS458673 JFO393139:JFO458673 JPK393139:JPK458673 JZG393139:JZG458673 KJC393139:KJC458673 KSY393139:KSY458673 LCU393139:LCU458673 LMQ393139:LMQ458673 LWM393139:LWM458673 MGI393139:MGI458673 MQE393139:MQE458673 NAA393139:NAA458673 NJW393139:NJW458673 NTS393139:NTS458673 ODO393139:ODO458673 ONK393139:ONK458673 OXG393139:OXG458673 PHC393139:PHC458673 PQY393139:PQY458673 QAU393139:QAU458673 QKQ393139:QKQ458673 QUM393139:QUM458673 REI393139:REI458673 ROE393139:ROE458673 RYA393139:RYA458673 SHW393139:SHW458673 SRS393139:SRS458673 TBO393139:TBO458673 TLK393139:TLK458673 TVG393139:TVG458673 UFC393139:UFC458673 UOY393139:UOY458673 UYU393139:UYU458673 VIQ393139:VIQ458673 VSM393139:VSM458673 WCI393139:WCI458673 WME393139:WME458673 WWA393139:WWA458673 S458675:S524209 JO458675:JO524209 TK458675:TK524209 ADG458675:ADG524209 ANC458675:ANC524209 AWY458675:AWY524209 BGU458675:BGU524209 BQQ458675:BQQ524209 CAM458675:CAM524209 CKI458675:CKI524209 CUE458675:CUE524209 DEA458675:DEA524209 DNW458675:DNW524209 DXS458675:DXS524209 EHO458675:EHO524209 ERK458675:ERK524209 FBG458675:FBG524209 FLC458675:FLC524209 FUY458675:FUY524209 GEU458675:GEU524209 GOQ458675:GOQ524209 GYM458675:GYM524209 HII458675:HII524209 HSE458675:HSE524209 ICA458675:ICA524209 ILW458675:ILW524209 IVS458675:IVS524209 JFO458675:JFO524209 JPK458675:JPK524209 JZG458675:JZG524209 KJC458675:KJC524209 KSY458675:KSY524209 LCU458675:LCU524209 LMQ458675:LMQ524209 LWM458675:LWM524209 MGI458675:MGI524209 MQE458675:MQE524209 NAA458675:NAA524209 NJW458675:NJW524209 NTS458675:NTS524209 ODO458675:ODO524209 ONK458675:ONK524209 OXG458675:OXG524209 PHC458675:PHC524209 PQY458675:PQY524209 QAU458675:QAU524209 QKQ458675:QKQ524209 QUM458675:QUM524209 REI458675:REI524209 ROE458675:ROE524209 RYA458675:RYA524209 SHW458675:SHW524209 SRS458675:SRS524209 TBO458675:TBO524209 TLK458675:TLK524209 TVG458675:TVG524209 UFC458675:UFC524209 UOY458675:UOY524209 UYU458675:UYU524209 VIQ458675:VIQ524209 VSM458675:VSM524209 WCI458675:WCI524209 WME458675:WME524209 WWA458675:WWA524209 S524211:S589745 JO524211:JO589745 TK524211:TK589745 ADG524211:ADG589745 ANC524211:ANC589745 AWY524211:AWY589745 BGU524211:BGU589745 BQQ524211:BQQ589745 CAM524211:CAM589745 CKI524211:CKI589745 CUE524211:CUE589745 DEA524211:DEA589745 DNW524211:DNW589745 DXS524211:DXS589745 EHO524211:EHO589745 ERK524211:ERK589745 FBG524211:FBG589745 FLC524211:FLC589745 FUY524211:FUY589745 GEU524211:GEU589745 GOQ524211:GOQ589745 GYM524211:GYM589745 HII524211:HII589745 HSE524211:HSE589745 ICA524211:ICA589745 ILW524211:ILW589745 IVS524211:IVS589745 JFO524211:JFO589745 JPK524211:JPK589745 JZG524211:JZG589745 KJC524211:KJC589745 KSY524211:KSY589745 LCU524211:LCU589745 LMQ524211:LMQ589745 LWM524211:LWM589745 MGI524211:MGI589745 MQE524211:MQE589745 NAA524211:NAA589745 NJW524211:NJW589745 NTS524211:NTS589745 ODO524211:ODO589745 ONK524211:ONK589745 OXG524211:OXG589745 PHC524211:PHC589745 PQY524211:PQY589745 QAU524211:QAU589745 QKQ524211:QKQ589745 QUM524211:QUM589745 REI524211:REI589745 ROE524211:ROE589745 RYA524211:RYA589745 SHW524211:SHW589745 SRS524211:SRS589745 TBO524211:TBO589745 TLK524211:TLK589745 TVG524211:TVG589745 UFC524211:UFC589745 UOY524211:UOY589745 UYU524211:UYU589745 VIQ524211:VIQ589745 VSM524211:VSM589745 WCI524211:WCI589745 WME524211:WME589745 WWA524211:WWA589745 S589747:S655281 JO589747:JO655281 TK589747:TK655281 ADG589747:ADG655281 ANC589747:ANC655281 AWY589747:AWY655281 BGU589747:BGU655281 BQQ589747:BQQ655281 CAM589747:CAM655281 CKI589747:CKI655281 CUE589747:CUE655281 DEA589747:DEA655281 DNW589747:DNW655281 DXS589747:DXS655281 EHO589747:EHO655281 ERK589747:ERK655281 FBG589747:FBG655281 FLC589747:FLC655281 FUY589747:FUY655281 GEU589747:GEU655281 GOQ589747:GOQ655281 GYM589747:GYM655281 HII589747:HII655281 HSE589747:HSE655281 ICA589747:ICA655281 ILW589747:ILW655281 IVS589747:IVS655281 JFO589747:JFO655281 JPK589747:JPK655281 JZG589747:JZG655281 KJC589747:KJC655281 KSY589747:KSY655281 LCU589747:LCU655281 LMQ589747:LMQ655281 LWM589747:LWM655281 MGI589747:MGI655281 MQE589747:MQE655281 NAA589747:NAA655281 NJW589747:NJW655281 NTS589747:NTS655281 ODO589747:ODO655281 ONK589747:ONK655281 OXG589747:OXG655281 PHC589747:PHC655281 PQY589747:PQY655281 QAU589747:QAU655281 QKQ589747:QKQ655281 QUM589747:QUM655281 REI589747:REI655281 ROE589747:ROE655281 RYA589747:RYA655281 SHW589747:SHW655281 SRS589747:SRS655281 TBO589747:TBO655281 TLK589747:TLK655281 TVG589747:TVG655281 UFC589747:UFC655281 UOY589747:UOY655281 UYU589747:UYU655281 VIQ589747:VIQ655281 VSM589747:VSM655281 WCI589747:WCI655281 WME589747:WME655281 WWA589747:WWA655281 S655283:S720817 JO655283:JO720817 TK655283:TK720817 ADG655283:ADG720817 ANC655283:ANC720817 AWY655283:AWY720817 BGU655283:BGU720817 BQQ655283:BQQ720817 CAM655283:CAM720817 CKI655283:CKI720817 CUE655283:CUE720817 DEA655283:DEA720817 DNW655283:DNW720817 DXS655283:DXS720817 EHO655283:EHO720817 ERK655283:ERK720817 FBG655283:FBG720817 FLC655283:FLC720817 FUY655283:FUY720817 GEU655283:GEU720817 GOQ655283:GOQ720817 GYM655283:GYM720817 HII655283:HII720817 HSE655283:HSE720817 ICA655283:ICA720817 ILW655283:ILW720817 IVS655283:IVS720817 JFO655283:JFO720817 JPK655283:JPK720817 JZG655283:JZG720817 KJC655283:KJC720817 KSY655283:KSY720817 LCU655283:LCU720817 LMQ655283:LMQ720817 LWM655283:LWM720817 MGI655283:MGI720817 MQE655283:MQE720817 NAA655283:NAA720817 NJW655283:NJW720817 NTS655283:NTS720817 ODO655283:ODO720817 ONK655283:ONK720817 OXG655283:OXG720817 PHC655283:PHC720817 PQY655283:PQY720817 QAU655283:QAU720817 QKQ655283:QKQ720817 QUM655283:QUM720817 REI655283:REI720817 ROE655283:ROE720817 RYA655283:RYA720817 SHW655283:SHW720817 SRS655283:SRS720817 TBO655283:TBO720817 TLK655283:TLK720817 TVG655283:TVG720817 UFC655283:UFC720817 UOY655283:UOY720817 UYU655283:UYU720817 VIQ655283:VIQ720817 VSM655283:VSM720817 WCI655283:WCI720817 WME655283:WME720817 WWA655283:WWA720817 S720819:S786353 JO720819:JO786353 TK720819:TK786353 ADG720819:ADG786353 ANC720819:ANC786353 AWY720819:AWY786353 BGU720819:BGU786353 BQQ720819:BQQ786353 CAM720819:CAM786353 CKI720819:CKI786353 CUE720819:CUE786353 DEA720819:DEA786353 DNW720819:DNW786353 DXS720819:DXS786353 EHO720819:EHO786353 ERK720819:ERK786353 FBG720819:FBG786353 FLC720819:FLC786353 FUY720819:FUY786353 GEU720819:GEU786353 GOQ720819:GOQ786353 GYM720819:GYM786353 HII720819:HII786353 HSE720819:HSE786353 ICA720819:ICA786353 ILW720819:ILW786353 IVS720819:IVS786353 JFO720819:JFO786353 JPK720819:JPK786353 JZG720819:JZG786353 KJC720819:KJC786353 KSY720819:KSY786353 LCU720819:LCU786353 LMQ720819:LMQ786353 LWM720819:LWM786353 MGI720819:MGI786353 MQE720819:MQE786353 NAA720819:NAA786353 NJW720819:NJW786353 NTS720819:NTS786353 ODO720819:ODO786353 ONK720819:ONK786353 OXG720819:OXG786353 PHC720819:PHC786353 PQY720819:PQY786353 QAU720819:QAU786353 QKQ720819:QKQ786353 QUM720819:QUM786353 REI720819:REI786353 ROE720819:ROE786353 RYA720819:RYA786353 SHW720819:SHW786353 SRS720819:SRS786353 TBO720819:TBO786353 TLK720819:TLK786353 TVG720819:TVG786353 UFC720819:UFC786353 UOY720819:UOY786353 UYU720819:UYU786353 VIQ720819:VIQ786353 VSM720819:VSM786353 WCI720819:WCI786353 WME720819:WME786353 WWA720819:WWA786353 S786355:S851889 JO786355:JO851889 TK786355:TK851889 ADG786355:ADG851889 ANC786355:ANC851889 AWY786355:AWY851889 BGU786355:BGU851889 BQQ786355:BQQ851889 CAM786355:CAM851889 CKI786355:CKI851889 CUE786355:CUE851889 DEA786355:DEA851889 DNW786355:DNW851889 DXS786355:DXS851889 EHO786355:EHO851889 ERK786355:ERK851889 FBG786355:FBG851889 FLC786355:FLC851889 FUY786355:FUY851889 GEU786355:GEU851889 GOQ786355:GOQ851889 GYM786355:GYM851889 HII786355:HII851889 HSE786355:HSE851889 ICA786355:ICA851889 ILW786355:ILW851889 IVS786355:IVS851889 JFO786355:JFO851889 JPK786355:JPK851889 JZG786355:JZG851889 KJC786355:KJC851889 KSY786355:KSY851889 LCU786355:LCU851889 LMQ786355:LMQ851889 LWM786355:LWM851889 MGI786355:MGI851889 MQE786355:MQE851889 NAA786355:NAA851889 NJW786355:NJW851889 NTS786355:NTS851889 ODO786355:ODO851889 ONK786355:ONK851889 OXG786355:OXG851889 PHC786355:PHC851889 PQY786355:PQY851889 QAU786355:QAU851889 QKQ786355:QKQ851889 QUM786355:QUM851889 REI786355:REI851889 ROE786355:ROE851889 RYA786355:RYA851889 SHW786355:SHW851889 SRS786355:SRS851889 TBO786355:TBO851889 TLK786355:TLK851889 TVG786355:TVG851889 UFC786355:UFC851889 UOY786355:UOY851889 UYU786355:UYU851889 VIQ786355:VIQ851889 VSM786355:VSM851889 WCI786355:WCI851889 WME786355:WME851889 WWA786355:WWA851889 S851891:S917425 JO851891:JO917425 TK851891:TK917425 ADG851891:ADG917425 ANC851891:ANC917425 AWY851891:AWY917425 BGU851891:BGU917425 BQQ851891:BQQ917425 CAM851891:CAM917425 CKI851891:CKI917425 CUE851891:CUE917425 DEA851891:DEA917425 DNW851891:DNW917425 DXS851891:DXS917425 EHO851891:EHO917425 ERK851891:ERK917425 FBG851891:FBG917425 FLC851891:FLC917425 FUY851891:FUY917425 GEU851891:GEU917425 GOQ851891:GOQ917425 GYM851891:GYM917425 HII851891:HII917425 HSE851891:HSE917425 ICA851891:ICA917425 ILW851891:ILW917425 IVS851891:IVS917425 JFO851891:JFO917425 JPK851891:JPK917425 JZG851891:JZG917425 KJC851891:KJC917425 KSY851891:KSY917425 LCU851891:LCU917425 LMQ851891:LMQ917425 LWM851891:LWM917425 MGI851891:MGI917425 MQE851891:MQE917425 NAA851891:NAA917425 NJW851891:NJW917425 NTS851891:NTS917425 ODO851891:ODO917425 ONK851891:ONK917425 OXG851891:OXG917425 PHC851891:PHC917425 PQY851891:PQY917425 QAU851891:QAU917425 QKQ851891:QKQ917425 QUM851891:QUM917425 REI851891:REI917425 ROE851891:ROE917425 RYA851891:RYA917425 SHW851891:SHW917425 SRS851891:SRS917425 TBO851891:TBO917425 TLK851891:TLK917425 TVG851891:TVG917425 UFC851891:UFC917425 UOY851891:UOY917425 UYU851891:UYU917425 VIQ851891:VIQ917425 VSM851891:VSM917425 WCI851891:WCI917425 WME851891:WME917425 WWA851891:WWA917425 S917427:S982961 JO917427:JO982961 TK917427:TK982961 ADG917427:ADG982961 ANC917427:ANC982961 AWY917427:AWY982961 BGU917427:BGU982961 BQQ917427:BQQ982961 CAM917427:CAM982961 CKI917427:CKI982961 CUE917427:CUE982961 DEA917427:DEA982961 DNW917427:DNW982961 DXS917427:DXS982961 EHO917427:EHO982961 ERK917427:ERK982961 FBG917427:FBG982961 FLC917427:FLC982961 FUY917427:FUY982961 GEU917427:GEU982961 GOQ917427:GOQ982961 GYM917427:GYM982961 HII917427:HII982961 HSE917427:HSE982961 ICA917427:ICA982961 ILW917427:ILW982961 IVS917427:IVS982961 JFO917427:JFO982961 JPK917427:JPK982961 JZG917427:JZG982961 KJC917427:KJC982961 KSY917427:KSY982961 LCU917427:LCU982961 LMQ917427:LMQ982961 LWM917427:LWM982961 MGI917427:MGI982961 MQE917427:MQE982961 NAA917427:NAA982961 NJW917427:NJW982961 NTS917427:NTS982961 ODO917427:ODO982961 ONK917427:ONK982961 OXG917427:OXG982961 PHC917427:PHC982961 PQY917427:PQY982961 QAU917427:QAU982961 QKQ917427:QKQ982961 QUM917427:QUM982961 REI917427:REI982961 ROE917427:ROE982961 RYA917427:RYA982961 SHW917427:SHW982961 SRS917427:SRS982961 TBO917427:TBO982961 TLK917427:TLK982961 TVG917427:TVG982961 UFC917427:UFC982961 UOY917427:UOY982961 UYU917427:UYU982961 VIQ917427:VIQ982961 VSM917427:VSM982961 WCI917427:WCI982961 WME917427:WME982961 WWA917427:WWA982961 S982963:S1048576 JO982963:JO1048576 TK982963:TK1048576 ADG982963:ADG1048576 ANC982963:ANC1048576 AWY982963:AWY1048576 BGU982963:BGU1048576 BQQ982963:BQQ1048576 CAM982963:CAM1048576 CKI982963:CKI1048576 CUE982963:CUE1048576 DEA982963:DEA1048576 DNW982963:DNW1048576 DXS982963:DXS1048576 EHO982963:EHO1048576 ERK982963:ERK1048576 FBG982963:FBG1048576 FLC982963:FLC1048576 FUY982963:FUY1048576 GEU982963:GEU1048576 GOQ982963:GOQ1048576 GYM982963:GYM1048576 HII982963:HII1048576 HSE982963:HSE1048576 ICA982963:ICA1048576 ILW982963:ILW1048576 IVS982963:IVS1048576 JFO982963:JFO1048576 JPK982963:JPK1048576 JZG982963:JZG1048576 KJC982963:KJC1048576 KSY982963:KSY1048576 LCU982963:LCU1048576 LMQ982963:LMQ1048576 LWM982963:LWM1048576 MGI982963:MGI1048576 MQE982963:MQE1048576 NAA982963:NAA1048576 NJW982963:NJW1048576 NTS982963:NTS1048576 ODO982963:ODO1048576 ONK982963:ONK1048576 OXG982963:OXG1048576 PHC982963:PHC1048576 PQY982963:PQY1048576 QAU982963:QAU1048576 QKQ982963:QKQ1048576 QUM982963:QUM1048576 REI982963:REI1048576 ROE982963:ROE1048576 RYA982963:RYA1048576 SHW982963:SHW1048576 SRS982963:SRS1048576 TBO982963:TBO1048576 TLK982963:TLK1048576 TVG982963:TVG1048576 UFC982963:UFC1048576 UOY982963:UOY1048576 UYU982963:UYU1048576 VIQ982963:VIQ1048576 VSM982963:VSM1048576 WCI982963:WCI1048576 WME982963:WME1048576 WWA982963:WWA1048576 WWA2:WWA65457 WME2:WME65457 WCI2:WCI65457 VSM2:VSM65457 VIQ2:VIQ65457 UYU2:UYU65457 UOY2:UOY65457 UFC2:UFC65457 TVG2:TVG65457 TLK2:TLK65457 TBO2:TBO65457 SRS2:SRS65457 SHW2:SHW65457 RYA2:RYA65457 ROE2:ROE65457 REI2:REI65457 QUM2:QUM65457 QKQ2:QKQ65457 QAU2:QAU65457 PQY2:PQY65457 PHC2:PHC65457 OXG2:OXG65457 ONK2:ONK65457 ODO2:ODO65457 NTS2:NTS65457 NJW2:NJW65457 NAA2:NAA65457 MQE2:MQE65457 MGI2:MGI65457 LWM2:LWM65457 LMQ2:LMQ65457 LCU2:LCU65457 KSY2:KSY65457 KJC2:KJC65457 JZG2:JZG65457 JPK2:JPK65457 JFO2:JFO65457 IVS2:IVS65457 ILW2:ILW65457 ICA2:ICA65457 HSE2:HSE65457 HII2:HII65457 GYM2:GYM65457 GOQ2:GOQ65457 GEU2:GEU65457 FUY2:FUY65457 FLC2:FLC65457 FBG2:FBG65457 ERK2:ERK65457 EHO2:EHO65457 DXS2:DXS65457 DNW2:DNW65457 DEA2:DEA65457 CUE2:CUE65457 CKI2:CKI65457 CAM2:CAM65457 BQQ2:BQQ65457 BGU2:BGU65457 AWY2:AWY65457 ANC2:ANC65457 ADG2:ADG65457 TK2:TK65457 JO2:JO65457 S2:S65457 WWB2:WWB66 WMF2:WMF66 WCJ2:WCJ66 VSN2:VSN66 VIR2:VIR66 UYV2:UYV66 UOZ2:UOZ66 UFD2:UFD66 TVH2:TVH66 TLL2:TLL66 TBP2:TBP66 SRT2:SRT66 SHX2:SHX66 RYB2:RYB66 ROF2:ROF66 REJ2:REJ66 QUN2:QUN66 QKR2:QKR66 QAV2:QAV66 PQZ2:PQZ66 PHD2:PHD66 OXH2:OXH66 ONL2:ONL66 ODP2:ODP66 NTT2:NTT66 NJX2:NJX66 NAB2:NAB66 MQF2:MQF66 MGJ2:MGJ66 LWN2:LWN66 LMR2:LMR66 LCV2:LCV66 KSZ2:KSZ66 KJD2:KJD66 JZH2:JZH66 JPL2:JPL66 JFP2:JFP66 IVT2:IVT66 ILX2:ILX66 ICB2:ICB66 HSF2:HSF66 HIJ2:HIJ66 GYN2:GYN66 GOR2:GOR66 GEV2:GEV66 FUZ2:FUZ66 FLD2:FLD66 FBH2:FBH66 ERL2:ERL66 EHP2:EHP66 DXT2:DXT66 DNX2:DNX66 DEB2:DEB66 CUF2:CUF66 CKJ2:CKJ66 CAN2:CAN66 BQR2:BQR66 BGV2:BGV66 AWZ2:AWZ66 AND2:AND66 ADH2:ADH66 TL2:TL66 JP2:JP66 T2:T66">
      <formula1>"Phycocyanin,Chlorophyll"</formula1>
    </dataValidation>
    <dataValidation type="list" allowBlank="1" showInputMessage="1" showErrorMessage="1" promptTitle="Units" prompt="What were the units recorded.  If not &quot;RFU&quot;, &quot;µ/L&quot;, or mg/l flag the entry and add comment with the units used. " sqref="U65459:U130993 JQ65459:JQ130993 TM65459:TM130993 ADI65459:ADI130993 ANE65459:ANE130993 AXA65459:AXA130993 BGW65459:BGW130993 BQS65459:BQS130993 CAO65459:CAO130993 CKK65459:CKK130993 CUG65459:CUG130993 DEC65459:DEC130993 DNY65459:DNY130993 DXU65459:DXU130993 EHQ65459:EHQ130993 ERM65459:ERM130993 FBI65459:FBI130993 FLE65459:FLE130993 FVA65459:FVA130993 GEW65459:GEW130993 GOS65459:GOS130993 GYO65459:GYO130993 HIK65459:HIK130993 HSG65459:HSG130993 ICC65459:ICC130993 ILY65459:ILY130993 IVU65459:IVU130993 JFQ65459:JFQ130993 JPM65459:JPM130993 JZI65459:JZI130993 KJE65459:KJE130993 KTA65459:KTA130993 LCW65459:LCW130993 LMS65459:LMS130993 LWO65459:LWO130993 MGK65459:MGK130993 MQG65459:MQG130993 NAC65459:NAC130993 NJY65459:NJY130993 NTU65459:NTU130993 ODQ65459:ODQ130993 ONM65459:ONM130993 OXI65459:OXI130993 PHE65459:PHE130993 PRA65459:PRA130993 QAW65459:QAW130993 QKS65459:QKS130993 QUO65459:QUO130993 REK65459:REK130993 ROG65459:ROG130993 RYC65459:RYC130993 SHY65459:SHY130993 SRU65459:SRU130993 TBQ65459:TBQ130993 TLM65459:TLM130993 TVI65459:TVI130993 UFE65459:UFE130993 UPA65459:UPA130993 UYW65459:UYW130993 VIS65459:VIS130993 VSO65459:VSO130993 WCK65459:WCK130993 WMG65459:WMG130993 WWC65459:WWC130993 U130995:U196529 JQ130995:JQ196529 TM130995:TM196529 ADI130995:ADI196529 ANE130995:ANE196529 AXA130995:AXA196529 BGW130995:BGW196529 BQS130995:BQS196529 CAO130995:CAO196529 CKK130995:CKK196529 CUG130995:CUG196529 DEC130995:DEC196529 DNY130995:DNY196529 DXU130995:DXU196529 EHQ130995:EHQ196529 ERM130995:ERM196529 FBI130995:FBI196529 FLE130995:FLE196529 FVA130995:FVA196529 GEW130995:GEW196529 GOS130995:GOS196529 GYO130995:GYO196529 HIK130995:HIK196529 HSG130995:HSG196529 ICC130995:ICC196529 ILY130995:ILY196529 IVU130995:IVU196529 JFQ130995:JFQ196529 JPM130995:JPM196529 JZI130995:JZI196529 KJE130995:KJE196529 KTA130995:KTA196529 LCW130995:LCW196529 LMS130995:LMS196529 LWO130995:LWO196529 MGK130995:MGK196529 MQG130995:MQG196529 NAC130995:NAC196529 NJY130995:NJY196529 NTU130995:NTU196529 ODQ130995:ODQ196529 ONM130995:ONM196529 OXI130995:OXI196529 PHE130995:PHE196529 PRA130995:PRA196529 QAW130995:QAW196529 QKS130995:QKS196529 QUO130995:QUO196529 REK130995:REK196529 ROG130995:ROG196529 RYC130995:RYC196529 SHY130995:SHY196529 SRU130995:SRU196529 TBQ130995:TBQ196529 TLM130995:TLM196529 TVI130995:TVI196529 UFE130995:UFE196529 UPA130995:UPA196529 UYW130995:UYW196529 VIS130995:VIS196529 VSO130995:VSO196529 WCK130995:WCK196529 WMG130995:WMG196529 WWC130995:WWC196529 U196531:U262065 JQ196531:JQ262065 TM196531:TM262065 ADI196531:ADI262065 ANE196531:ANE262065 AXA196531:AXA262065 BGW196531:BGW262065 BQS196531:BQS262065 CAO196531:CAO262065 CKK196531:CKK262065 CUG196531:CUG262065 DEC196531:DEC262065 DNY196531:DNY262065 DXU196531:DXU262065 EHQ196531:EHQ262065 ERM196531:ERM262065 FBI196531:FBI262065 FLE196531:FLE262065 FVA196531:FVA262065 GEW196531:GEW262065 GOS196531:GOS262065 GYO196531:GYO262065 HIK196531:HIK262065 HSG196531:HSG262065 ICC196531:ICC262065 ILY196531:ILY262065 IVU196531:IVU262065 JFQ196531:JFQ262065 JPM196531:JPM262065 JZI196531:JZI262065 KJE196531:KJE262065 KTA196531:KTA262065 LCW196531:LCW262065 LMS196531:LMS262065 LWO196531:LWO262065 MGK196531:MGK262065 MQG196531:MQG262065 NAC196531:NAC262065 NJY196531:NJY262065 NTU196531:NTU262065 ODQ196531:ODQ262065 ONM196531:ONM262065 OXI196531:OXI262065 PHE196531:PHE262065 PRA196531:PRA262065 QAW196531:QAW262065 QKS196531:QKS262065 QUO196531:QUO262065 REK196531:REK262065 ROG196531:ROG262065 RYC196531:RYC262065 SHY196531:SHY262065 SRU196531:SRU262065 TBQ196531:TBQ262065 TLM196531:TLM262065 TVI196531:TVI262065 UFE196531:UFE262065 UPA196531:UPA262065 UYW196531:UYW262065 VIS196531:VIS262065 VSO196531:VSO262065 WCK196531:WCK262065 WMG196531:WMG262065 WWC196531:WWC262065 U262067:U327601 JQ262067:JQ327601 TM262067:TM327601 ADI262067:ADI327601 ANE262067:ANE327601 AXA262067:AXA327601 BGW262067:BGW327601 BQS262067:BQS327601 CAO262067:CAO327601 CKK262067:CKK327601 CUG262067:CUG327601 DEC262067:DEC327601 DNY262067:DNY327601 DXU262067:DXU327601 EHQ262067:EHQ327601 ERM262067:ERM327601 FBI262067:FBI327601 FLE262067:FLE327601 FVA262067:FVA327601 GEW262067:GEW327601 GOS262067:GOS327601 GYO262067:GYO327601 HIK262067:HIK327601 HSG262067:HSG327601 ICC262067:ICC327601 ILY262067:ILY327601 IVU262067:IVU327601 JFQ262067:JFQ327601 JPM262067:JPM327601 JZI262067:JZI327601 KJE262067:KJE327601 KTA262067:KTA327601 LCW262067:LCW327601 LMS262067:LMS327601 LWO262067:LWO327601 MGK262067:MGK327601 MQG262067:MQG327601 NAC262067:NAC327601 NJY262067:NJY327601 NTU262067:NTU327601 ODQ262067:ODQ327601 ONM262067:ONM327601 OXI262067:OXI327601 PHE262067:PHE327601 PRA262067:PRA327601 QAW262067:QAW327601 QKS262067:QKS327601 QUO262067:QUO327601 REK262067:REK327601 ROG262067:ROG327601 RYC262067:RYC327601 SHY262067:SHY327601 SRU262067:SRU327601 TBQ262067:TBQ327601 TLM262067:TLM327601 TVI262067:TVI327601 UFE262067:UFE327601 UPA262067:UPA327601 UYW262067:UYW327601 VIS262067:VIS327601 VSO262067:VSO327601 WCK262067:WCK327601 WMG262067:WMG327601 WWC262067:WWC327601 U327603:U393137 JQ327603:JQ393137 TM327603:TM393137 ADI327603:ADI393137 ANE327603:ANE393137 AXA327603:AXA393137 BGW327603:BGW393137 BQS327603:BQS393137 CAO327603:CAO393137 CKK327603:CKK393137 CUG327603:CUG393137 DEC327603:DEC393137 DNY327603:DNY393137 DXU327603:DXU393137 EHQ327603:EHQ393137 ERM327603:ERM393137 FBI327603:FBI393137 FLE327603:FLE393137 FVA327603:FVA393137 GEW327603:GEW393137 GOS327603:GOS393137 GYO327603:GYO393137 HIK327603:HIK393137 HSG327603:HSG393137 ICC327603:ICC393137 ILY327603:ILY393137 IVU327603:IVU393137 JFQ327603:JFQ393137 JPM327603:JPM393137 JZI327603:JZI393137 KJE327603:KJE393137 KTA327603:KTA393137 LCW327603:LCW393137 LMS327603:LMS393137 LWO327603:LWO393137 MGK327603:MGK393137 MQG327603:MQG393137 NAC327603:NAC393137 NJY327603:NJY393137 NTU327603:NTU393137 ODQ327603:ODQ393137 ONM327603:ONM393137 OXI327603:OXI393137 PHE327603:PHE393137 PRA327603:PRA393137 QAW327603:QAW393137 QKS327603:QKS393137 QUO327603:QUO393137 REK327603:REK393137 ROG327603:ROG393137 RYC327603:RYC393137 SHY327603:SHY393137 SRU327603:SRU393137 TBQ327603:TBQ393137 TLM327603:TLM393137 TVI327603:TVI393137 UFE327603:UFE393137 UPA327603:UPA393137 UYW327603:UYW393137 VIS327603:VIS393137 VSO327603:VSO393137 WCK327603:WCK393137 WMG327603:WMG393137 WWC327603:WWC393137 U393139:U458673 JQ393139:JQ458673 TM393139:TM458673 ADI393139:ADI458673 ANE393139:ANE458673 AXA393139:AXA458673 BGW393139:BGW458673 BQS393139:BQS458673 CAO393139:CAO458673 CKK393139:CKK458673 CUG393139:CUG458673 DEC393139:DEC458673 DNY393139:DNY458673 DXU393139:DXU458673 EHQ393139:EHQ458673 ERM393139:ERM458673 FBI393139:FBI458673 FLE393139:FLE458673 FVA393139:FVA458673 GEW393139:GEW458673 GOS393139:GOS458673 GYO393139:GYO458673 HIK393139:HIK458673 HSG393139:HSG458673 ICC393139:ICC458673 ILY393139:ILY458673 IVU393139:IVU458673 JFQ393139:JFQ458673 JPM393139:JPM458673 JZI393139:JZI458673 KJE393139:KJE458673 KTA393139:KTA458673 LCW393139:LCW458673 LMS393139:LMS458673 LWO393139:LWO458673 MGK393139:MGK458673 MQG393139:MQG458673 NAC393139:NAC458673 NJY393139:NJY458673 NTU393139:NTU458673 ODQ393139:ODQ458673 ONM393139:ONM458673 OXI393139:OXI458673 PHE393139:PHE458673 PRA393139:PRA458673 QAW393139:QAW458673 QKS393139:QKS458673 QUO393139:QUO458673 REK393139:REK458673 ROG393139:ROG458673 RYC393139:RYC458673 SHY393139:SHY458673 SRU393139:SRU458673 TBQ393139:TBQ458673 TLM393139:TLM458673 TVI393139:TVI458673 UFE393139:UFE458673 UPA393139:UPA458673 UYW393139:UYW458673 VIS393139:VIS458673 VSO393139:VSO458673 WCK393139:WCK458673 WMG393139:WMG458673 WWC393139:WWC458673 U458675:U524209 JQ458675:JQ524209 TM458675:TM524209 ADI458675:ADI524209 ANE458675:ANE524209 AXA458675:AXA524209 BGW458675:BGW524209 BQS458675:BQS524209 CAO458675:CAO524209 CKK458675:CKK524209 CUG458675:CUG524209 DEC458675:DEC524209 DNY458675:DNY524209 DXU458675:DXU524209 EHQ458675:EHQ524209 ERM458675:ERM524209 FBI458675:FBI524209 FLE458675:FLE524209 FVA458675:FVA524209 GEW458675:GEW524209 GOS458675:GOS524209 GYO458675:GYO524209 HIK458675:HIK524209 HSG458675:HSG524209 ICC458675:ICC524209 ILY458675:ILY524209 IVU458675:IVU524209 JFQ458675:JFQ524209 JPM458675:JPM524209 JZI458675:JZI524209 KJE458675:KJE524209 KTA458675:KTA524209 LCW458675:LCW524209 LMS458675:LMS524209 LWO458675:LWO524209 MGK458675:MGK524209 MQG458675:MQG524209 NAC458675:NAC524209 NJY458675:NJY524209 NTU458675:NTU524209 ODQ458675:ODQ524209 ONM458675:ONM524209 OXI458675:OXI524209 PHE458675:PHE524209 PRA458675:PRA524209 QAW458675:QAW524209 QKS458675:QKS524209 QUO458675:QUO524209 REK458675:REK524209 ROG458675:ROG524209 RYC458675:RYC524209 SHY458675:SHY524209 SRU458675:SRU524209 TBQ458675:TBQ524209 TLM458675:TLM524209 TVI458675:TVI524209 UFE458675:UFE524209 UPA458675:UPA524209 UYW458675:UYW524209 VIS458675:VIS524209 VSO458675:VSO524209 WCK458675:WCK524209 WMG458675:WMG524209 WWC458675:WWC524209 U524211:U589745 JQ524211:JQ589745 TM524211:TM589745 ADI524211:ADI589745 ANE524211:ANE589745 AXA524211:AXA589745 BGW524211:BGW589745 BQS524211:BQS589745 CAO524211:CAO589745 CKK524211:CKK589745 CUG524211:CUG589745 DEC524211:DEC589745 DNY524211:DNY589745 DXU524211:DXU589745 EHQ524211:EHQ589745 ERM524211:ERM589745 FBI524211:FBI589745 FLE524211:FLE589745 FVA524211:FVA589745 GEW524211:GEW589745 GOS524211:GOS589745 GYO524211:GYO589745 HIK524211:HIK589745 HSG524211:HSG589745 ICC524211:ICC589745 ILY524211:ILY589745 IVU524211:IVU589745 JFQ524211:JFQ589745 JPM524211:JPM589745 JZI524211:JZI589745 KJE524211:KJE589745 KTA524211:KTA589745 LCW524211:LCW589745 LMS524211:LMS589745 LWO524211:LWO589745 MGK524211:MGK589745 MQG524211:MQG589745 NAC524211:NAC589745 NJY524211:NJY589745 NTU524211:NTU589745 ODQ524211:ODQ589745 ONM524211:ONM589745 OXI524211:OXI589745 PHE524211:PHE589745 PRA524211:PRA589745 QAW524211:QAW589745 QKS524211:QKS589745 QUO524211:QUO589745 REK524211:REK589745 ROG524211:ROG589745 RYC524211:RYC589745 SHY524211:SHY589745 SRU524211:SRU589745 TBQ524211:TBQ589745 TLM524211:TLM589745 TVI524211:TVI589745 UFE524211:UFE589745 UPA524211:UPA589745 UYW524211:UYW589745 VIS524211:VIS589745 VSO524211:VSO589745 WCK524211:WCK589745 WMG524211:WMG589745 WWC524211:WWC589745 U589747:U655281 JQ589747:JQ655281 TM589747:TM655281 ADI589747:ADI655281 ANE589747:ANE655281 AXA589747:AXA655281 BGW589747:BGW655281 BQS589747:BQS655281 CAO589747:CAO655281 CKK589747:CKK655281 CUG589747:CUG655281 DEC589747:DEC655281 DNY589747:DNY655281 DXU589747:DXU655281 EHQ589747:EHQ655281 ERM589747:ERM655281 FBI589747:FBI655281 FLE589747:FLE655281 FVA589747:FVA655281 GEW589747:GEW655281 GOS589747:GOS655281 GYO589747:GYO655281 HIK589747:HIK655281 HSG589747:HSG655281 ICC589747:ICC655281 ILY589747:ILY655281 IVU589747:IVU655281 JFQ589747:JFQ655281 JPM589747:JPM655281 JZI589747:JZI655281 KJE589747:KJE655281 KTA589747:KTA655281 LCW589747:LCW655281 LMS589747:LMS655281 LWO589747:LWO655281 MGK589747:MGK655281 MQG589747:MQG655281 NAC589747:NAC655281 NJY589747:NJY655281 NTU589747:NTU655281 ODQ589747:ODQ655281 ONM589747:ONM655281 OXI589747:OXI655281 PHE589747:PHE655281 PRA589747:PRA655281 QAW589747:QAW655281 QKS589747:QKS655281 QUO589747:QUO655281 REK589747:REK655281 ROG589747:ROG655281 RYC589747:RYC655281 SHY589747:SHY655281 SRU589747:SRU655281 TBQ589747:TBQ655281 TLM589747:TLM655281 TVI589747:TVI655281 UFE589747:UFE655281 UPA589747:UPA655281 UYW589747:UYW655281 VIS589747:VIS655281 VSO589747:VSO655281 WCK589747:WCK655281 WMG589747:WMG655281 WWC589747:WWC655281 U655283:U720817 JQ655283:JQ720817 TM655283:TM720817 ADI655283:ADI720817 ANE655283:ANE720817 AXA655283:AXA720817 BGW655283:BGW720817 BQS655283:BQS720817 CAO655283:CAO720817 CKK655283:CKK720817 CUG655283:CUG720817 DEC655283:DEC720817 DNY655283:DNY720817 DXU655283:DXU720817 EHQ655283:EHQ720817 ERM655283:ERM720817 FBI655283:FBI720817 FLE655283:FLE720817 FVA655283:FVA720817 GEW655283:GEW720817 GOS655283:GOS720817 GYO655283:GYO720817 HIK655283:HIK720817 HSG655283:HSG720817 ICC655283:ICC720817 ILY655283:ILY720817 IVU655283:IVU720817 JFQ655283:JFQ720817 JPM655283:JPM720817 JZI655283:JZI720817 KJE655283:KJE720817 KTA655283:KTA720817 LCW655283:LCW720817 LMS655283:LMS720817 LWO655283:LWO720817 MGK655283:MGK720817 MQG655283:MQG720817 NAC655283:NAC720817 NJY655283:NJY720817 NTU655283:NTU720817 ODQ655283:ODQ720817 ONM655283:ONM720817 OXI655283:OXI720817 PHE655283:PHE720817 PRA655283:PRA720817 QAW655283:QAW720817 QKS655283:QKS720817 QUO655283:QUO720817 REK655283:REK720817 ROG655283:ROG720817 RYC655283:RYC720817 SHY655283:SHY720817 SRU655283:SRU720817 TBQ655283:TBQ720817 TLM655283:TLM720817 TVI655283:TVI720817 UFE655283:UFE720817 UPA655283:UPA720817 UYW655283:UYW720817 VIS655283:VIS720817 VSO655283:VSO720817 WCK655283:WCK720817 WMG655283:WMG720817 WWC655283:WWC720817 U720819:U786353 JQ720819:JQ786353 TM720819:TM786353 ADI720819:ADI786353 ANE720819:ANE786353 AXA720819:AXA786353 BGW720819:BGW786353 BQS720819:BQS786353 CAO720819:CAO786353 CKK720819:CKK786353 CUG720819:CUG786353 DEC720819:DEC786353 DNY720819:DNY786353 DXU720819:DXU786353 EHQ720819:EHQ786353 ERM720819:ERM786353 FBI720819:FBI786353 FLE720819:FLE786353 FVA720819:FVA786353 GEW720819:GEW786353 GOS720819:GOS786353 GYO720819:GYO786353 HIK720819:HIK786353 HSG720819:HSG786353 ICC720819:ICC786353 ILY720819:ILY786353 IVU720819:IVU786353 JFQ720819:JFQ786353 JPM720819:JPM786353 JZI720819:JZI786353 KJE720819:KJE786353 KTA720819:KTA786353 LCW720819:LCW786353 LMS720819:LMS786353 LWO720819:LWO786353 MGK720819:MGK786353 MQG720819:MQG786353 NAC720819:NAC786353 NJY720819:NJY786353 NTU720819:NTU786353 ODQ720819:ODQ786353 ONM720819:ONM786353 OXI720819:OXI786353 PHE720819:PHE786353 PRA720819:PRA786353 QAW720819:QAW786353 QKS720819:QKS786353 QUO720819:QUO786353 REK720819:REK786353 ROG720819:ROG786353 RYC720819:RYC786353 SHY720819:SHY786353 SRU720819:SRU786353 TBQ720819:TBQ786353 TLM720819:TLM786353 TVI720819:TVI786353 UFE720819:UFE786353 UPA720819:UPA786353 UYW720819:UYW786353 VIS720819:VIS786353 VSO720819:VSO786353 WCK720819:WCK786353 WMG720819:WMG786353 WWC720819:WWC786353 U786355:U851889 JQ786355:JQ851889 TM786355:TM851889 ADI786355:ADI851889 ANE786355:ANE851889 AXA786355:AXA851889 BGW786355:BGW851889 BQS786355:BQS851889 CAO786355:CAO851889 CKK786355:CKK851889 CUG786355:CUG851889 DEC786355:DEC851889 DNY786355:DNY851889 DXU786355:DXU851889 EHQ786355:EHQ851889 ERM786355:ERM851889 FBI786355:FBI851889 FLE786355:FLE851889 FVA786355:FVA851889 GEW786355:GEW851889 GOS786355:GOS851889 GYO786355:GYO851889 HIK786355:HIK851889 HSG786355:HSG851889 ICC786355:ICC851889 ILY786355:ILY851889 IVU786355:IVU851889 JFQ786355:JFQ851889 JPM786355:JPM851889 JZI786355:JZI851889 KJE786355:KJE851889 KTA786355:KTA851889 LCW786355:LCW851889 LMS786355:LMS851889 LWO786355:LWO851889 MGK786355:MGK851889 MQG786355:MQG851889 NAC786355:NAC851889 NJY786355:NJY851889 NTU786355:NTU851889 ODQ786355:ODQ851889 ONM786355:ONM851889 OXI786355:OXI851889 PHE786355:PHE851889 PRA786355:PRA851889 QAW786355:QAW851889 QKS786355:QKS851889 QUO786355:QUO851889 REK786355:REK851889 ROG786355:ROG851889 RYC786355:RYC851889 SHY786355:SHY851889 SRU786355:SRU851889 TBQ786355:TBQ851889 TLM786355:TLM851889 TVI786355:TVI851889 UFE786355:UFE851889 UPA786355:UPA851889 UYW786355:UYW851889 VIS786355:VIS851889 VSO786355:VSO851889 WCK786355:WCK851889 WMG786355:WMG851889 WWC786355:WWC851889 U851891:U917425 JQ851891:JQ917425 TM851891:TM917425 ADI851891:ADI917425 ANE851891:ANE917425 AXA851891:AXA917425 BGW851891:BGW917425 BQS851891:BQS917425 CAO851891:CAO917425 CKK851891:CKK917425 CUG851891:CUG917425 DEC851891:DEC917425 DNY851891:DNY917425 DXU851891:DXU917425 EHQ851891:EHQ917425 ERM851891:ERM917425 FBI851891:FBI917425 FLE851891:FLE917425 FVA851891:FVA917425 GEW851891:GEW917425 GOS851891:GOS917425 GYO851891:GYO917425 HIK851891:HIK917425 HSG851891:HSG917425 ICC851891:ICC917425 ILY851891:ILY917425 IVU851891:IVU917425 JFQ851891:JFQ917425 JPM851891:JPM917425 JZI851891:JZI917425 KJE851891:KJE917425 KTA851891:KTA917425 LCW851891:LCW917425 LMS851891:LMS917425 LWO851891:LWO917425 MGK851891:MGK917425 MQG851891:MQG917425 NAC851891:NAC917425 NJY851891:NJY917425 NTU851891:NTU917425 ODQ851891:ODQ917425 ONM851891:ONM917425 OXI851891:OXI917425 PHE851891:PHE917425 PRA851891:PRA917425 QAW851891:QAW917425 QKS851891:QKS917425 QUO851891:QUO917425 REK851891:REK917425 ROG851891:ROG917425 RYC851891:RYC917425 SHY851891:SHY917425 SRU851891:SRU917425 TBQ851891:TBQ917425 TLM851891:TLM917425 TVI851891:TVI917425 UFE851891:UFE917425 UPA851891:UPA917425 UYW851891:UYW917425 VIS851891:VIS917425 VSO851891:VSO917425 WCK851891:WCK917425 WMG851891:WMG917425 WWC851891:WWC917425 U917427:U982961 JQ917427:JQ982961 TM917427:TM982961 ADI917427:ADI982961 ANE917427:ANE982961 AXA917427:AXA982961 BGW917427:BGW982961 BQS917427:BQS982961 CAO917427:CAO982961 CKK917427:CKK982961 CUG917427:CUG982961 DEC917427:DEC982961 DNY917427:DNY982961 DXU917427:DXU982961 EHQ917427:EHQ982961 ERM917427:ERM982961 FBI917427:FBI982961 FLE917427:FLE982961 FVA917427:FVA982961 GEW917427:GEW982961 GOS917427:GOS982961 GYO917427:GYO982961 HIK917427:HIK982961 HSG917427:HSG982961 ICC917427:ICC982961 ILY917427:ILY982961 IVU917427:IVU982961 JFQ917427:JFQ982961 JPM917427:JPM982961 JZI917427:JZI982961 KJE917427:KJE982961 KTA917427:KTA982961 LCW917427:LCW982961 LMS917427:LMS982961 LWO917427:LWO982961 MGK917427:MGK982961 MQG917427:MQG982961 NAC917427:NAC982961 NJY917427:NJY982961 NTU917427:NTU982961 ODQ917427:ODQ982961 ONM917427:ONM982961 OXI917427:OXI982961 PHE917427:PHE982961 PRA917427:PRA982961 QAW917427:QAW982961 QKS917427:QKS982961 QUO917427:QUO982961 REK917427:REK982961 ROG917427:ROG982961 RYC917427:RYC982961 SHY917427:SHY982961 SRU917427:SRU982961 TBQ917427:TBQ982961 TLM917427:TLM982961 TVI917427:TVI982961 UFE917427:UFE982961 UPA917427:UPA982961 UYW917427:UYW982961 VIS917427:VIS982961 VSO917427:VSO982961 WCK917427:WCK982961 WMG917427:WMG982961 WWC917427:WWC982961 U982963:U1048576 JQ982963:JQ1048576 TM982963:TM1048576 ADI982963:ADI1048576 ANE982963:ANE1048576 AXA982963:AXA1048576 BGW982963:BGW1048576 BQS982963:BQS1048576 CAO982963:CAO1048576 CKK982963:CKK1048576 CUG982963:CUG1048576 DEC982963:DEC1048576 DNY982963:DNY1048576 DXU982963:DXU1048576 EHQ982963:EHQ1048576 ERM982963:ERM1048576 FBI982963:FBI1048576 FLE982963:FLE1048576 FVA982963:FVA1048576 GEW982963:GEW1048576 GOS982963:GOS1048576 GYO982963:GYO1048576 HIK982963:HIK1048576 HSG982963:HSG1048576 ICC982963:ICC1048576 ILY982963:ILY1048576 IVU982963:IVU1048576 JFQ982963:JFQ1048576 JPM982963:JPM1048576 JZI982963:JZI1048576 KJE982963:KJE1048576 KTA982963:KTA1048576 LCW982963:LCW1048576 LMS982963:LMS1048576 LWO982963:LWO1048576 MGK982963:MGK1048576 MQG982963:MQG1048576 NAC982963:NAC1048576 NJY982963:NJY1048576 NTU982963:NTU1048576 ODQ982963:ODQ1048576 ONM982963:ONM1048576 OXI982963:OXI1048576 PHE982963:PHE1048576 PRA982963:PRA1048576 QAW982963:QAW1048576 QKS982963:QKS1048576 QUO982963:QUO1048576 REK982963:REK1048576 ROG982963:ROG1048576 RYC982963:RYC1048576 SHY982963:SHY1048576 SRU982963:SRU1048576 TBQ982963:TBQ1048576 TLM982963:TLM1048576 TVI982963:TVI1048576 UFE982963:UFE1048576 UPA982963:UPA1048576 UYW982963:UYW1048576 VIS982963:VIS1048576 VSO982963:VSO1048576 WCK982963:WCK1048576 WMG982963:WMG1048576 WWC982963:WWC1048576 WWC2:WWC65457 WMG2:WMG65457 WCK2:WCK65457 VSO2:VSO65457 VIS2:VIS65457 UYW2:UYW65457 UPA2:UPA65457 UFE2:UFE65457 TVI2:TVI65457 TLM2:TLM65457 TBQ2:TBQ65457 SRU2:SRU65457 SHY2:SHY65457 RYC2:RYC65457 ROG2:ROG65457 REK2:REK65457 QUO2:QUO65457 QKS2:QKS65457 QAW2:QAW65457 PRA2:PRA65457 PHE2:PHE65457 OXI2:OXI65457 ONM2:ONM65457 ODQ2:ODQ65457 NTU2:NTU65457 NJY2:NJY65457 NAC2:NAC65457 MQG2:MQG65457 MGK2:MGK65457 LWO2:LWO65457 LMS2:LMS65457 LCW2:LCW65457 KTA2:KTA65457 KJE2:KJE65457 JZI2:JZI65457 JPM2:JPM65457 JFQ2:JFQ65457 IVU2:IVU65457 ILY2:ILY65457 ICC2:ICC65457 HSG2:HSG65457 HIK2:HIK65457 GYO2:GYO65457 GOS2:GOS65457 GEW2:GEW65457 FVA2:FVA65457 FLE2:FLE65457 FBI2:FBI65457 ERM2:ERM65457 EHQ2:EHQ65457 DXU2:DXU65457 DNY2:DNY65457 DEC2:DEC65457 CUG2:CUG65457 CKK2:CKK65457 CAO2:CAO65457 BQS2:BQS65457 BGW2:BGW65457 AXA2:AXA65457 ANE2:ANE65457 ADI2:ADI65457 TM2:TM65457 JQ2:JQ65457 U2:U65457">
      <formula1>"RFU,µ/L,mg/l"</formula1>
    </dataValidation>
    <dataValidation allowBlank="1" showInputMessage="1" showErrorMessage="1" promptTitle="Fluorometer" prompt="What type of fluorometer was used? If you choose &quot;Other&quot; add a Flag and the name of the unit in the Comments." sqref="V65458 JR65458 TN65458 ADJ65458 ANF65458 AXB65458 BGX65458 BQT65458 CAP65458 CKL65458 CUH65458 DED65458 DNZ65458 DXV65458 EHR65458 ERN65458 FBJ65458 FLF65458 FVB65458 GEX65458 GOT65458 GYP65458 HIL65458 HSH65458 ICD65458 ILZ65458 IVV65458 JFR65458 JPN65458 JZJ65458 KJF65458 KTB65458 LCX65458 LMT65458 LWP65458 MGL65458 MQH65458 NAD65458 NJZ65458 NTV65458 ODR65458 ONN65458 OXJ65458 PHF65458 PRB65458 QAX65458 QKT65458 QUP65458 REL65458 ROH65458 RYD65458 SHZ65458 SRV65458 TBR65458 TLN65458 TVJ65458 UFF65458 UPB65458 UYX65458 VIT65458 VSP65458 WCL65458 WMH65458 WWD65458 V130994 JR130994 TN130994 ADJ130994 ANF130994 AXB130994 BGX130994 BQT130994 CAP130994 CKL130994 CUH130994 DED130994 DNZ130994 DXV130994 EHR130994 ERN130994 FBJ130994 FLF130994 FVB130994 GEX130994 GOT130994 GYP130994 HIL130994 HSH130994 ICD130994 ILZ130994 IVV130994 JFR130994 JPN130994 JZJ130994 KJF130994 KTB130994 LCX130994 LMT130994 LWP130994 MGL130994 MQH130994 NAD130994 NJZ130994 NTV130994 ODR130994 ONN130994 OXJ130994 PHF130994 PRB130994 QAX130994 QKT130994 QUP130994 REL130994 ROH130994 RYD130994 SHZ130994 SRV130994 TBR130994 TLN130994 TVJ130994 UFF130994 UPB130994 UYX130994 VIT130994 VSP130994 WCL130994 WMH130994 WWD130994 V196530 JR196530 TN196530 ADJ196530 ANF196530 AXB196530 BGX196530 BQT196530 CAP196530 CKL196530 CUH196530 DED196530 DNZ196530 DXV196530 EHR196530 ERN196530 FBJ196530 FLF196530 FVB196530 GEX196530 GOT196530 GYP196530 HIL196530 HSH196530 ICD196530 ILZ196530 IVV196530 JFR196530 JPN196530 JZJ196530 KJF196530 KTB196530 LCX196530 LMT196530 LWP196530 MGL196530 MQH196530 NAD196530 NJZ196530 NTV196530 ODR196530 ONN196530 OXJ196530 PHF196530 PRB196530 QAX196530 QKT196530 QUP196530 REL196530 ROH196530 RYD196530 SHZ196530 SRV196530 TBR196530 TLN196530 TVJ196530 UFF196530 UPB196530 UYX196530 VIT196530 VSP196530 WCL196530 WMH196530 WWD196530 V262066 JR262066 TN262066 ADJ262066 ANF262066 AXB262066 BGX262066 BQT262066 CAP262066 CKL262066 CUH262066 DED262066 DNZ262066 DXV262066 EHR262066 ERN262066 FBJ262066 FLF262066 FVB262066 GEX262066 GOT262066 GYP262066 HIL262066 HSH262066 ICD262066 ILZ262066 IVV262066 JFR262066 JPN262066 JZJ262066 KJF262066 KTB262066 LCX262066 LMT262066 LWP262066 MGL262066 MQH262066 NAD262066 NJZ262066 NTV262066 ODR262066 ONN262066 OXJ262066 PHF262066 PRB262066 QAX262066 QKT262066 QUP262066 REL262066 ROH262066 RYD262066 SHZ262066 SRV262066 TBR262066 TLN262066 TVJ262066 UFF262066 UPB262066 UYX262066 VIT262066 VSP262066 WCL262066 WMH262066 WWD262066 V327602 JR327602 TN327602 ADJ327602 ANF327602 AXB327602 BGX327602 BQT327602 CAP327602 CKL327602 CUH327602 DED327602 DNZ327602 DXV327602 EHR327602 ERN327602 FBJ327602 FLF327602 FVB327602 GEX327602 GOT327602 GYP327602 HIL327602 HSH327602 ICD327602 ILZ327602 IVV327602 JFR327602 JPN327602 JZJ327602 KJF327602 KTB327602 LCX327602 LMT327602 LWP327602 MGL327602 MQH327602 NAD327602 NJZ327602 NTV327602 ODR327602 ONN327602 OXJ327602 PHF327602 PRB327602 QAX327602 QKT327602 QUP327602 REL327602 ROH327602 RYD327602 SHZ327602 SRV327602 TBR327602 TLN327602 TVJ327602 UFF327602 UPB327602 UYX327602 VIT327602 VSP327602 WCL327602 WMH327602 WWD327602 V393138 JR393138 TN393138 ADJ393138 ANF393138 AXB393138 BGX393138 BQT393138 CAP393138 CKL393138 CUH393138 DED393138 DNZ393138 DXV393138 EHR393138 ERN393138 FBJ393138 FLF393138 FVB393138 GEX393138 GOT393138 GYP393138 HIL393138 HSH393138 ICD393138 ILZ393138 IVV393138 JFR393138 JPN393138 JZJ393138 KJF393138 KTB393138 LCX393138 LMT393138 LWP393138 MGL393138 MQH393138 NAD393138 NJZ393138 NTV393138 ODR393138 ONN393138 OXJ393138 PHF393138 PRB393138 QAX393138 QKT393138 QUP393138 REL393138 ROH393138 RYD393138 SHZ393138 SRV393138 TBR393138 TLN393138 TVJ393138 UFF393138 UPB393138 UYX393138 VIT393138 VSP393138 WCL393138 WMH393138 WWD393138 V458674 JR458674 TN458674 ADJ458674 ANF458674 AXB458674 BGX458674 BQT458674 CAP458674 CKL458674 CUH458674 DED458674 DNZ458674 DXV458674 EHR458674 ERN458674 FBJ458674 FLF458674 FVB458674 GEX458674 GOT458674 GYP458674 HIL458674 HSH458674 ICD458674 ILZ458674 IVV458674 JFR458674 JPN458674 JZJ458674 KJF458674 KTB458674 LCX458674 LMT458674 LWP458674 MGL458674 MQH458674 NAD458674 NJZ458674 NTV458674 ODR458674 ONN458674 OXJ458674 PHF458674 PRB458674 QAX458674 QKT458674 QUP458674 REL458674 ROH458674 RYD458674 SHZ458674 SRV458674 TBR458674 TLN458674 TVJ458674 UFF458674 UPB458674 UYX458674 VIT458674 VSP458674 WCL458674 WMH458674 WWD458674 V524210 JR524210 TN524210 ADJ524210 ANF524210 AXB524210 BGX524210 BQT524210 CAP524210 CKL524210 CUH524210 DED524210 DNZ524210 DXV524210 EHR524210 ERN524210 FBJ524210 FLF524210 FVB524210 GEX524210 GOT524210 GYP524210 HIL524210 HSH524210 ICD524210 ILZ524210 IVV524210 JFR524210 JPN524210 JZJ524210 KJF524210 KTB524210 LCX524210 LMT524210 LWP524210 MGL524210 MQH524210 NAD524210 NJZ524210 NTV524210 ODR524210 ONN524210 OXJ524210 PHF524210 PRB524210 QAX524210 QKT524210 QUP524210 REL524210 ROH524210 RYD524210 SHZ524210 SRV524210 TBR524210 TLN524210 TVJ524210 UFF524210 UPB524210 UYX524210 VIT524210 VSP524210 WCL524210 WMH524210 WWD524210 V589746 JR589746 TN589746 ADJ589746 ANF589746 AXB589746 BGX589746 BQT589746 CAP589746 CKL589746 CUH589746 DED589746 DNZ589746 DXV589746 EHR589746 ERN589746 FBJ589746 FLF589746 FVB589746 GEX589746 GOT589746 GYP589746 HIL589746 HSH589746 ICD589746 ILZ589746 IVV589746 JFR589746 JPN589746 JZJ589746 KJF589746 KTB589746 LCX589746 LMT589746 LWP589746 MGL589746 MQH589746 NAD589746 NJZ589746 NTV589746 ODR589746 ONN589746 OXJ589746 PHF589746 PRB589746 QAX589746 QKT589746 QUP589746 REL589746 ROH589746 RYD589746 SHZ589746 SRV589746 TBR589746 TLN589746 TVJ589746 UFF589746 UPB589746 UYX589746 VIT589746 VSP589746 WCL589746 WMH589746 WWD589746 V655282 JR655282 TN655282 ADJ655282 ANF655282 AXB655282 BGX655282 BQT655282 CAP655282 CKL655282 CUH655282 DED655282 DNZ655282 DXV655282 EHR655282 ERN655282 FBJ655282 FLF655282 FVB655282 GEX655282 GOT655282 GYP655282 HIL655282 HSH655282 ICD655282 ILZ655282 IVV655282 JFR655282 JPN655282 JZJ655282 KJF655282 KTB655282 LCX655282 LMT655282 LWP655282 MGL655282 MQH655282 NAD655282 NJZ655282 NTV655282 ODR655282 ONN655282 OXJ655282 PHF655282 PRB655282 QAX655282 QKT655282 QUP655282 REL655282 ROH655282 RYD655282 SHZ655282 SRV655282 TBR655282 TLN655282 TVJ655282 UFF655282 UPB655282 UYX655282 VIT655282 VSP655282 WCL655282 WMH655282 WWD655282 V720818 JR720818 TN720818 ADJ720818 ANF720818 AXB720818 BGX720818 BQT720818 CAP720818 CKL720818 CUH720818 DED720818 DNZ720818 DXV720818 EHR720818 ERN720818 FBJ720818 FLF720818 FVB720818 GEX720818 GOT720818 GYP720818 HIL720818 HSH720818 ICD720818 ILZ720818 IVV720818 JFR720818 JPN720818 JZJ720818 KJF720818 KTB720818 LCX720818 LMT720818 LWP720818 MGL720818 MQH720818 NAD720818 NJZ720818 NTV720818 ODR720818 ONN720818 OXJ720818 PHF720818 PRB720818 QAX720818 QKT720818 QUP720818 REL720818 ROH720818 RYD720818 SHZ720818 SRV720818 TBR720818 TLN720818 TVJ720818 UFF720818 UPB720818 UYX720818 VIT720818 VSP720818 WCL720818 WMH720818 WWD720818 V786354 JR786354 TN786354 ADJ786354 ANF786354 AXB786354 BGX786354 BQT786354 CAP786354 CKL786354 CUH786354 DED786354 DNZ786354 DXV786354 EHR786354 ERN786354 FBJ786354 FLF786354 FVB786354 GEX786354 GOT786354 GYP786354 HIL786354 HSH786354 ICD786354 ILZ786354 IVV786354 JFR786354 JPN786354 JZJ786354 KJF786354 KTB786354 LCX786354 LMT786354 LWP786354 MGL786354 MQH786354 NAD786354 NJZ786354 NTV786354 ODR786354 ONN786354 OXJ786354 PHF786354 PRB786354 QAX786354 QKT786354 QUP786354 REL786354 ROH786354 RYD786354 SHZ786354 SRV786354 TBR786354 TLN786354 TVJ786354 UFF786354 UPB786354 UYX786354 VIT786354 VSP786354 WCL786354 WMH786354 WWD786354 V851890 JR851890 TN851890 ADJ851890 ANF851890 AXB851890 BGX851890 BQT851890 CAP851890 CKL851890 CUH851890 DED851890 DNZ851890 DXV851890 EHR851890 ERN851890 FBJ851890 FLF851890 FVB851890 GEX851890 GOT851890 GYP851890 HIL851890 HSH851890 ICD851890 ILZ851890 IVV851890 JFR851890 JPN851890 JZJ851890 KJF851890 KTB851890 LCX851890 LMT851890 LWP851890 MGL851890 MQH851890 NAD851890 NJZ851890 NTV851890 ODR851890 ONN851890 OXJ851890 PHF851890 PRB851890 QAX851890 QKT851890 QUP851890 REL851890 ROH851890 RYD851890 SHZ851890 SRV851890 TBR851890 TLN851890 TVJ851890 UFF851890 UPB851890 UYX851890 VIT851890 VSP851890 WCL851890 WMH851890 WWD851890 V917426 JR917426 TN917426 ADJ917426 ANF917426 AXB917426 BGX917426 BQT917426 CAP917426 CKL917426 CUH917426 DED917426 DNZ917426 DXV917426 EHR917426 ERN917426 FBJ917426 FLF917426 FVB917426 GEX917426 GOT917426 GYP917426 HIL917426 HSH917426 ICD917426 ILZ917426 IVV917426 JFR917426 JPN917426 JZJ917426 KJF917426 KTB917426 LCX917426 LMT917426 LWP917426 MGL917426 MQH917426 NAD917426 NJZ917426 NTV917426 ODR917426 ONN917426 OXJ917426 PHF917426 PRB917426 QAX917426 QKT917426 QUP917426 REL917426 ROH917426 RYD917426 SHZ917426 SRV917426 TBR917426 TLN917426 TVJ917426 UFF917426 UPB917426 UYX917426 VIT917426 VSP917426 WCL917426 WMH917426 WWD917426 V982962 JR982962 TN982962 ADJ982962 ANF982962 AXB982962 BGX982962 BQT982962 CAP982962 CKL982962 CUH982962 DED982962 DNZ982962 DXV982962 EHR982962 ERN982962 FBJ982962 FLF982962 FVB982962 GEX982962 GOT982962 GYP982962 HIL982962 HSH982962 ICD982962 ILZ982962 IVV982962 JFR982962 JPN982962 JZJ982962 KJF982962 KTB982962 LCX982962 LMT982962 LWP982962 MGL982962 MQH982962 NAD982962 NJZ982962 NTV982962 ODR982962 ONN982962 OXJ982962 PHF982962 PRB982962 QAX982962 QKT982962 QUP982962 REL982962 ROH982962 RYD982962 SHZ982962 SRV982962 TBR982962 TLN982962 TVJ982962 UFF982962 UPB982962 UYX982962 VIT982962 VSP982962 WCL982962 WMH982962 WWD982962 WWD1 WMH1 WCL1 VSP1 VIT1 UYX1 UPB1 UFF1 TVJ1 TLN1 TBR1 SRV1 SHZ1 RYD1 ROH1 REL1 QUP1 QKT1 QAX1 PRB1 PHF1 OXJ1 ONN1 ODR1 NTV1 NJZ1 NAD1 MQH1 MGL1 LWP1 LMT1 LCX1 KTB1 KJF1 JZJ1 JPN1 JFR1 IVV1 ILZ1 ICD1 HSH1 HIL1 GYP1 GOT1 GEX1 FVB1 FLF1 FBJ1 ERN1 EHR1 DXV1 DNZ1 DED1 CUH1 CKL1 CAP1 BQT1 BGX1 AXB1 ANF1 ADJ1 TN1 JR1 V1"/>
    <dataValidation allowBlank="1" showInputMessage="1" showErrorMessage="1" promptTitle="Units" prompt="What were the units recorded.  If not &quot;RFU&quot;, &quot;µ/L&quot;, or mg/l flag the entry and add comment with the units used. " sqref="U65458 JQ65458 TM65458 ADI65458 ANE65458 AXA65458 BGW65458 BQS65458 CAO65458 CKK65458 CUG65458 DEC65458 DNY65458 DXU65458 EHQ65458 ERM65458 FBI65458 FLE65458 FVA65458 GEW65458 GOS65458 GYO65458 HIK65458 HSG65458 ICC65458 ILY65458 IVU65458 JFQ65458 JPM65458 JZI65458 KJE65458 KTA65458 LCW65458 LMS65458 LWO65458 MGK65458 MQG65458 NAC65458 NJY65458 NTU65458 ODQ65458 ONM65458 OXI65458 PHE65458 PRA65458 QAW65458 QKS65458 QUO65458 REK65458 ROG65458 RYC65458 SHY65458 SRU65458 TBQ65458 TLM65458 TVI65458 UFE65458 UPA65458 UYW65458 VIS65458 VSO65458 WCK65458 WMG65458 WWC65458 U130994 JQ130994 TM130994 ADI130994 ANE130994 AXA130994 BGW130994 BQS130994 CAO130994 CKK130994 CUG130994 DEC130994 DNY130994 DXU130994 EHQ130994 ERM130994 FBI130994 FLE130994 FVA130994 GEW130994 GOS130994 GYO130994 HIK130994 HSG130994 ICC130994 ILY130994 IVU130994 JFQ130994 JPM130994 JZI130994 KJE130994 KTA130994 LCW130994 LMS130994 LWO130994 MGK130994 MQG130994 NAC130994 NJY130994 NTU130994 ODQ130994 ONM130994 OXI130994 PHE130994 PRA130994 QAW130994 QKS130994 QUO130994 REK130994 ROG130994 RYC130994 SHY130994 SRU130994 TBQ130994 TLM130994 TVI130994 UFE130994 UPA130994 UYW130994 VIS130994 VSO130994 WCK130994 WMG130994 WWC130994 U196530 JQ196530 TM196530 ADI196530 ANE196530 AXA196530 BGW196530 BQS196530 CAO196530 CKK196530 CUG196530 DEC196530 DNY196530 DXU196530 EHQ196530 ERM196530 FBI196530 FLE196530 FVA196530 GEW196530 GOS196530 GYO196530 HIK196530 HSG196530 ICC196530 ILY196530 IVU196530 JFQ196530 JPM196530 JZI196530 KJE196530 KTA196530 LCW196530 LMS196530 LWO196530 MGK196530 MQG196530 NAC196530 NJY196530 NTU196530 ODQ196530 ONM196530 OXI196530 PHE196530 PRA196530 QAW196530 QKS196530 QUO196530 REK196530 ROG196530 RYC196530 SHY196530 SRU196530 TBQ196530 TLM196530 TVI196530 UFE196530 UPA196530 UYW196530 VIS196530 VSO196530 WCK196530 WMG196530 WWC196530 U262066 JQ262066 TM262066 ADI262066 ANE262066 AXA262066 BGW262066 BQS262066 CAO262066 CKK262066 CUG262066 DEC262066 DNY262066 DXU262066 EHQ262066 ERM262066 FBI262066 FLE262066 FVA262066 GEW262066 GOS262066 GYO262066 HIK262066 HSG262066 ICC262066 ILY262066 IVU262066 JFQ262066 JPM262066 JZI262066 KJE262066 KTA262066 LCW262066 LMS262066 LWO262066 MGK262066 MQG262066 NAC262066 NJY262066 NTU262066 ODQ262066 ONM262066 OXI262066 PHE262066 PRA262066 QAW262066 QKS262066 QUO262066 REK262066 ROG262066 RYC262066 SHY262066 SRU262066 TBQ262066 TLM262066 TVI262066 UFE262066 UPA262066 UYW262066 VIS262066 VSO262066 WCK262066 WMG262066 WWC262066 U327602 JQ327602 TM327602 ADI327602 ANE327602 AXA327602 BGW327602 BQS327602 CAO327602 CKK327602 CUG327602 DEC327602 DNY327602 DXU327602 EHQ327602 ERM327602 FBI327602 FLE327602 FVA327602 GEW327602 GOS327602 GYO327602 HIK327602 HSG327602 ICC327602 ILY327602 IVU327602 JFQ327602 JPM327602 JZI327602 KJE327602 KTA327602 LCW327602 LMS327602 LWO327602 MGK327602 MQG327602 NAC327602 NJY327602 NTU327602 ODQ327602 ONM327602 OXI327602 PHE327602 PRA327602 QAW327602 QKS327602 QUO327602 REK327602 ROG327602 RYC327602 SHY327602 SRU327602 TBQ327602 TLM327602 TVI327602 UFE327602 UPA327602 UYW327602 VIS327602 VSO327602 WCK327602 WMG327602 WWC327602 U393138 JQ393138 TM393138 ADI393138 ANE393138 AXA393138 BGW393138 BQS393138 CAO393138 CKK393138 CUG393138 DEC393138 DNY393138 DXU393138 EHQ393138 ERM393138 FBI393138 FLE393138 FVA393138 GEW393138 GOS393138 GYO393138 HIK393138 HSG393138 ICC393138 ILY393138 IVU393138 JFQ393138 JPM393138 JZI393138 KJE393138 KTA393138 LCW393138 LMS393138 LWO393138 MGK393138 MQG393138 NAC393138 NJY393138 NTU393138 ODQ393138 ONM393138 OXI393138 PHE393138 PRA393138 QAW393138 QKS393138 QUO393138 REK393138 ROG393138 RYC393138 SHY393138 SRU393138 TBQ393138 TLM393138 TVI393138 UFE393138 UPA393138 UYW393138 VIS393138 VSO393138 WCK393138 WMG393138 WWC393138 U458674 JQ458674 TM458674 ADI458674 ANE458674 AXA458674 BGW458674 BQS458674 CAO458674 CKK458674 CUG458674 DEC458674 DNY458674 DXU458674 EHQ458674 ERM458674 FBI458674 FLE458674 FVA458674 GEW458674 GOS458674 GYO458674 HIK458674 HSG458674 ICC458674 ILY458674 IVU458674 JFQ458674 JPM458674 JZI458674 KJE458674 KTA458674 LCW458674 LMS458674 LWO458674 MGK458674 MQG458674 NAC458674 NJY458674 NTU458674 ODQ458674 ONM458674 OXI458674 PHE458674 PRA458674 QAW458674 QKS458674 QUO458674 REK458674 ROG458674 RYC458674 SHY458674 SRU458674 TBQ458674 TLM458674 TVI458674 UFE458674 UPA458674 UYW458674 VIS458674 VSO458674 WCK458674 WMG458674 WWC458674 U524210 JQ524210 TM524210 ADI524210 ANE524210 AXA524210 BGW524210 BQS524210 CAO524210 CKK524210 CUG524210 DEC524210 DNY524210 DXU524210 EHQ524210 ERM524210 FBI524210 FLE524210 FVA524210 GEW524210 GOS524210 GYO524210 HIK524210 HSG524210 ICC524210 ILY524210 IVU524210 JFQ524210 JPM524210 JZI524210 KJE524210 KTA524210 LCW524210 LMS524210 LWO524210 MGK524210 MQG524210 NAC524210 NJY524210 NTU524210 ODQ524210 ONM524210 OXI524210 PHE524210 PRA524210 QAW524210 QKS524210 QUO524210 REK524210 ROG524210 RYC524210 SHY524210 SRU524210 TBQ524210 TLM524210 TVI524210 UFE524210 UPA524210 UYW524210 VIS524210 VSO524210 WCK524210 WMG524210 WWC524210 U589746 JQ589746 TM589746 ADI589746 ANE589746 AXA589746 BGW589746 BQS589746 CAO589746 CKK589746 CUG589746 DEC589746 DNY589746 DXU589746 EHQ589746 ERM589746 FBI589746 FLE589746 FVA589746 GEW589746 GOS589746 GYO589746 HIK589746 HSG589746 ICC589746 ILY589746 IVU589746 JFQ589746 JPM589746 JZI589746 KJE589746 KTA589746 LCW589746 LMS589746 LWO589746 MGK589746 MQG589746 NAC589746 NJY589746 NTU589746 ODQ589746 ONM589746 OXI589746 PHE589746 PRA589746 QAW589746 QKS589746 QUO589746 REK589746 ROG589746 RYC589746 SHY589746 SRU589746 TBQ589746 TLM589746 TVI589746 UFE589746 UPA589746 UYW589746 VIS589746 VSO589746 WCK589746 WMG589746 WWC589746 U655282 JQ655282 TM655282 ADI655282 ANE655282 AXA655282 BGW655282 BQS655282 CAO655282 CKK655282 CUG655282 DEC655282 DNY655282 DXU655282 EHQ655282 ERM655282 FBI655282 FLE655282 FVA655282 GEW655282 GOS655282 GYO655282 HIK655282 HSG655282 ICC655282 ILY655282 IVU655282 JFQ655282 JPM655282 JZI655282 KJE655282 KTA655282 LCW655282 LMS655282 LWO655282 MGK655282 MQG655282 NAC655282 NJY655282 NTU655282 ODQ655282 ONM655282 OXI655282 PHE655282 PRA655282 QAW655282 QKS655282 QUO655282 REK655282 ROG655282 RYC655282 SHY655282 SRU655282 TBQ655282 TLM655282 TVI655282 UFE655282 UPA655282 UYW655282 VIS655282 VSO655282 WCK655282 WMG655282 WWC655282 U720818 JQ720818 TM720818 ADI720818 ANE720818 AXA720818 BGW720818 BQS720818 CAO720818 CKK720818 CUG720818 DEC720818 DNY720818 DXU720818 EHQ720818 ERM720818 FBI720818 FLE720818 FVA720818 GEW720818 GOS720818 GYO720818 HIK720818 HSG720818 ICC720818 ILY720818 IVU720818 JFQ720818 JPM720818 JZI720818 KJE720818 KTA720818 LCW720818 LMS720818 LWO720818 MGK720818 MQG720818 NAC720818 NJY720818 NTU720818 ODQ720818 ONM720818 OXI720818 PHE720818 PRA720818 QAW720818 QKS720818 QUO720818 REK720818 ROG720818 RYC720818 SHY720818 SRU720818 TBQ720818 TLM720818 TVI720818 UFE720818 UPA720818 UYW720818 VIS720818 VSO720818 WCK720818 WMG720818 WWC720818 U786354 JQ786354 TM786354 ADI786354 ANE786354 AXA786354 BGW786354 BQS786354 CAO786354 CKK786354 CUG786354 DEC786354 DNY786354 DXU786354 EHQ786354 ERM786354 FBI786354 FLE786354 FVA786354 GEW786354 GOS786354 GYO786354 HIK786354 HSG786354 ICC786354 ILY786354 IVU786354 JFQ786354 JPM786354 JZI786354 KJE786354 KTA786354 LCW786354 LMS786354 LWO786354 MGK786354 MQG786354 NAC786354 NJY786354 NTU786354 ODQ786354 ONM786354 OXI786354 PHE786354 PRA786354 QAW786354 QKS786354 QUO786354 REK786354 ROG786354 RYC786354 SHY786354 SRU786354 TBQ786354 TLM786354 TVI786354 UFE786354 UPA786354 UYW786354 VIS786354 VSO786354 WCK786354 WMG786354 WWC786354 U851890 JQ851890 TM851890 ADI851890 ANE851890 AXA851890 BGW851890 BQS851890 CAO851890 CKK851890 CUG851890 DEC851890 DNY851890 DXU851890 EHQ851890 ERM851890 FBI851890 FLE851890 FVA851890 GEW851890 GOS851890 GYO851890 HIK851890 HSG851890 ICC851890 ILY851890 IVU851890 JFQ851890 JPM851890 JZI851890 KJE851890 KTA851890 LCW851890 LMS851890 LWO851890 MGK851890 MQG851890 NAC851890 NJY851890 NTU851890 ODQ851890 ONM851890 OXI851890 PHE851890 PRA851890 QAW851890 QKS851890 QUO851890 REK851890 ROG851890 RYC851890 SHY851890 SRU851890 TBQ851890 TLM851890 TVI851890 UFE851890 UPA851890 UYW851890 VIS851890 VSO851890 WCK851890 WMG851890 WWC851890 U917426 JQ917426 TM917426 ADI917426 ANE917426 AXA917426 BGW917426 BQS917426 CAO917426 CKK917426 CUG917426 DEC917426 DNY917426 DXU917426 EHQ917426 ERM917426 FBI917426 FLE917426 FVA917426 GEW917426 GOS917426 GYO917426 HIK917426 HSG917426 ICC917426 ILY917426 IVU917426 JFQ917426 JPM917426 JZI917426 KJE917426 KTA917426 LCW917426 LMS917426 LWO917426 MGK917426 MQG917426 NAC917426 NJY917426 NTU917426 ODQ917426 ONM917426 OXI917426 PHE917426 PRA917426 QAW917426 QKS917426 QUO917426 REK917426 ROG917426 RYC917426 SHY917426 SRU917426 TBQ917426 TLM917426 TVI917426 UFE917426 UPA917426 UYW917426 VIS917426 VSO917426 WCK917426 WMG917426 WWC917426 U982962 JQ982962 TM982962 ADI982962 ANE982962 AXA982962 BGW982962 BQS982962 CAO982962 CKK982962 CUG982962 DEC982962 DNY982962 DXU982962 EHQ982962 ERM982962 FBI982962 FLE982962 FVA982962 GEW982962 GOS982962 GYO982962 HIK982962 HSG982962 ICC982962 ILY982962 IVU982962 JFQ982962 JPM982962 JZI982962 KJE982962 KTA982962 LCW982962 LMS982962 LWO982962 MGK982962 MQG982962 NAC982962 NJY982962 NTU982962 ODQ982962 ONM982962 OXI982962 PHE982962 PRA982962 QAW982962 QKS982962 QUO982962 REK982962 ROG982962 RYC982962 SHY982962 SRU982962 TBQ982962 TLM982962 TVI982962 UFE982962 UPA982962 UYW982962 VIS982962 VSO982962 WCK982962 WMG982962 WWC982962 WWC1 WMG1 WCK1 VSO1 VIS1 UYW1 UPA1 UFE1 TVI1 TLM1 TBQ1 SRU1 SHY1 RYC1 ROG1 REK1 QUO1 QKS1 QAW1 PRA1 PHE1 OXI1 ONM1 ODQ1 NTU1 NJY1 NAC1 MQG1 MGK1 LWO1 LMS1 LCW1 KTA1 KJE1 JZI1 JPM1 JFQ1 IVU1 ILY1 ICC1 HSG1 HIK1 GYO1 GOS1 GEW1 FVA1 FLE1 FBI1 ERM1 EHQ1 DXU1 DNY1 DEC1 CUG1 CKK1 CAO1 BQS1 BGW1 AXA1 ANE1 ADI1 TM1 JQ1 U1"/>
    <dataValidation allowBlank="1" showInputMessage="1" showErrorMessage="1" promptTitle="WaterbodyName" prompt="Insert Lake Name-Be consistent with spelling and capitalization" sqref="WVM1:WVM1048576 WLQ1:WLQ1048576 WBU1:WBU1048576 VRY1:VRY1048576 VIC1:VIC1048576 UYG1:UYG1048576 UOK1:UOK1048576 UEO1:UEO1048576 TUS1:TUS1048576 TKW1:TKW1048576 TBA1:TBA1048576 SRE1:SRE1048576 SHI1:SHI1048576 RXM1:RXM1048576 RNQ1:RNQ1048576 RDU1:RDU1048576 QTY1:QTY1048576 QKC1:QKC1048576 QAG1:QAG1048576 PQK1:PQK1048576 PGO1:PGO1048576 OWS1:OWS1048576 OMW1:OMW1048576 ODA1:ODA1048576 NTE1:NTE1048576 NJI1:NJI1048576 MZM1:MZM1048576 MPQ1:MPQ1048576 MFU1:MFU1048576 LVY1:LVY1048576 LMC1:LMC1048576 LCG1:LCG1048576 KSK1:KSK1048576 KIO1:KIO1048576 JYS1:JYS1048576 JOW1:JOW1048576 JFA1:JFA1048576 IVE1:IVE1048576 ILI1:ILI1048576 IBM1:IBM1048576 HRQ1:HRQ1048576 HHU1:HHU1048576 GXY1:GXY1048576 GOC1:GOC1048576 GEG1:GEG1048576 FUK1:FUK1048576 FKO1:FKO1048576 FAS1:FAS1048576 EQW1:EQW1048576 EHA1:EHA1048576 DXE1:DXE1048576 DNI1:DNI1048576 DDM1:DDM1048576 CTQ1:CTQ1048576 CJU1:CJU1048576 BZY1:BZY1048576 BQC1:BQC1048576 BGG1:BGG1048576 AWK1:AWK1048576 AMO1:AMO1048576 ACS1:ACS1048576 SW1:SW1048576 JA1:JA1048576 E1:E1048576"/>
    <dataValidation allowBlank="1" showInputMessage="1" showErrorMessage="1" promptTitle="SiteID" prompt="If you have a site ID enter it here.  Otherwise, leave this field blank." sqref="WVL1:WVL1048576 WLP1:WLP1048576 WBT1:WBT1048576 VRX1:VRX1048576 VIB1:VIB1048576 UYF1:UYF1048576 UOJ1:UOJ1048576 UEN1:UEN1048576 TUR1:TUR1048576 TKV1:TKV1048576 TAZ1:TAZ1048576 SRD1:SRD1048576 SHH1:SHH1048576 RXL1:RXL1048576 RNP1:RNP1048576 RDT1:RDT1048576 QTX1:QTX1048576 QKB1:QKB1048576 QAF1:QAF1048576 PQJ1:PQJ1048576 PGN1:PGN1048576 OWR1:OWR1048576 OMV1:OMV1048576 OCZ1:OCZ1048576 NTD1:NTD1048576 NJH1:NJH1048576 MZL1:MZL1048576 MPP1:MPP1048576 MFT1:MFT1048576 LVX1:LVX1048576 LMB1:LMB1048576 LCF1:LCF1048576 KSJ1:KSJ1048576 KIN1:KIN1048576 JYR1:JYR1048576 JOV1:JOV1048576 JEZ1:JEZ1048576 IVD1:IVD1048576 ILH1:ILH1048576 IBL1:IBL1048576 HRP1:HRP1048576 HHT1:HHT1048576 GXX1:GXX1048576 GOB1:GOB1048576 GEF1:GEF1048576 FUJ1:FUJ1048576 FKN1:FKN1048576 FAR1:FAR1048576 EQV1:EQV1048576 EGZ1:EGZ1048576 DXD1:DXD1048576 DNH1:DNH1048576 DDL1:DDL1048576 CTP1:CTP1048576 CJT1:CJT1048576 BZX1:BZX1048576 BQB1:BQB1048576 BGF1:BGF1048576 AWJ1:AWJ1048576 AMN1:AMN1048576 ACR1:ACR1048576 SV1:SV1048576 IZ1:IZ1048576 D1:D1048576"/>
    <dataValidation allowBlank="1" showInputMessage="1" showErrorMessage="1" promptTitle="SiteLocation" prompt="If you have a specific name for where the WithinLake or Shoreside sample was taken add it here.  e.g., &quot;Goose Bay&quot;, &quot;Rt.1 Boat Ramp&quot;.  Otherwise, leave blank." sqref="WVO1:WVO1048576 WLS1:WLS1048576 WBW1:WBW1048576 VSA1:VSA1048576 VIE1:VIE1048576 UYI1:UYI1048576 UOM1:UOM1048576 UEQ1:UEQ1048576 TUU1:TUU1048576 TKY1:TKY1048576 TBC1:TBC1048576 SRG1:SRG1048576 SHK1:SHK1048576 RXO1:RXO1048576 RNS1:RNS1048576 RDW1:RDW1048576 QUA1:QUA1048576 QKE1:QKE1048576 QAI1:QAI1048576 PQM1:PQM1048576 PGQ1:PGQ1048576 OWU1:OWU1048576 OMY1:OMY1048576 ODC1:ODC1048576 NTG1:NTG1048576 NJK1:NJK1048576 MZO1:MZO1048576 MPS1:MPS1048576 MFW1:MFW1048576 LWA1:LWA1048576 LME1:LME1048576 LCI1:LCI1048576 KSM1:KSM1048576 KIQ1:KIQ1048576 JYU1:JYU1048576 JOY1:JOY1048576 JFC1:JFC1048576 IVG1:IVG1048576 ILK1:ILK1048576 IBO1:IBO1048576 HRS1:HRS1048576 HHW1:HHW1048576 GYA1:GYA1048576 GOE1:GOE1048576 GEI1:GEI1048576 FUM1:FUM1048576 FKQ1:FKQ1048576 FAU1:FAU1048576 EQY1:EQY1048576 EHC1:EHC1048576 DXG1:DXG1048576 DNK1:DNK1048576 DDO1:DDO1048576 CTS1:CTS1048576 CJW1:CJW1048576 CAA1:CAA1048576 BQE1:BQE1048576 BGI1:BGI1048576 AWM1:AWM1048576 AMQ1:AMQ1048576 ACU1:ACU1048576 SY1:SY1048576 JC1:JC1048576 G1:G1048576"/>
    <dataValidation allowBlank="1" showInputMessage="1" showErrorMessage="1" promptTitle="Longitude" prompt="Longitude of sample in Decimal Degrees with at least 4 decimal places or Degrees Minutes Seconds" sqref="WVW1:WVW1048576 WMA1:WMA1048576 WCE1:WCE1048576 VSI1:VSI1048576 VIM1:VIM1048576 UYQ1:UYQ1048576 UOU1:UOU1048576 UEY1:UEY1048576 TVC1:TVC1048576 TLG1:TLG1048576 TBK1:TBK1048576 SRO1:SRO1048576 SHS1:SHS1048576 RXW1:RXW1048576 ROA1:ROA1048576 REE1:REE1048576 QUI1:QUI1048576 QKM1:QKM1048576 QAQ1:QAQ1048576 PQU1:PQU1048576 PGY1:PGY1048576 OXC1:OXC1048576 ONG1:ONG1048576 ODK1:ODK1048576 NTO1:NTO1048576 NJS1:NJS1048576 MZW1:MZW1048576 MQA1:MQA1048576 MGE1:MGE1048576 LWI1:LWI1048576 LMM1:LMM1048576 LCQ1:LCQ1048576 KSU1:KSU1048576 KIY1:KIY1048576 JZC1:JZC1048576 JPG1:JPG1048576 JFK1:JFK1048576 IVO1:IVO1048576 ILS1:ILS1048576 IBW1:IBW1048576 HSA1:HSA1048576 HIE1:HIE1048576 GYI1:GYI1048576 GOM1:GOM1048576 GEQ1:GEQ1048576 FUU1:FUU1048576 FKY1:FKY1048576 FBC1:FBC1048576 ERG1:ERG1048576 EHK1:EHK1048576 DXO1:DXO1048576 DNS1:DNS1048576 DDW1:DDW1048576 CUA1:CUA1048576 CKE1:CKE1048576 CAI1:CAI1048576 BQM1:BQM1048576 BGQ1:BGQ1048576 AWU1:AWU1048576 AMY1:AMY1048576 ADC1:ADC1048576 TG1:TG1048576 JK1:JK1048576 O1:O1048576"/>
    <dataValidation allowBlank="1" showInputMessage="1" showErrorMessage="1" promptTitle="Latitude" prompt="Latitude of sample in Decimal Degrees with at least 4 decimal places or Degrees Minutes Seconds" sqref="WVV1:WVV1048576 WLZ1:WLZ1048576 WCD1:WCD1048576 VSH1:VSH1048576 VIL1:VIL1048576 UYP1:UYP1048576 UOT1:UOT1048576 UEX1:UEX1048576 TVB1:TVB1048576 TLF1:TLF1048576 TBJ1:TBJ1048576 SRN1:SRN1048576 SHR1:SHR1048576 RXV1:RXV1048576 RNZ1:RNZ1048576 RED1:RED1048576 QUH1:QUH1048576 QKL1:QKL1048576 QAP1:QAP1048576 PQT1:PQT1048576 PGX1:PGX1048576 OXB1:OXB1048576 ONF1:ONF1048576 ODJ1:ODJ1048576 NTN1:NTN1048576 NJR1:NJR1048576 MZV1:MZV1048576 MPZ1:MPZ1048576 MGD1:MGD1048576 LWH1:LWH1048576 LML1:LML1048576 LCP1:LCP1048576 KST1:KST1048576 KIX1:KIX1048576 JZB1:JZB1048576 JPF1:JPF1048576 JFJ1:JFJ1048576 IVN1:IVN1048576 ILR1:ILR1048576 IBV1:IBV1048576 HRZ1:HRZ1048576 HID1:HID1048576 GYH1:GYH1048576 GOL1:GOL1048576 GEP1:GEP1048576 FUT1:FUT1048576 FKX1:FKX1048576 FBB1:FBB1048576 ERF1:ERF1048576 EHJ1:EHJ1048576 DXN1:DXN1048576 DNR1:DNR1048576 DDV1:DDV1048576 CTZ1:CTZ1048576 CKD1:CKD1048576 CAH1:CAH1048576 BQL1:BQL1048576 BGP1:BGP1048576 AWT1:AWT1048576 AMX1:AMX1048576 ADB1:ADB1048576 TF1:TF1048576 JJ1:JJ1048576 N1:N1048576"/>
    <dataValidation allowBlank="1" showInputMessage="1" showErrorMessage="1" promptTitle="NameOfSamplers" prompt="Enter Field Crew Names Separated by Commas. E.g., Hilary Snook, Mr. T, Jim Haney" sqref="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I1:I1048576"/>
    <dataValidation allowBlank="1" showInputMessage="1" showErrorMessage="1" promptTitle="WeatherConditions" prompt="General Weather conditions separated by commas.  E.g., Cloudy, Windy, Cold" sqref="WVR1:WVR1048576 WLV1:WLV1048576 WBZ1:WBZ1048576 VSD1:VSD1048576 VIH1:VIH1048576 UYL1:UYL1048576 UOP1:UOP1048576 UET1:UET1048576 TUX1:TUX1048576 TLB1:TLB1048576 TBF1:TBF1048576 SRJ1:SRJ1048576 SHN1:SHN1048576 RXR1:RXR1048576 RNV1:RNV1048576 RDZ1:RDZ1048576 QUD1:QUD1048576 QKH1:QKH1048576 QAL1:QAL1048576 PQP1:PQP1048576 PGT1:PGT1048576 OWX1:OWX1048576 ONB1:ONB1048576 ODF1:ODF1048576 NTJ1:NTJ1048576 NJN1:NJN1048576 MZR1:MZR1048576 MPV1:MPV1048576 MFZ1:MFZ1048576 LWD1:LWD1048576 LMH1:LMH1048576 LCL1:LCL1048576 KSP1:KSP1048576 KIT1:KIT1048576 JYX1:JYX1048576 JPB1:JPB1048576 JFF1:JFF1048576 IVJ1:IVJ1048576 ILN1:ILN1048576 IBR1:IBR1048576 HRV1:HRV1048576 HHZ1:HHZ1048576 GYD1:GYD1048576 GOH1:GOH1048576 GEL1:GEL1048576 FUP1:FUP1048576 FKT1:FKT1048576 FAX1:FAX1048576 ERB1:ERB1048576 EHF1:EHF1048576 DXJ1:DXJ1048576 DNN1:DNN1048576 DDR1:DDR1048576 CTV1:CTV1048576 CJZ1:CJZ1048576 CAD1:CAD1048576 BQH1:BQH1048576 BGL1:BGL1048576 AWP1:AWP1048576 AMT1:AMT1048576 ACX1:ACX1048576 TB1:TB1048576 JF1:JF1048576 J1:J1048576"/>
    <dataValidation allowBlank="1" showInputMessage="1" showErrorMessage="1" promptTitle="YourName" prompt="Who is entering the data?" sqref="WVJ1:WVJ1048576 WLN1:WLN1048576 WBR1:WBR1048576 VRV1:VRV1048576 VHZ1:VHZ1048576 UYD1:UYD1048576 UOH1:UOH1048576 UEL1:UEL1048576 TUP1:TUP1048576 TKT1:TKT1048576 TAX1:TAX1048576 SRB1:SRB1048576 SHF1:SHF1048576 RXJ1:RXJ1048576 RNN1:RNN1048576 RDR1:RDR1048576 QTV1:QTV1048576 QJZ1:QJZ1048576 QAD1:QAD1048576 PQH1:PQH1048576 PGL1:PGL1048576 OWP1:OWP1048576 OMT1:OMT1048576 OCX1:OCX1048576 NTB1:NTB1048576 NJF1:NJF1048576 MZJ1:MZJ1048576 MPN1:MPN1048576 MFR1:MFR1048576 LVV1:LVV1048576 LLZ1:LLZ1048576 LCD1:LCD1048576 KSH1:KSH1048576 KIL1:KIL1048576 JYP1:JYP1048576 JOT1:JOT1048576 JEX1:JEX1048576 IVB1:IVB1048576 ILF1:ILF1048576 IBJ1:IBJ1048576 HRN1:HRN1048576 HHR1:HHR1048576 GXV1:GXV1048576 GNZ1:GNZ1048576 GED1:GED1048576 FUH1:FUH1048576 FKL1:FKL1048576 FAP1:FAP1048576 EQT1:EQT1048576 EGX1:EGX1048576 DXB1:DXB1048576 DNF1:DNF1048576 DDJ1:DDJ1048576 CTN1:CTN1048576 CJR1:CJR1048576 BZV1:BZV1048576 BPZ1:BPZ1048576 BGD1:BGD1048576 AWH1:AWH1048576 AML1:AML1048576 ACP1:ACP1048576 ST1:ST1048576 IX1:IX1048576 B1:B1048576"/>
    <dataValidation allowBlank="1" showInputMessage="1" showErrorMessage="1" promptTitle="Organization" prompt="The organization responsible for the data collection.  E.g. 'UNH', 'VTDEC', etc." sqref="WVK1:WVK1048576 WLO1:WLO1048576 WBS1:WBS1048576 VRW1:VRW1048576 VIA1:VIA1048576 UYE1:UYE1048576 UOI1:UOI1048576 UEM1:UEM1048576 TUQ1:TUQ1048576 TKU1:TKU1048576 TAY1:TAY1048576 SRC1:SRC1048576 SHG1:SHG1048576 RXK1:RXK1048576 RNO1:RNO1048576 RDS1:RDS1048576 QTW1:QTW1048576 QKA1:QKA1048576 QAE1:QAE1048576 PQI1:PQI1048576 PGM1:PGM1048576 OWQ1:OWQ1048576 OMU1:OMU1048576 OCY1:OCY1048576 NTC1:NTC1048576 NJG1:NJG1048576 MZK1:MZK1048576 MPO1:MPO1048576 MFS1:MFS1048576 LVW1:LVW1048576 LMA1:LMA1048576 LCE1:LCE1048576 KSI1:KSI1048576 KIM1:KIM1048576 JYQ1:JYQ1048576 JOU1:JOU1048576 JEY1:JEY1048576 IVC1:IVC1048576 ILG1:ILG1048576 IBK1:IBK1048576 HRO1:HRO1048576 HHS1:HHS1048576 GXW1:GXW1048576 GOA1:GOA1048576 GEE1:GEE1048576 FUI1:FUI1048576 FKM1:FKM1048576 FAQ1:FAQ1048576 EQU1:EQU1048576 EGY1:EGY1048576 DXC1:DXC1048576 DNG1:DNG1048576 DDK1:DDK1048576 CTO1:CTO1048576 CJS1:CJS1048576 BZW1:BZW1048576 BQA1:BQA1048576 BGE1:BGE1048576 AWI1:AWI1048576 AMM1:AMM1048576 ACQ1:ACQ1048576 SU1:SU1048576 IY1:IY1048576 C1:C1048576"/>
    <dataValidation allowBlank="1" showInputMessage="1" showErrorMessage="1" promptTitle="GPSType" prompt="What type of GPS did you use for the sample location.  If you didn't use a GPS how was the location determined?  Map? GoogleEarth?" sqref="WWG1:WWG1048576 WMK1:WMK1048576 WCO1:WCO1048576 VSS1:VSS1048576 VIW1:VIW1048576 UZA1:UZA1048576 UPE1:UPE1048576 UFI1:UFI1048576 TVM1:TVM1048576 TLQ1:TLQ1048576 TBU1:TBU1048576 SRY1:SRY1048576 SIC1:SIC1048576 RYG1:RYG1048576 ROK1:ROK1048576 REO1:REO1048576 QUS1:QUS1048576 QKW1:QKW1048576 QBA1:QBA1048576 PRE1:PRE1048576 PHI1:PHI1048576 OXM1:OXM1048576 ONQ1:ONQ1048576 ODU1:ODU1048576 NTY1:NTY1048576 NKC1:NKC1048576 NAG1:NAG1048576 MQK1:MQK1048576 MGO1:MGO1048576 LWS1:LWS1048576 LMW1:LMW1048576 LDA1:LDA1048576 KTE1:KTE1048576 KJI1:KJI1048576 JZM1:JZM1048576 JPQ1:JPQ1048576 JFU1:JFU1048576 IVY1:IVY1048576 IMC1:IMC1048576 ICG1:ICG1048576 HSK1:HSK1048576 HIO1:HIO1048576 GYS1:GYS1048576 GOW1:GOW1048576 GFA1:GFA1048576 FVE1:FVE1048576 FLI1:FLI1048576 FBM1:FBM1048576 ERQ1:ERQ1048576 EHU1:EHU1048576 DXY1:DXY1048576 DOC1:DOC1048576 DEG1:DEG1048576 CUK1:CUK1048576 CKO1:CKO1048576 CAS1:CAS1048576 BQW1:BQW1048576 BHA1:BHA1048576 AXE1:AXE1048576 ANI1:ANI1048576 ADM1:ADM1048576 TQ1:TQ1048576 JU1:JU1048576 Y1:Y1048576"/>
    <dataValidation allowBlank="1" showInputMessage="1" showErrorMessage="1" promptTitle="Comments" prompt="Add notes, special instructions, or flag details here." sqref="WWJ1:WWJ1048576 WMN1:WMN1048576 WCR1:WCR1048576 VSV1:VSV1048576 VIZ1:VIZ1048576 UZD1:UZD1048576 UPH1:UPH1048576 UFL1:UFL1048576 TVP1:TVP1048576 TLT1:TLT1048576 TBX1:TBX1048576 SSB1:SSB1048576 SIF1:SIF1048576 RYJ1:RYJ1048576 RON1:RON1048576 RER1:RER1048576 QUV1:QUV1048576 QKZ1:QKZ1048576 QBD1:QBD1048576 PRH1:PRH1048576 PHL1:PHL1048576 OXP1:OXP1048576 ONT1:ONT1048576 ODX1:ODX1048576 NUB1:NUB1048576 NKF1:NKF1048576 NAJ1:NAJ1048576 MQN1:MQN1048576 MGR1:MGR1048576 LWV1:LWV1048576 LMZ1:LMZ1048576 LDD1:LDD1048576 KTH1:KTH1048576 KJL1:KJL1048576 JZP1:JZP1048576 JPT1:JPT1048576 JFX1:JFX1048576 IWB1:IWB1048576 IMF1:IMF1048576 ICJ1:ICJ1048576 HSN1:HSN1048576 HIR1:HIR1048576 GYV1:GYV1048576 GOZ1:GOZ1048576 GFD1:GFD1048576 FVH1:FVH1048576 FLL1:FLL1048576 FBP1:FBP1048576 ERT1:ERT1048576 EHX1:EHX1048576 DYB1:DYB1048576 DOF1:DOF1048576 DEJ1:DEJ1048576 CUN1:CUN1048576 CKR1:CKR1048576 CAV1:CAV1048576 BQZ1:BQZ1048576 BHD1:BHD1048576 AXH1:AXH1048576 ANL1:ANL1048576 ADP1:ADP1048576 TT1:TT1048576 JX1:JX1048576 AB1 AB146:AB1048576"/>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AJ146"/>
  <sheetViews>
    <sheetView showGridLines="0" topLeftCell="A113" zoomScale="80" zoomScaleNormal="80" workbookViewId="0">
      <selection activeCell="E2" sqref="E2:F145"/>
    </sheetView>
  </sheetViews>
  <sheetFormatPr defaultRowHeight="12.75"/>
  <cols>
    <col min="1" max="2" width="9.140625" style="12"/>
    <col min="3" max="3" width="9.140625" style="230"/>
    <col min="4" max="4" width="33.140625" style="230" customWidth="1"/>
    <col min="5" max="5" width="5" style="238" bestFit="1" customWidth="1"/>
    <col min="6" max="7" width="33.140625" style="242" customWidth="1"/>
    <col min="8" max="8" width="18.85546875" style="12" customWidth="1"/>
    <col min="9" max="9" width="13" style="12" customWidth="1"/>
    <col min="10" max="10" width="37.7109375" style="12" customWidth="1"/>
    <col min="11" max="11" width="13.85546875" style="12" customWidth="1"/>
    <col min="12" max="12" width="13.42578125" style="12" customWidth="1"/>
    <col min="13" max="13" width="15.5703125" style="12" customWidth="1"/>
    <col min="14" max="14" width="18" style="12" customWidth="1"/>
    <col min="15" max="15" width="24.5703125" style="12" customWidth="1"/>
    <col min="16" max="16" width="18.5703125" style="81" bestFit="1" customWidth="1"/>
    <col min="17" max="17" width="12.7109375" style="18" bestFit="1" customWidth="1"/>
    <col min="18" max="18" width="8.28515625" style="19" customWidth="1"/>
    <col min="19" max="19" width="7" style="19" customWidth="1"/>
    <col min="20" max="20" width="13.42578125" style="19" customWidth="1"/>
    <col min="21" max="21" width="15.5703125" style="19" customWidth="1"/>
    <col min="22" max="22" width="12.5703125" style="19" customWidth="1"/>
    <col min="23" max="23" width="15.42578125" style="20" bestFit="1" customWidth="1"/>
    <col min="24" max="25" width="9.140625" style="12"/>
    <col min="26" max="26" width="8" style="12" bestFit="1" customWidth="1"/>
    <col min="27" max="27" width="14.7109375" style="12" customWidth="1"/>
    <col min="28" max="30" width="9.140625" style="12"/>
    <col min="31" max="31" width="13.42578125" style="91" bestFit="1" customWidth="1"/>
    <col min="32" max="16384" width="9.140625" style="12"/>
  </cols>
  <sheetData>
    <row r="1" spans="1:36" s="7" customFormat="1" ht="39.75" thickBot="1">
      <c r="A1" s="233"/>
      <c r="B1" s="233"/>
      <c r="C1" s="228" t="s">
        <v>351</v>
      </c>
      <c r="D1" s="229" t="s">
        <v>350</v>
      </c>
      <c r="E1" s="237" t="s">
        <v>431</v>
      </c>
      <c r="F1" s="241" t="s">
        <v>430</v>
      </c>
      <c r="G1" s="243" t="s">
        <v>385</v>
      </c>
      <c r="H1" s="199" t="s">
        <v>350</v>
      </c>
      <c r="I1" s="2" t="s">
        <v>22</v>
      </c>
      <c r="J1" s="2" t="s">
        <v>0</v>
      </c>
      <c r="K1" s="2" t="s">
        <v>1</v>
      </c>
      <c r="L1" s="2" t="s">
        <v>2</v>
      </c>
      <c r="M1" s="2" t="s">
        <v>3</v>
      </c>
      <c r="N1" s="3" t="s">
        <v>4</v>
      </c>
      <c r="O1" s="4" t="s">
        <v>5</v>
      </c>
      <c r="P1" s="144" t="s">
        <v>324</v>
      </c>
      <c r="Q1" s="5" t="s">
        <v>46</v>
      </c>
      <c r="R1" s="6" t="s">
        <v>41</v>
      </c>
      <c r="S1" s="6" t="s">
        <v>108</v>
      </c>
      <c r="T1" s="135" t="s">
        <v>328</v>
      </c>
      <c r="U1" s="135" t="s">
        <v>329</v>
      </c>
      <c r="V1" s="135" t="s">
        <v>330</v>
      </c>
      <c r="W1" s="136" t="s">
        <v>47</v>
      </c>
      <c r="X1" s="132"/>
      <c r="Y1" s="133"/>
      <c r="Z1" s="134"/>
      <c r="AE1" s="90"/>
    </row>
    <row r="2" spans="1:36" ht="15" customHeight="1" thickTop="1">
      <c r="A2" s="12" t="b">
        <f>C2=G2</f>
        <v>0</v>
      </c>
      <c r="B2" s="12" t="b">
        <f>D2=H2</f>
        <v>1</v>
      </c>
      <c r="C2" s="230">
        <v>1</v>
      </c>
      <c r="D2" s="230" t="s">
        <v>23</v>
      </c>
      <c r="G2" s="242" t="s">
        <v>396</v>
      </c>
      <c r="H2" s="8" t="s">
        <v>23</v>
      </c>
      <c r="I2" s="8" t="s">
        <v>24</v>
      </c>
      <c r="J2" s="8" t="s">
        <v>25</v>
      </c>
      <c r="K2" s="8" t="s">
        <v>26</v>
      </c>
      <c r="L2" s="8" t="s">
        <v>10</v>
      </c>
      <c r="M2" s="9">
        <v>43.406083000000002</v>
      </c>
      <c r="N2" s="9">
        <v>-72.042599999999993</v>
      </c>
      <c r="O2" s="10" t="s">
        <v>27</v>
      </c>
      <c r="P2" s="94">
        <v>1</v>
      </c>
      <c r="Q2" s="139">
        <v>41842</v>
      </c>
      <c r="R2" s="11" t="s">
        <v>42</v>
      </c>
      <c r="S2" s="30">
        <v>3</v>
      </c>
      <c r="T2" s="36">
        <v>41864</v>
      </c>
      <c r="U2" s="36">
        <v>41864</v>
      </c>
      <c r="V2" s="37" t="s">
        <v>340</v>
      </c>
      <c r="W2" s="37" t="s">
        <v>340</v>
      </c>
      <c r="X2" s="36"/>
      <c r="Y2" s="37"/>
      <c r="Z2" s="37"/>
      <c r="AE2" s="12"/>
    </row>
    <row r="3" spans="1:36" ht="15" customHeight="1">
      <c r="A3" s="12" t="b">
        <f>C3=G3</f>
        <v>0</v>
      </c>
      <c r="B3" s="12" t="b">
        <f>D3=H3</f>
        <v>1</v>
      </c>
      <c r="C3" s="234">
        <v>2</v>
      </c>
      <c r="D3" s="234" t="s">
        <v>28</v>
      </c>
      <c r="E3" s="238">
        <v>1</v>
      </c>
      <c r="F3" s="242" t="s">
        <v>429</v>
      </c>
      <c r="G3" s="242" t="s">
        <v>396</v>
      </c>
      <c r="H3" s="13" t="s">
        <v>28</v>
      </c>
      <c r="I3" s="13" t="s">
        <v>28</v>
      </c>
      <c r="J3" s="13" t="s">
        <v>29</v>
      </c>
      <c r="K3" s="13" t="s">
        <v>30</v>
      </c>
      <c r="L3" s="13" t="s">
        <v>10</v>
      </c>
      <c r="M3" s="14">
        <v>43.361910999999999</v>
      </c>
      <c r="N3" s="14">
        <v>-72.055997000000005</v>
      </c>
      <c r="O3" s="15" t="s">
        <v>31</v>
      </c>
      <c r="P3" s="94">
        <v>1</v>
      </c>
      <c r="Q3" s="76">
        <v>41842</v>
      </c>
      <c r="R3" s="1" t="s">
        <v>49</v>
      </c>
      <c r="S3" s="31">
        <v>3</v>
      </c>
      <c r="T3" s="34">
        <v>41864</v>
      </c>
      <c r="U3" s="34">
        <v>41864</v>
      </c>
      <c r="V3" s="29" t="s">
        <v>340</v>
      </c>
      <c r="W3" s="29" t="s">
        <v>340</v>
      </c>
      <c r="X3" s="34"/>
      <c r="Y3" s="29"/>
      <c r="Z3" s="29"/>
      <c r="AE3" s="12"/>
    </row>
    <row r="4" spans="1:36" ht="15" customHeight="1">
      <c r="A4" s="12" t="b">
        <f t="shared" ref="A4:A6" si="0">C4=G4</f>
        <v>0</v>
      </c>
      <c r="B4" s="12" t="b">
        <f t="shared" ref="B4:B6" si="1">D4=H4</f>
        <v>1</v>
      </c>
      <c r="C4" s="234">
        <v>3</v>
      </c>
      <c r="D4" s="234" t="s">
        <v>32</v>
      </c>
      <c r="E4" s="238">
        <v>1</v>
      </c>
      <c r="F4" s="242" t="s">
        <v>429</v>
      </c>
      <c r="G4" s="242" t="s">
        <v>396</v>
      </c>
      <c r="H4" s="13" t="s">
        <v>32</v>
      </c>
      <c r="I4" s="13" t="s">
        <v>33</v>
      </c>
      <c r="J4" s="13" t="s">
        <v>34</v>
      </c>
      <c r="K4" s="13" t="s">
        <v>35</v>
      </c>
      <c r="L4" s="13" t="s">
        <v>10</v>
      </c>
      <c r="M4" s="14">
        <v>43.383600000000001</v>
      </c>
      <c r="N4" s="14">
        <v>-72.062700000000007</v>
      </c>
      <c r="O4" s="15" t="s">
        <v>36</v>
      </c>
      <c r="P4" s="94">
        <v>1</v>
      </c>
      <c r="Q4" s="76">
        <v>41842</v>
      </c>
      <c r="R4" s="1" t="s">
        <v>48</v>
      </c>
      <c r="S4" s="31">
        <v>3</v>
      </c>
      <c r="T4" s="34">
        <v>41864</v>
      </c>
      <c r="U4" s="34">
        <v>41864</v>
      </c>
      <c r="V4" s="29" t="s">
        <v>340</v>
      </c>
      <c r="W4" s="29" t="s">
        <v>340</v>
      </c>
      <c r="X4" s="34"/>
      <c r="Y4" s="29"/>
      <c r="Z4" s="29"/>
      <c r="AE4" s="12"/>
    </row>
    <row r="5" spans="1:36">
      <c r="A5" s="12" t="b">
        <f t="shared" si="0"/>
        <v>0</v>
      </c>
      <c r="B5" s="12" t="b">
        <f t="shared" si="1"/>
        <v>1</v>
      </c>
      <c r="C5" s="230">
        <v>4</v>
      </c>
      <c r="D5" s="230" t="s">
        <v>37</v>
      </c>
      <c r="G5" s="242" t="s">
        <v>396</v>
      </c>
      <c r="H5" s="13" t="s">
        <v>37</v>
      </c>
      <c r="I5" s="13" t="s">
        <v>38</v>
      </c>
      <c r="J5" s="13" t="s">
        <v>39</v>
      </c>
      <c r="K5" s="13" t="s">
        <v>30</v>
      </c>
      <c r="L5" s="13" t="s">
        <v>10</v>
      </c>
      <c r="M5" s="14">
        <v>43.342778000000003</v>
      </c>
      <c r="N5" s="14">
        <v>-72.049400000000006</v>
      </c>
      <c r="O5" s="15" t="s">
        <v>40</v>
      </c>
      <c r="P5" s="94">
        <v>1</v>
      </c>
      <c r="Q5" s="76">
        <v>41842</v>
      </c>
      <c r="R5" s="1" t="s">
        <v>50</v>
      </c>
      <c r="S5" s="31">
        <v>3</v>
      </c>
      <c r="T5" s="34">
        <v>41864</v>
      </c>
      <c r="U5" s="34">
        <v>41864</v>
      </c>
      <c r="V5" s="29" t="s">
        <v>340</v>
      </c>
      <c r="W5" s="29" t="s">
        <v>340</v>
      </c>
      <c r="X5" s="34"/>
      <c r="Y5" s="29"/>
      <c r="Z5" s="29"/>
      <c r="AE5" s="12"/>
    </row>
    <row r="6" spans="1:36">
      <c r="A6" s="12" t="b">
        <f t="shared" si="0"/>
        <v>0</v>
      </c>
      <c r="B6" s="12" t="b">
        <f t="shared" si="1"/>
        <v>1</v>
      </c>
      <c r="C6" s="230">
        <v>5</v>
      </c>
      <c r="D6" s="230" t="s">
        <v>23</v>
      </c>
      <c r="G6" s="242" t="s">
        <v>396</v>
      </c>
      <c r="H6" s="13" t="s">
        <v>23</v>
      </c>
      <c r="I6" s="13" t="s">
        <v>24</v>
      </c>
      <c r="J6" s="13" t="s">
        <v>25</v>
      </c>
      <c r="K6" s="13" t="s">
        <v>26</v>
      </c>
      <c r="L6" s="13" t="s">
        <v>10</v>
      </c>
      <c r="M6" s="14">
        <v>43.406083000000002</v>
      </c>
      <c r="N6" s="14">
        <v>-72.042599999999993</v>
      </c>
      <c r="O6" s="15" t="s">
        <v>27</v>
      </c>
      <c r="P6" s="94">
        <v>1</v>
      </c>
      <c r="Q6" s="76">
        <v>41870</v>
      </c>
      <c r="R6" s="1" t="s">
        <v>42</v>
      </c>
      <c r="S6" s="31">
        <v>3</v>
      </c>
      <c r="T6" s="25"/>
      <c r="U6" s="29" t="s">
        <v>341</v>
      </c>
      <c r="V6" s="29"/>
      <c r="W6" s="29" t="s">
        <v>341</v>
      </c>
      <c r="X6" s="29"/>
      <c r="Y6" s="29"/>
      <c r="Z6" s="29"/>
      <c r="AE6" s="12"/>
      <c r="AG6" s="21"/>
      <c r="AH6" s="21"/>
      <c r="AI6" s="21"/>
      <c r="AJ6" s="21"/>
    </row>
    <row r="7" spans="1:36">
      <c r="A7" s="12" t="b">
        <f>C7=G7</f>
        <v>0</v>
      </c>
      <c r="B7" s="12" t="b">
        <f>D7=H7</f>
        <v>1</v>
      </c>
      <c r="C7" s="230">
        <v>6</v>
      </c>
      <c r="D7" s="230" t="s">
        <v>32</v>
      </c>
      <c r="G7" s="242" t="s">
        <v>396</v>
      </c>
      <c r="H7" s="13" t="s">
        <v>32</v>
      </c>
      <c r="I7" s="13" t="s">
        <v>33</v>
      </c>
      <c r="J7" s="13" t="s">
        <v>34</v>
      </c>
      <c r="K7" s="13" t="s">
        <v>35</v>
      </c>
      <c r="L7" s="13" t="s">
        <v>10</v>
      </c>
      <c r="M7" s="14">
        <v>43.383600000000001</v>
      </c>
      <c r="N7" s="14">
        <v>-72.062700000000007</v>
      </c>
      <c r="O7" s="15" t="s">
        <v>36</v>
      </c>
      <c r="P7" s="94">
        <v>1</v>
      </c>
      <c r="Q7" s="76">
        <v>41870</v>
      </c>
      <c r="R7" s="1" t="s">
        <v>48</v>
      </c>
      <c r="S7" s="31">
        <v>3</v>
      </c>
      <c r="T7" s="25"/>
      <c r="U7" s="29" t="s">
        <v>341</v>
      </c>
      <c r="V7" s="29"/>
      <c r="W7" s="29" t="s">
        <v>341</v>
      </c>
      <c r="X7" s="29"/>
      <c r="Y7" s="29"/>
      <c r="Z7" s="29"/>
      <c r="AE7" s="12"/>
    </row>
    <row r="8" spans="1:36">
      <c r="A8" s="12" t="b">
        <f>C8=G8</f>
        <v>0</v>
      </c>
      <c r="B8" s="12" t="b">
        <f>D8=H8</f>
        <v>1</v>
      </c>
      <c r="C8" s="230">
        <v>7</v>
      </c>
      <c r="D8" s="230" t="s">
        <v>28</v>
      </c>
      <c r="G8" s="242" t="s">
        <v>396</v>
      </c>
      <c r="H8" s="13" t="s">
        <v>28</v>
      </c>
      <c r="I8" s="13" t="s">
        <v>28</v>
      </c>
      <c r="J8" s="13" t="s">
        <v>29</v>
      </c>
      <c r="K8" s="13" t="s">
        <v>30</v>
      </c>
      <c r="L8" s="13" t="s">
        <v>10</v>
      </c>
      <c r="M8" s="14">
        <v>43.361910999999999</v>
      </c>
      <c r="N8" s="14">
        <v>-72.055997000000005</v>
      </c>
      <c r="O8" s="15" t="s">
        <v>31</v>
      </c>
      <c r="P8" s="94">
        <v>1</v>
      </c>
      <c r="Q8" s="76">
        <v>41870</v>
      </c>
      <c r="R8" s="1" t="s">
        <v>49</v>
      </c>
      <c r="S8" s="31">
        <v>3</v>
      </c>
      <c r="T8" s="25"/>
      <c r="U8" s="29" t="s">
        <v>341</v>
      </c>
      <c r="V8" s="29"/>
      <c r="W8" s="29" t="s">
        <v>341</v>
      </c>
      <c r="X8" s="29"/>
      <c r="Y8" s="29"/>
      <c r="Z8" s="29"/>
      <c r="AE8" s="12"/>
    </row>
    <row r="9" spans="1:36">
      <c r="A9" s="12" t="b">
        <f>C9=G9</f>
        <v>0</v>
      </c>
      <c r="B9" s="12" t="b">
        <f>D9=H9</f>
        <v>1</v>
      </c>
      <c r="C9" s="230">
        <v>8</v>
      </c>
      <c r="D9" s="230" t="s">
        <v>37</v>
      </c>
      <c r="G9" s="242" t="s">
        <v>396</v>
      </c>
      <c r="H9" s="13" t="s">
        <v>37</v>
      </c>
      <c r="I9" s="13" t="s">
        <v>38</v>
      </c>
      <c r="J9" s="13" t="s">
        <v>39</v>
      </c>
      <c r="K9" s="13" t="s">
        <v>30</v>
      </c>
      <c r="L9" s="13" t="s">
        <v>10</v>
      </c>
      <c r="M9" s="14">
        <v>43.342778000000003</v>
      </c>
      <c r="N9" s="14">
        <v>-72.049400000000006</v>
      </c>
      <c r="O9" s="15" t="s">
        <v>40</v>
      </c>
      <c r="P9" s="94">
        <v>1</v>
      </c>
      <c r="Q9" s="76">
        <v>41870</v>
      </c>
      <c r="R9" s="1" t="s">
        <v>50</v>
      </c>
      <c r="S9" s="31">
        <v>3</v>
      </c>
      <c r="T9" s="29"/>
      <c r="U9" s="29" t="s">
        <v>341</v>
      </c>
      <c r="V9" s="29"/>
      <c r="W9" s="29" t="s">
        <v>341</v>
      </c>
      <c r="X9" s="29"/>
      <c r="Y9" s="29"/>
      <c r="Z9" s="29"/>
      <c r="AE9" s="12"/>
    </row>
    <row r="10" spans="1:36">
      <c r="A10" s="12" t="b">
        <f>C10=G10</f>
        <v>0</v>
      </c>
      <c r="B10" s="12" t="b">
        <f>D10=H10</f>
        <v>1</v>
      </c>
      <c r="C10" s="230">
        <v>9</v>
      </c>
      <c r="D10" s="230" t="s">
        <v>6</v>
      </c>
      <c r="G10" s="242" t="s">
        <v>397</v>
      </c>
      <c r="H10" s="13" t="s">
        <v>6</v>
      </c>
      <c r="I10" s="13" t="s">
        <v>7</v>
      </c>
      <c r="J10" s="13" t="s">
        <v>8</v>
      </c>
      <c r="K10" s="13" t="s">
        <v>9</v>
      </c>
      <c r="L10" s="13" t="s">
        <v>10</v>
      </c>
      <c r="M10" s="14">
        <v>43.391083000000002</v>
      </c>
      <c r="N10" s="14">
        <v>-71.227694</v>
      </c>
      <c r="O10" s="15" t="s">
        <v>11</v>
      </c>
      <c r="P10" s="94">
        <v>2</v>
      </c>
      <c r="Q10" s="76">
        <v>41845</v>
      </c>
      <c r="R10" s="1" t="s">
        <v>42</v>
      </c>
      <c r="S10" s="31">
        <v>3</v>
      </c>
      <c r="T10" s="34">
        <v>41864</v>
      </c>
      <c r="U10" s="34">
        <v>41864</v>
      </c>
      <c r="V10" s="29" t="s">
        <v>340</v>
      </c>
      <c r="W10" s="29" t="s">
        <v>340</v>
      </c>
      <c r="X10" s="34"/>
      <c r="AE10" s="12"/>
    </row>
    <row r="11" spans="1:36">
      <c r="A11" s="12" t="b">
        <f>C11=G11</f>
        <v>0</v>
      </c>
      <c r="B11" s="12" t="b">
        <f>D11=H11</f>
        <v>1</v>
      </c>
      <c r="C11" s="230">
        <v>10</v>
      </c>
      <c r="D11" s="230" t="s">
        <v>12</v>
      </c>
      <c r="G11" s="242" t="s">
        <v>397</v>
      </c>
      <c r="H11" s="13" t="s">
        <v>12</v>
      </c>
      <c r="I11" s="13" t="s">
        <v>7</v>
      </c>
      <c r="J11" s="13" t="s">
        <v>13</v>
      </c>
      <c r="K11" s="13" t="s">
        <v>14</v>
      </c>
      <c r="L11" s="13" t="s">
        <v>10</v>
      </c>
      <c r="M11" s="14">
        <v>43.395249999999997</v>
      </c>
      <c r="N11" s="14">
        <v>-71.236681000000004</v>
      </c>
      <c r="O11" s="15" t="s">
        <v>15</v>
      </c>
      <c r="P11" s="94">
        <v>2</v>
      </c>
      <c r="Q11" s="76">
        <v>41845</v>
      </c>
      <c r="R11" s="1" t="s">
        <v>44</v>
      </c>
      <c r="S11" s="31">
        <v>1</v>
      </c>
      <c r="T11" s="34">
        <v>41864</v>
      </c>
      <c r="U11" s="34">
        <v>41864</v>
      </c>
      <c r="V11" s="29" t="s">
        <v>340</v>
      </c>
      <c r="W11" s="29" t="s">
        <v>340</v>
      </c>
      <c r="X11" s="34"/>
      <c r="AE11" s="12"/>
    </row>
    <row r="12" spans="1:36">
      <c r="A12" s="12" t="b">
        <f>C12=G12</f>
        <v>0</v>
      </c>
      <c r="B12" s="12" t="b">
        <f>D12=H12</f>
        <v>1</v>
      </c>
      <c r="C12" s="230">
        <v>11</v>
      </c>
      <c r="D12" s="230" t="s">
        <v>16</v>
      </c>
      <c r="G12" s="242" t="s">
        <v>397</v>
      </c>
      <c r="H12" s="13" t="s">
        <v>16</v>
      </c>
      <c r="I12" s="13" t="s">
        <v>7</v>
      </c>
      <c r="J12" s="13" t="s">
        <v>17</v>
      </c>
      <c r="K12" s="13" t="s">
        <v>9</v>
      </c>
      <c r="L12" s="13" t="s">
        <v>10</v>
      </c>
      <c r="M12" s="14">
        <v>43.393324999999997</v>
      </c>
      <c r="N12" s="14">
        <v>-71.216344000000007</v>
      </c>
      <c r="O12" s="15" t="s">
        <v>18</v>
      </c>
      <c r="P12" s="94">
        <v>2</v>
      </c>
      <c r="Q12" s="76">
        <v>41845</v>
      </c>
      <c r="R12" s="1" t="s">
        <v>43</v>
      </c>
      <c r="S12" s="31">
        <v>1</v>
      </c>
      <c r="T12" s="34">
        <v>41864</v>
      </c>
      <c r="U12" s="34">
        <v>41864</v>
      </c>
      <c r="V12" s="29" t="s">
        <v>340</v>
      </c>
      <c r="W12" s="29" t="s">
        <v>340</v>
      </c>
      <c r="X12" s="34"/>
      <c r="AE12" s="12"/>
    </row>
    <row r="13" spans="1:36">
      <c r="A13" s="12" t="b">
        <f>C13=G13</f>
        <v>0</v>
      </c>
      <c r="B13" s="12" t="b">
        <f>D13=H13</f>
        <v>1</v>
      </c>
      <c r="C13" s="230">
        <v>12</v>
      </c>
      <c r="D13" s="230" t="s">
        <v>19</v>
      </c>
      <c r="G13" s="242" t="s">
        <v>397</v>
      </c>
      <c r="H13" s="13" t="s">
        <v>19</v>
      </c>
      <c r="I13" s="13" t="s">
        <v>7</v>
      </c>
      <c r="J13" s="13" t="s">
        <v>20</v>
      </c>
      <c r="K13" s="13" t="s">
        <v>9</v>
      </c>
      <c r="L13" s="13" t="s">
        <v>10</v>
      </c>
      <c r="M13" s="14">
        <v>43.389308</v>
      </c>
      <c r="N13" s="14">
        <v>-71.217014000000006</v>
      </c>
      <c r="O13" s="15" t="s">
        <v>7</v>
      </c>
      <c r="P13" s="94">
        <v>2</v>
      </c>
      <c r="Q13" s="76">
        <v>41845</v>
      </c>
      <c r="R13" s="1" t="s">
        <v>45</v>
      </c>
      <c r="S13" s="31">
        <v>1</v>
      </c>
      <c r="T13" s="34">
        <v>41864</v>
      </c>
      <c r="U13" s="34">
        <v>41864</v>
      </c>
      <c r="V13" s="29" t="s">
        <v>340</v>
      </c>
      <c r="W13" s="29" t="s">
        <v>340</v>
      </c>
      <c r="X13" s="34"/>
      <c r="AE13" s="12"/>
    </row>
    <row r="14" spans="1:36">
      <c r="A14" s="12" t="b">
        <f>C14=G14</f>
        <v>0</v>
      </c>
      <c r="B14" s="12" t="b">
        <f>D14=H14</f>
        <v>1</v>
      </c>
      <c r="C14" s="230">
        <v>13</v>
      </c>
      <c r="D14" s="230" t="s">
        <v>6</v>
      </c>
      <c r="G14" s="242" t="s">
        <v>397</v>
      </c>
      <c r="H14" s="13" t="s">
        <v>6</v>
      </c>
      <c r="I14" s="13" t="s">
        <v>7</v>
      </c>
      <c r="J14" s="13" t="s">
        <v>8</v>
      </c>
      <c r="K14" s="13" t="s">
        <v>9</v>
      </c>
      <c r="L14" s="13" t="s">
        <v>10</v>
      </c>
      <c r="M14" s="14">
        <v>43.391083000000002</v>
      </c>
      <c r="N14" s="14">
        <v>-71.227694</v>
      </c>
      <c r="O14" s="15" t="s">
        <v>11</v>
      </c>
      <c r="P14" s="94">
        <v>2</v>
      </c>
      <c r="Q14" s="76">
        <v>41873</v>
      </c>
      <c r="R14" s="1" t="s">
        <v>42</v>
      </c>
      <c r="S14" s="31">
        <v>3</v>
      </c>
      <c r="T14" s="34">
        <v>41892</v>
      </c>
      <c r="U14" s="34">
        <v>41892</v>
      </c>
      <c r="V14" s="29" t="s">
        <v>340</v>
      </c>
      <c r="W14" s="29" t="s">
        <v>340</v>
      </c>
      <c r="X14" s="34"/>
      <c r="AE14" s="12"/>
    </row>
    <row r="15" spans="1:36">
      <c r="A15" s="12" t="b">
        <f>C15=G15</f>
        <v>0</v>
      </c>
      <c r="B15" s="12" t="b">
        <f>D15=H15</f>
        <v>1</v>
      </c>
      <c r="C15" s="230">
        <v>14</v>
      </c>
      <c r="D15" s="230" t="s">
        <v>51</v>
      </c>
      <c r="G15" s="242" t="s">
        <v>398</v>
      </c>
      <c r="H15" s="13" t="s">
        <v>51</v>
      </c>
      <c r="I15" s="1"/>
      <c r="J15" s="13" t="s">
        <v>52</v>
      </c>
      <c r="K15" s="13" t="s">
        <v>26</v>
      </c>
      <c r="L15" s="13" t="s">
        <v>10</v>
      </c>
      <c r="M15" s="14">
        <v>43.400799999999997</v>
      </c>
      <c r="N15" s="14">
        <v>-72.009500000000003</v>
      </c>
      <c r="O15" s="15" t="s">
        <v>11</v>
      </c>
      <c r="P15" s="94">
        <v>3</v>
      </c>
      <c r="Q15" s="140">
        <v>41846</v>
      </c>
      <c r="R15" s="1" t="s">
        <v>42</v>
      </c>
      <c r="S15" s="31">
        <v>3</v>
      </c>
      <c r="T15" s="34">
        <v>41963</v>
      </c>
      <c r="U15" s="29"/>
      <c r="V15" s="200" t="s">
        <v>342</v>
      </c>
      <c r="W15" s="201"/>
      <c r="Y15" s="200"/>
      <c r="Z15" s="201"/>
      <c r="AE15" s="12"/>
    </row>
    <row r="16" spans="1:36">
      <c r="A16" s="12" t="b">
        <f>C16=G16</f>
        <v>0</v>
      </c>
      <c r="B16" s="12" t="b">
        <f>D16=H16</f>
        <v>1</v>
      </c>
      <c r="C16" s="230">
        <v>15</v>
      </c>
      <c r="D16" s="230" t="s">
        <v>53</v>
      </c>
      <c r="G16" s="242" t="s">
        <v>436</v>
      </c>
      <c r="H16" s="1" t="s">
        <v>53</v>
      </c>
      <c r="I16" s="13" t="s">
        <v>54</v>
      </c>
      <c r="J16" s="13" t="s">
        <v>55</v>
      </c>
      <c r="K16" s="13" t="s">
        <v>56</v>
      </c>
      <c r="L16" s="13" t="s">
        <v>10</v>
      </c>
      <c r="M16" s="14">
        <v>42.799945000000001</v>
      </c>
      <c r="N16" s="14">
        <v>-71.381613999999999</v>
      </c>
      <c r="O16" s="17"/>
      <c r="P16" s="29">
        <v>4</v>
      </c>
      <c r="Q16" s="76">
        <v>41851</v>
      </c>
      <c r="R16" s="1" t="s">
        <v>57</v>
      </c>
      <c r="S16" s="31">
        <v>0</v>
      </c>
      <c r="T16" s="34">
        <v>41864</v>
      </c>
      <c r="U16" s="34">
        <v>41864</v>
      </c>
      <c r="V16" s="29" t="s">
        <v>340</v>
      </c>
      <c r="W16" s="29" t="s">
        <v>340</v>
      </c>
      <c r="X16" s="34"/>
      <c r="Y16" s="29"/>
      <c r="Z16" s="29"/>
      <c r="AE16" s="12"/>
    </row>
    <row r="17" spans="1:31">
      <c r="A17" s="12" t="b">
        <f>C17=G17</f>
        <v>0</v>
      </c>
      <c r="B17" s="12" t="b">
        <f>D17=H17</f>
        <v>1</v>
      </c>
      <c r="C17" s="230">
        <v>16</v>
      </c>
      <c r="D17" s="230" t="s">
        <v>58</v>
      </c>
      <c r="G17" s="242" t="s">
        <v>399</v>
      </c>
      <c r="H17" s="1" t="s">
        <v>58</v>
      </c>
      <c r="I17" s="1"/>
      <c r="J17" s="13" t="s">
        <v>59</v>
      </c>
      <c r="K17" s="13" t="s">
        <v>56</v>
      </c>
      <c r="L17" s="13" t="s">
        <v>10</v>
      </c>
      <c r="M17" s="14">
        <v>42.772744000000003</v>
      </c>
      <c r="N17" s="14">
        <v>-71.425831000000002</v>
      </c>
      <c r="O17" s="15" t="s">
        <v>60</v>
      </c>
      <c r="P17" s="94">
        <v>5</v>
      </c>
      <c r="Q17" s="76">
        <v>41851</v>
      </c>
      <c r="R17" s="13" t="s">
        <v>57</v>
      </c>
      <c r="S17" s="31">
        <v>0</v>
      </c>
      <c r="T17" s="34">
        <v>41864</v>
      </c>
      <c r="U17" s="34">
        <v>41864</v>
      </c>
      <c r="V17" s="29" t="s">
        <v>340</v>
      </c>
      <c r="W17" s="29" t="s">
        <v>340</v>
      </c>
      <c r="X17" s="34"/>
      <c r="Y17" s="29"/>
      <c r="Z17" s="29"/>
      <c r="AE17" s="12"/>
    </row>
    <row r="18" spans="1:31">
      <c r="A18" s="12" t="b">
        <f>C18=G18</f>
        <v>0</v>
      </c>
      <c r="B18" s="12" t="b">
        <f>D18=H18</f>
        <v>1</v>
      </c>
      <c r="C18" s="230">
        <v>17</v>
      </c>
      <c r="D18" s="230" t="s">
        <v>61</v>
      </c>
      <c r="G18" s="242" t="s">
        <v>400</v>
      </c>
      <c r="H18" s="13" t="s">
        <v>61</v>
      </c>
      <c r="I18" s="1"/>
      <c r="J18" s="13" t="s">
        <v>62</v>
      </c>
      <c r="K18" s="13" t="s">
        <v>63</v>
      </c>
      <c r="L18" s="13" t="s">
        <v>10</v>
      </c>
      <c r="M18" s="14">
        <v>42.698694000000003</v>
      </c>
      <c r="N18" s="14">
        <v>-71.367099999999994</v>
      </c>
      <c r="O18" s="15" t="s">
        <v>64</v>
      </c>
      <c r="P18" s="94">
        <v>6</v>
      </c>
      <c r="Q18" s="76">
        <v>41851</v>
      </c>
      <c r="R18" s="13" t="s">
        <v>49</v>
      </c>
      <c r="S18" s="31">
        <v>3</v>
      </c>
      <c r="T18" s="34">
        <v>41864</v>
      </c>
      <c r="U18" s="34">
        <v>41864</v>
      </c>
      <c r="V18" s="29" t="s">
        <v>340</v>
      </c>
      <c r="W18" s="29" t="s">
        <v>340</v>
      </c>
      <c r="X18" s="34"/>
      <c r="Y18" s="29"/>
      <c r="Z18" s="29"/>
      <c r="AE18" s="12"/>
    </row>
    <row r="19" spans="1:31">
      <c r="A19" s="12" t="b">
        <f>C19=G19</f>
        <v>0</v>
      </c>
      <c r="B19" s="12" t="b">
        <f>D19=H19</f>
        <v>1</v>
      </c>
      <c r="C19" s="230">
        <v>18</v>
      </c>
      <c r="D19" s="230" t="s">
        <v>112</v>
      </c>
      <c r="G19" s="242" t="s">
        <v>400</v>
      </c>
      <c r="H19" s="13" t="s">
        <v>112</v>
      </c>
      <c r="I19" s="1"/>
      <c r="J19" s="13" t="s">
        <v>113</v>
      </c>
      <c r="K19" s="13" t="s">
        <v>63</v>
      </c>
      <c r="L19" s="13" t="s">
        <v>10</v>
      </c>
      <c r="M19" s="14">
        <v>42.700861000000003</v>
      </c>
      <c r="N19" s="14">
        <v>-71.365110999999999</v>
      </c>
      <c r="O19" s="15" t="s">
        <v>81</v>
      </c>
      <c r="P19" s="94">
        <v>6</v>
      </c>
      <c r="Q19" s="76">
        <v>41859</v>
      </c>
      <c r="R19" s="1" t="s">
        <v>43</v>
      </c>
      <c r="S19" s="31">
        <v>1</v>
      </c>
      <c r="T19" s="34">
        <v>41864</v>
      </c>
      <c r="U19" s="34">
        <v>41864</v>
      </c>
      <c r="V19" s="29" t="s">
        <v>340</v>
      </c>
      <c r="W19" s="29" t="s">
        <v>340</v>
      </c>
      <c r="X19" s="34"/>
      <c r="Y19" s="29"/>
      <c r="Z19" s="29"/>
      <c r="AE19" s="12"/>
    </row>
    <row r="20" spans="1:31">
      <c r="A20" s="12" t="b">
        <f>C20=G20</f>
        <v>0</v>
      </c>
      <c r="B20" s="12" t="b">
        <f>D20=H20</f>
        <v>1</v>
      </c>
      <c r="C20" s="230">
        <v>19</v>
      </c>
      <c r="D20" s="230" t="s">
        <v>66</v>
      </c>
      <c r="G20" s="242" t="s">
        <v>401</v>
      </c>
      <c r="H20" s="13" t="s">
        <v>66</v>
      </c>
      <c r="I20" s="13" t="s">
        <v>7</v>
      </c>
      <c r="J20" s="13" t="s">
        <v>75</v>
      </c>
      <c r="K20" s="13" t="s">
        <v>71</v>
      </c>
      <c r="L20" s="13" t="s">
        <v>10</v>
      </c>
      <c r="M20" s="14">
        <v>43.19</v>
      </c>
      <c r="N20" s="14">
        <v>-71.774900000000002</v>
      </c>
      <c r="O20" s="15" t="s">
        <v>76</v>
      </c>
      <c r="P20" s="94">
        <v>7</v>
      </c>
      <c r="Q20" s="76">
        <v>41852</v>
      </c>
      <c r="R20" s="1" t="s">
        <v>44</v>
      </c>
      <c r="S20" s="31">
        <v>1</v>
      </c>
      <c r="T20" s="34">
        <v>41864</v>
      </c>
      <c r="U20" s="34">
        <v>41864</v>
      </c>
      <c r="V20" s="29" t="s">
        <v>340</v>
      </c>
      <c r="W20" s="29" t="s">
        <v>340</v>
      </c>
      <c r="X20" s="34"/>
      <c r="Y20" s="29"/>
      <c r="Z20" s="29"/>
      <c r="AE20" s="12"/>
    </row>
    <row r="21" spans="1:31">
      <c r="A21" s="12" t="b">
        <f>C21=G21</f>
        <v>0</v>
      </c>
      <c r="B21" s="12" t="b">
        <f>D21=H21</f>
        <v>1</v>
      </c>
      <c r="C21" s="230">
        <v>20</v>
      </c>
      <c r="D21" s="230" t="s">
        <v>65</v>
      </c>
      <c r="G21" s="242" t="s">
        <v>401</v>
      </c>
      <c r="H21" s="1" t="s">
        <v>65</v>
      </c>
      <c r="I21" s="1"/>
      <c r="J21" s="13" t="s">
        <v>70</v>
      </c>
      <c r="K21" s="13" t="s">
        <v>71</v>
      </c>
      <c r="L21" s="13" t="s">
        <v>10</v>
      </c>
      <c r="M21" s="14">
        <v>43.192722000000003</v>
      </c>
      <c r="N21" s="14">
        <v>-71.775971999999996</v>
      </c>
      <c r="O21" s="15" t="s">
        <v>11</v>
      </c>
      <c r="P21" s="94">
        <v>7</v>
      </c>
      <c r="Q21" s="76">
        <v>41852</v>
      </c>
      <c r="R21" s="13" t="s">
        <v>42</v>
      </c>
      <c r="S21" s="31">
        <v>3</v>
      </c>
      <c r="T21" s="34">
        <v>41864</v>
      </c>
      <c r="U21" s="34">
        <v>41864</v>
      </c>
      <c r="V21" s="29" t="s">
        <v>340</v>
      </c>
      <c r="W21" s="29" t="s">
        <v>340</v>
      </c>
      <c r="X21" s="34"/>
      <c r="Y21" s="29"/>
      <c r="Z21" s="29"/>
      <c r="AE21" s="12"/>
    </row>
    <row r="22" spans="1:31">
      <c r="A22" s="12" t="b">
        <f>C22=G22</f>
        <v>0</v>
      </c>
      <c r="B22" s="12" t="b">
        <f>D22=H22</f>
        <v>1</v>
      </c>
      <c r="C22" s="230">
        <v>21</v>
      </c>
      <c r="D22" s="230" t="s">
        <v>67</v>
      </c>
      <c r="G22" s="242" t="s">
        <v>401</v>
      </c>
      <c r="H22" s="13" t="s">
        <v>67</v>
      </c>
      <c r="I22" s="13" t="s">
        <v>7</v>
      </c>
      <c r="J22" s="13" t="s">
        <v>72</v>
      </c>
      <c r="K22" s="13" t="s">
        <v>71</v>
      </c>
      <c r="L22" s="13" t="s">
        <v>73</v>
      </c>
      <c r="M22" s="14">
        <v>43.194000000000003</v>
      </c>
      <c r="N22" s="14">
        <v>-71.775082999999995</v>
      </c>
      <c r="O22" s="15" t="s">
        <v>74</v>
      </c>
      <c r="P22" s="94">
        <v>7</v>
      </c>
      <c r="Q22" s="76">
        <v>41852</v>
      </c>
      <c r="R22" s="1" t="s">
        <v>43</v>
      </c>
      <c r="S22" s="31">
        <v>1</v>
      </c>
      <c r="T22" s="34">
        <v>41864</v>
      </c>
      <c r="U22" s="34">
        <v>41864</v>
      </c>
      <c r="V22" s="29" t="s">
        <v>340</v>
      </c>
      <c r="W22" s="29" t="s">
        <v>340</v>
      </c>
      <c r="X22" s="34"/>
      <c r="Y22" s="29"/>
      <c r="Z22" s="29"/>
      <c r="AE22" s="12"/>
    </row>
    <row r="23" spans="1:31">
      <c r="A23" s="12" t="b">
        <f>C23=G23</f>
        <v>0</v>
      </c>
      <c r="B23" s="12" t="b">
        <f>D23=J23</f>
        <v>1</v>
      </c>
      <c r="C23" s="230">
        <v>22</v>
      </c>
      <c r="D23" s="230" t="s">
        <v>68</v>
      </c>
      <c r="F23" s="242" t="s">
        <v>432</v>
      </c>
      <c r="G23" s="242" t="s">
        <v>401</v>
      </c>
      <c r="H23" s="1"/>
      <c r="I23" s="1" t="s">
        <v>89</v>
      </c>
      <c r="J23" s="1" t="s">
        <v>68</v>
      </c>
      <c r="K23" s="13" t="s">
        <v>71</v>
      </c>
      <c r="L23" s="13" t="s">
        <v>10</v>
      </c>
      <c r="M23" s="1">
        <v>43.192771999999998</v>
      </c>
      <c r="N23" s="1">
        <v>-71.774861999999999</v>
      </c>
      <c r="O23" s="17" t="s">
        <v>110</v>
      </c>
      <c r="P23" s="29">
        <v>7</v>
      </c>
      <c r="Q23" s="76">
        <v>41852</v>
      </c>
      <c r="R23" s="13" t="s">
        <v>48</v>
      </c>
      <c r="S23" s="31">
        <v>3</v>
      </c>
      <c r="T23" s="34">
        <v>41864</v>
      </c>
      <c r="U23" s="34">
        <v>41864</v>
      </c>
      <c r="V23" s="29" t="s">
        <v>340</v>
      </c>
      <c r="W23" s="29" t="s">
        <v>340</v>
      </c>
      <c r="X23" s="34"/>
      <c r="Y23" s="29"/>
      <c r="Z23" s="29"/>
      <c r="AE23" s="12"/>
    </row>
    <row r="24" spans="1:31">
      <c r="A24" s="12" t="b">
        <f>C24=G24</f>
        <v>0</v>
      </c>
      <c r="B24" s="12" t="b">
        <f>D24=J24</f>
        <v>1</v>
      </c>
      <c r="C24" s="230">
        <v>23</v>
      </c>
      <c r="D24" s="230" t="s">
        <v>69</v>
      </c>
      <c r="F24" s="242" t="s">
        <v>432</v>
      </c>
      <c r="G24" s="242" t="s">
        <v>401</v>
      </c>
      <c r="H24" s="1"/>
      <c r="I24" s="1" t="s">
        <v>89</v>
      </c>
      <c r="J24" s="1" t="s">
        <v>69</v>
      </c>
      <c r="K24" s="13" t="s">
        <v>71</v>
      </c>
      <c r="L24" s="13" t="s">
        <v>10</v>
      </c>
      <c r="M24" s="1">
        <v>43.191034999999999</v>
      </c>
      <c r="N24" s="1">
        <v>-71.777050000000003</v>
      </c>
      <c r="O24" s="17" t="s">
        <v>109</v>
      </c>
      <c r="P24" s="29">
        <v>7</v>
      </c>
      <c r="Q24" s="76">
        <v>41852</v>
      </c>
      <c r="R24" s="13" t="s">
        <v>49</v>
      </c>
      <c r="S24" s="31">
        <v>3</v>
      </c>
      <c r="T24" s="34">
        <v>41864</v>
      </c>
      <c r="U24" s="34">
        <v>41864</v>
      </c>
      <c r="V24" s="29" t="s">
        <v>340</v>
      </c>
      <c r="W24" s="29" t="s">
        <v>340</v>
      </c>
      <c r="X24" s="34"/>
      <c r="Y24" s="29"/>
      <c r="Z24" s="29"/>
      <c r="AE24" s="12"/>
    </row>
    <row r="25" spans="1:31">
      <c r="A25" s="12" t="b">
        <f>C25=G25</f>
        <v>0</v>
      </c>
      <c r="B25" s="12" t="b">
        <f>D25=H25</f>
        <v>1</v>
      </c>
      <c r="C25" s="230">
        <v>24</v>
      </c>
      <c r="D25" s="230" t="s">
        <v>77</v>
      </c>
      <c r="G25" s="242" t="s">
        <v>402</v>
      </c>
      <c r="H25" s="13" t="s">
        <v>77</v>
      </c>
      <c r="I25" s="13" t="s">
        <v>78</v>
      </c>
      <c r="J25" s="13" t="s">
        <v>79</v>
      </c>
      <c r="K25" s="13" t="s">
        <v>80</v>
      </c>
      <c r="L25" s="13" t="s">
        <v>10</v>
      </c>
      <c r="M25" s="14">
        <v>42.923904999999998</v>
      </c>
      <c r="N25" s="14">
        <v>-71.187254999999993</v>
      </c>
      <c r="O25" s="15" t="s">
        <v>81</v>
      </c>
      <c r="P25" s="94">
        <v>8</v>
      </c>
      <c r="Q25" s="76">
        <v>41855</v>
      </c>
      <c r="R25" s="13" t="s">
        <v>57</v>
      </c>
      <c r="S25" s="31">
        <v>0</v>
      </c>
      <c r="T25" s="34">
        <v>41864</v>
      </c>
      <c r="U25" s="34">
        <v>41864</v>
      </c>
      <c r="V25" s="149">
        <v>41949</v>
      </c>
      <c r="W25" s="149">
        <v>41949</v>
      </c>
      <c r="X25" s="34"/>
      <c r="Y25" s="29"/>
      <c r="Z25" s="29"/>
      <c r="AE25" s="12"/>
    </row>
    <row r="26" spans="1:31">
      <c r="A26" s="12" t="b">
        <f>C26=G26</f>
        <v>0</v>
      </c>
      <c r="B26" s="12" t="b">
        <f>D26=H26</f>
        <v>1</v>
      </c>
      <c r="C26" s="230">
        <v>25</v>
      </c>
      <c r="D26" s="230" t="s">
        <v>77</v>
      </c>
      <c r="G26" s="242" t="s">
        <v>402</v>
      </c>
      <c r="H26" s="13" t="s">
        <v>77</v>
      </c>
      <c r="I26" s="13" t="s">
        <v>78</v>
      </c>
      <c r="J26" s="13" t="s">
        <v>79</v>
      </c>
      <c r="K26" s="13" t="s">
        <v>80</v>
      </c>
      <c r="L26" s="13" t="s">
        <v>10</v>
      </c>
      <c r="M26" s="14">
        <v>42.923904999999998</v>
      </c>
      <c r="N26" s="14">
        <v>-71.187254999999993</v>
      </c>
      <c r="O26" s="15" t="s">
        <v>81</v>
      </c>
      <c r="P26" s="94">
        <v>8</v>
      </c>
      <c r="Q26" s="76">
        <v>41859</v>
      </c>
      <c r="R26" s="13" t="s">
        <v>43</v>
      </c>
      <c r="S26" s="31">
        <v>1</v>
      </c>
      <c r="T26" s="34">
        <v>41864</v>
      </c>
      <c r="U26" s="34">
        <v>41864</v>
      </c>
      <c r="V26" s="149">
        <v>41949</v>
      </c>
      <c r="W26" s="149">
        <v>41949</v>
      </c>
      <c r="X26" s="34"/>
      <c r="Y26" s="29"/>
      <c r="Z26" s="29"/>
      <c r="AE26" s="12"/>
    </row>
    <row r="27" spans="1:31">
      <c r="A27" s="12" t="b">
        <f>C27=G27</f>
        <v>0</v>
      </c>
      <c r="B27" s="12" t="b">
        <f>D27=H27</f>
        <v>1</v>
      </c>
      <c r="C27" s="230">
        <v>26</v>
      </c>
      <c r="D27" s="230" t="s">
        <v>244</v>
      </c>
      <c r="G27" s="242" t="s">
        <v>402</v>
      </c>
      <c r="H27" s="1" t="s">
        <v>244</v>
      </c>
      <c r="I27" s="1"/>
      <c r="J27" s="1" t="s">
        <v>245</v>
      </c>
      <c r="K27" s="1" t="s">
        <v>80</v>
      </c>
      <c r="L27" s="1" t="s">
        <v>10</v>
      </c>
      <c r="M27" s="1">
        <v>42.918883999999998</v>
      </c>
      <c r="N27" s="1">
        <v>-71.187873999999994</v>
      </c>
      <c r="O27" s="17" t="s">
        <v>11</v>
      </c>
      <c r="P27" s="29">
        <v>8</v>
      </c>
      <c r="Q27" s="76">
        <v>41896</v>
      </c>
      <c r="R27" s="1" t="s">
        <v>42</v>
      </c>
      <c r="S27" s="31">
        <v>3</v>
      </c>
      <c r="T27" s="25"/>
      <c r="U27" s="25"/>
      <c r="V27" s="149">
        <v>41949</v>
      </c>
      <c r="W27" s="149">
        <v>41949</v>
      </c>
      <c r="X27" s="25"/>
      <c r="Y27" s="29"/>
      <c r="Z27" s="29"/>
      <c r="AE27" s="12"/>
    </row>
    <row r="28" spans="1:31">
      <c r="A28" s="12" t="b">
        <f>C28=G28</f>
        <v>0</v>
      </c>
      <c r="B28" s="12" t="b">
        <f t="shared" ref="B28:B31" si="2">D28=J28</f>
        <v>1</v>
      </c>
      <c r="C28" s="230">
        <v>27</v>
      </c>
      <c r="D28" s="230" t="s">
        <v>246</v>
      </c>
      <c r="F28" s="242" t="s">
        <v>432</v>
      </c>
      <c r="G28" s="242" t="s">
        <v>402</v>
      </c>
      <c r="H28" s="1"/>
      <c r="I28" s="1" t="s">
        <v>89</v>
      </c>
      <c r="J28" s="1" t="s">
        <v>246</v>
      </c>
      <c r="K28" s="1" t="s">
        <v>80</v>
      </c>
      <c r="L28" s="1" t="s">
        <v>10</v>
      </c>
      <c r="M28" s="120">
        <v>42.914414999999998</v>
      </c>
      <c r="N28" s="120">
        <v>-71.190441000000007</v>
      </c>
      <c r="O28" s="17"/>
      <c r="P28" s="29">
        <v>8</v>
      </c>
      <c r="Q28" s="76">
        <v>41896</v>
      </c>
      <c r="R28" s="1" t="s">
        <v>48</v>
      </c>
      <c r="S28" s="31">
        <v>3</v>
      </c>
      <c r="T28" s="25"/>
      <c r="U28" s="25"/>
      <c r="V28" s="149">
        <v>41949</v>
      </c>
      <c r="W28" s="149">
        <v>41949</v>
      </c>
      <c r="X28" s="25"/>
      <c r="Y28" s="29"/>
      <c r="Z28" s="29"/>
      <c r="AE28" s="12"/>
    </row>
    <row r="29" spans="1:31">
      <c r="A29" s="12" t="b">
        <f>C29=G29</f>
        <v>0</v>
      </c>
      <c r="B29" s="12" t="b">
        <f t="shared" si="2"/>
        <v>1</v>
      </c>
      <c r="C29" s="230">
        <v>28</v>
      </c>
      <c r="D29" s="230" t="s">
        <v>247</v>
      </c>
      <c r="F29" s="242" t="s">
        <v>432</v>
      </c>
      <c r="G29" s="242" t="s">
        <v>402</v>
      </c>
      <c r="H29" s="1"/>
      <c r="I29" s="1" t="s">
        <v>89</v>
      </c>
      <c r="J29" s="1" t="s">
        <v>247</v>
      </c>
      <c r="K29" s="1" t="s">
        <v>80</v>
      </c>
      <c r="L29" s="1" t="s">
        <v>10</v>
      </c>
      <c r="M29" s="1">
        <v>42.922491999999998</v>
      </c>
      <c r="N29" s="1">
        <v>-71.188272999999995</v>
      </c>
      <c r="O29" s="17"/>
      <c r="P29" s="29">
        <v>8</v>
      </c>
      <c r="Q29" s="76">
        <v>41896</v>
      </c>
      <c r="R29" s="1" t="s">
        <v>49</v>
      </c>
      <c r="S29" s="31">
        <v>3</v>
      </c>
      <c r="T29" s="25"/>
      <c r="U29" s="25"/>
      <c r="V29" s="149">
        <v>41949</v>
      </c>
      <c r="W29" s="149">
        <v>41949</v>
      </c>
      <c r="X29" s="25"/>
      <c r="Y29" s="29"/>
      <c r="Z29" s="29"/>
      <c r="AE29" s="12"/>
    </row>
    <row r="30" spans="1:31">
      <c r="A30" s="12" t="b">
        <f>C30=G30</f>
        <v>0</v>
      </c>
      <c r="B30" s="12" t="b">
        <f t="shared" si="2"/>
        <v>1</v>
      </c>
      <c r="C30" s="230">
        <v>29</v>
      </c>
      <c r="D30" s="230" t="s">
        <v>248</v>
      </c>
      <c r="F30" s="242" t="s">
        <v>432</v>
      </c>
      <c r="G30" s="242" t="s">
        <v>402</v>
      </c>
      <c r="H30" s="1"/>
      <c r="I30" s="1" t="s">
        <v>89</v>
      </c>
      <c r="J30" s="1" t="s">
        <v>248</v>
      </c>
      <c r="K30" s="1" t="s">
        <v>80</v>
      </c>
      <c r="L30" s="1" t="s">
        <v>10</v>
      </c>
      <c r="M30" s="122">
        <v>42.923667000000002</v>
      </c>
      <c r="N30" s="122">
        <v>-71.187617000000003</v>
      </c>
      <c r="O30" s="17" t="s">
        <v>81</v>
      </c>
      <c r="P30" s="29">
        <v>8</v>
      </c>
      <c r="Q30" s="76">
        <v>41896</v>
      </c>
      <c r="R30" s="1" t="s">
        <v>43</v>
      </c>
      <c r="S30" s="31">
        <v>1.5</v>
      </c>
      <c r="T30" s="25"/>
      <c r="U30" s="25"/>
      <c r="V30" s="149">
        <v>41949</v>
      </c>
      <c r="W30" s="149">
        <v>41949</v>
      </c>
      <c r="X30" s="25"/>
      <c r="Y30" s="29"/>
      <c r="Z30" s="29"/>
      <c r="AE30" s="12"/>
    </row>
    <row r="31" spans="1:31">
      <c r="A31" s="12" t="b">
        <f>C31=G31</f>
        <v>0</v>
      </c>
      <c r="B31" s="12" t="b">
        <f t="shared" si="2"/>
        <v>1</v>
      </c>
      <c r="C31" s="230">
        <v>30</v>
      </c>
      <c r="D31" s="230" t="s">
        <v>249</v>
      </c>
      <c r="F31" s="242" t="s">
        <v>432</v>
      </c>
      <c r="G31" s="242" t="s">
        <v>402</v>
      </c>
      <c r="H31" s="1"/>
      <c r="I31" s="1" t="s">
        <v>89</v>
      </c>
      <c r="J31" s="1" t="s">
        <v>249</v>
      </c>
      <c r="K31" s="1" t="s">
        <v>80</v>
      </c>
      <c r="L31" s="1" t="s">
        <v>10</v>
      </c>
      <c r="M31" s="122">
        <v>42.923667000000002</v>
      </c>
      <c r="N31" s="122">
        <v>-71.187617000000003</v>
      </c>
      <c r="O31" s="17" t="s">
        <v>81</v>
      </c>
      <c r="P31" s="29">
        <v>8</v>
      </c>
      <c r="Q31" s="76">
        <v>41896</v>
      </c>
      <c r="R31" s="1" t="s">
        <v>44</v>
      </c>
      <c r="S31" s="31">
        <v>1.5</v>
      </c>
      <c r="T31" s="25"/>
      <c r="U31" s="25"/>
      <c r="V31" s="149">
        <v>41949</v>
      </c>
      <c r="W31" s="149">
        <v>41949</v>
      </c>
      <c r="X31" s="25"/>
      <c r="Y31" s="29"/>
      <c r="Z31" s="29"/>
      <c r="AE31" s="12"/>
    </row>
    <row r="32" spans="1:31">
      <c r="A32" s="12" t="b">
        <f>C32=G32</f>
        <v>0</v>
      </c>
      <c r="B32" s="12" t="b">
        <f>D32=H32</f>
        <v>1</v>
      </c>
      <c r="C32" s="230">
        <v>31</v>
      </c>
      <c r="D32" s="230" t="s">
        <v>82</v>
      </c>
      <c r="G32" s="242" t="s">
        <v>403</v>
      </c>
      <c r="H32" s="13" t="s">
        <v>82</v>
      </c>
      <c r="I32" s="13" t="s">
        <v>83</v>
      </c>
      <c r="J32" s="13" t="s">
        <v>84</v>
      </c>
      <c r="K32" s="13" t="s">
        <v>85</v>
      </c>
      <c r="L32" s="13" t="s">
        <v>10</v>
      </c>
      <c r="M32" s="14">
        <v>42.760750000000002</v>
      </c>
      <c r="N32" s="14">
        <v>-71.595639000000006</v>
      </c>
      <c r="O32" s="15" t="s">
        <v>81</v>
      </c>
      <c r="P32" s="94">
        <v>9</v>
      </c>
      <c r="Q32" s="76">
        <v>41855</v>
      </c>
      <c r="R32" s="13" t="s">
        <v>57</v>
      </c>
      <c r="S32" s="31">
        <v>0</v>
      </c>
      <c r="T32" s="34">
        <v>41864</v>
      </c>
      <c r="U32" s="34">
        <v>41864</v>
      </c>
      <c r="V32" s="149">
        <v>41949</v>
      </c>
      <c r="W32" s="149">
        <v>41949</v>
      </c>
      <c r="X32" s="34"/>
      <c r="Y32" s="29"/>
      <c r="Z32" s="29"/>
      <c r="AE32" s="12"/>
    </row>
    <row r="33" spans="1:31">
      <c r="A33" s="12" t="b">
        <f>C33=G33</f>
        <v>0</v>
      </c>
      <c r="B33" s="12" t="b">
        <f>D33=H33</f>
        <v>1</v>
      </c>
      <c r="C33" s="230">
        <v>32</v>
      </c>
      <c r="D33" s="230" t="s">
        <v>111</v>
      </c>
      <c r="G33" s="242" t="s">
        <v>403</v>
      </c>
      <c r="H33" s="13" t="s">
        <v>111</v>
      </c>
      <c r="I33" s="13"/>
      <c r="J33" s="13" t="s">
        <v>114</v>
      </c>
      <c r="K33" s="13" t="s">
        <v>85</v>
      </c>
      <c r="L33" s="13" t="s">
        <v>10</v>
      </c>
      <c r="M33" s="14">
        <v>42.760027999999998</v>
      </c>
      <c r="N33" s="14">
        <v>-71.597027999999995</v>
      </c>
      <c r="O33" s="15" t="s">
        <v>81</v>
      </c>
      <c r="P33" s="94">
        <v>9</v>
      </c>
      <c r="Q33" s="76">
        <v>41859</v>
      </c>
      <c r="R33" s="13" t="s">
        <v>43</v>
      </c>
      <c r="S33" s="31">
        <v>1</v>
      </c>
      <c r="T33" s="34">
        <v>41864</v>
      </c>
      <c r="U33" s="34">
        <v>41864</v>
      </c>
      <c r="V33" s="149">
        <v>41949</v>
      </c>
      <c r="W33" s="149">
        <v>41949</v>
      </c>
      <c r="X33" s="34"/>
      <c r="Y33" s="29"/>
      <c r="Z33" s="29"/>
      <c r="AE33" s="12"/>
    </row>
    <row r="34" spans="1:31">
      <c r="A34" s="12" t="b">
        <f>C34=G34</f>
        <v>0</v>
      </c>
      <c r="B34" s="12" t="b">
        <f>D34=H34</f>
        <v>1</v>
      </c>
      <c r="C34" s="230">
        <v>33</v>
      </c>
      <c r="D34" s="230" t="s">
        <v>82</v>
      </c>
      <c r="G34" s="242" t="s">
        <v>403</v>
      </c>
      <c r="H34" s="13" t="s">
        <v>82</v>
      </c>
      <c r="I34" s="13" t="s">
        <v>83</v>
      </c>
      <c r="J34" s="13" t="s">
        <v>84</v>
      </c>
      <c r="K34" s="13" t="s">
        <v>85</v>
      </c>
      <c r="L34" s="13" t="s">
        <v>10</v>
      </c>
      <c r="M34" s="14">
        <v>42.760750000000002</v>
      </c>
      <c r="N34" s="14">
        <v>-71.595639000000006</v>
      </c>
      <c r="O34" s="15" t="s">
        <v>81</v>
      </c>
      <c r="P34" s="94">
        <v>9</v>
      </c>
      <c r="Q34" s="76">
        <v>41885</v>
      </c>
      <c r="R34" s="13" t="s">
        <v>57</v>
      </c>
      <c r="S34" s="31">
        <v>0</v>
      </c>
      <c r="T34" s="25"/>
      <c r="U34" s="25"/>
      <c r="V34" s="149">
        <v>41949</v>
      </c>
      <c r="W34" s="149">
        <v>41949</v>
      </c>
      <c r="X34" s="25"/>
      <c r="Y34" s="29"/>
      <c r="Z34" s="29"/>
      <c r="AE34" s="12"/>
    </row>
    <row r="35" spans="1:31">
      <c r="A35" s="12" t="b">
        <f>C35=G35</f>
        <v>0</v>
      </c>
      <c r="B35" s="12" t="b">
        <f>D35=H35</f>
        <v>1</v>
      </c>
      <c r="C35" s="230">
        <v>34</v>
      </c>
      <c r="D35" s="230" t="s">
        <v>96</v>
      </c>
      <c r="G35" s="242" t="s">
        <v>404</v>
      </c>
      <c r="H35" s="1" t="s">
        <v>96</v>
      </c>
      <c r="I35" s="1"/>
      <c r="J35" s="1" t="s">
        <v>97</v>
      </c>
      <c r="K35" s="1" t="s">
        <v>100</v>
      </c>
      <c r="L35" s="13" t="s">
        <v>10</v>
      </c>
      <c r="M35" s="1">
        <v>43.820082999999997</v>
      </c>
      <c r="N35" s="1">
        <v>-71.103800000000007</v>
      </c>
      <c r="O35" s="17" t="s">
        <v>11</v>
      </c>
      <c r="P35" s="29">
        <v>10</v>
      </c>
      <c r="Q35" s="76">
        <v>41856</v>
      </c>
      <c r="R35" s="13" t="s">
        <v>42</v>
      </c>
      <c r="S35" s="31">
        <v>3</v>
      </c>
      <c r="T35" s="34">
        <v>41864</v>
      </c>
      <c r="U35" s="34">
        <v>41864</v>
      </c>
      <c r="V35" s="29" t="s">
        <v>340</v>
      </c>
      <c r="W35" s="29" t="s">
        <v>340</v>
      </c>
      <c r="X35" s="34"/>
      <c r="Y35" s="29"/>
      <c r="Z35" s="29"/>
      <c r="AE35" s="12"/>
    </row>
    <row r="36" spans="1:31">
      <c r="A36" s="12" t="b">
        <f>C36=G36</f>
        <v>0</v>
      </c>
      <c r="B36" s="12" t="b">
        <f t="shared" ref="B36:B37" si="3">D36=J36</f>
        <v>1</v>
      </c>
      <c r="C36" s="230">
        <v>35</v>
      </c>
      <c r="D36" s="230" t="s">
        <v>250</v>
      </c>
      <c r="F36" s="242" t="s">
        <v>432</v>
      </c>
      <c r="G36" s="242" t="s">
        <v>404</v>
      </c>
      <c r="H36" s="1"/>
      <c r="I36" s="1" t="s">
        <v>89</v>
      </c>
      <c r="J36" s="1" t="s">
        <v>250</v>
      </c>
      <c r="K36" s="1" t="s">
        <v>100</v>
      </c>
      <c r="L36" s="13" t="s">
        <v>10</v>
      </c>
      <c r="M36" s="1">
        <v>43.821694000000001</v>
      </c>
      <c r="N36" s="1">
        <v>-71.103916999999996</v>
      </c>
      <c r="O36" s="17"/>
      <c r="P36" s="29">
        <v>10</v>
      </c>
      <c r="Q36" s="76">
        <v>41856</v>
      </c>
      <c r="R36" s="13" t="s">
        <v>48</v>
      </c>
      <c r="S36" s="31">
        <v>3</v>
      </c>
      <c r="T36" s="34">
        <v>41864</v>
      </c>
      <c r="U36" s="34">
        <v>41864</v>
      </c>
      <c r="V36" s="29" t="s">
        <v>340</v>
      </c>
      <c r="W36" s="29" t="s">
        <v>340</v>
      </c>
      <c r="X36" s="34"/>
      <c r="Y36" s="29"/>
      <c r="Z36" s="29"/>
      <c r="AE36" s="12"/>
    </row>
    <row r="37" spans="1:31">
      <c r="A37" s="12" t="b">
        <f>C37=G37</f>
        <v>0</v>
      </c>
      <c r="B37" s="12" t="b">
        <f t="shared" si="3"/>
        <v>1</v>
      </c>
      <c r="C37" s="230">
        <v>36</v>
      </c>
      <c r="D37" s="230" t="s">
        <v>251</v>
      </c>
      <c r="F37" s="242" t="s">
        <v>432</v>
      </c>
      <c r="G37" s="242" t="s">
        <v>404</v>
      </c>
      <c r="H37" s="1"/>
      <c r="I37" s="1" t="s">
        <v>89</v>
      </c>
      <c r="J37" s="1" t="s">
        <v>251</v>
      </c>
      <c r="K37" s="1" t="s">
        <v>100</v>
      </c>
      <c r="L37" s="13" t="s">
        <v>10</v>
      </c>
      <c r="M37" s="1">
        <v>43.828888999999997</v>
      </c>
      <c r="N37" s="1">
        <v>-71.103694000000004</v>
      </c>
      <c r="O37" s="17"/>
      <c r="P37" s="29">
        <v>10</v>
      </c>
      <c r="Q37" s="76">
        <v>41856</v>
      </c>
      <c r="R37" s="13" t="s">
        <v>49</v>
      </c>
      <c r="S37" s="31">
        <v>3</v>
      </c>
      <c r="T37" s="34">
        <v>41864</v>
      </c>
      <c r="U37" s="34">
        <v>41864</v>
      </c>
      <c r="V37" s="29" t="s">
        <v>340</v>
      </c>
      <c r="W37" s="29" t="s">
        <v>340</v>
      </c>
      <c r="X37" s="34"/>
      <c r="Y37" s="29"/>
      <c r="Z37" s="29"/>
      <c r="AE37" s="12"/>
    </row>
    <row r="38" spans="1:31">
      <c r="A38" s="12" t="b">
        <f>C38=G38</f>
        <v>0</v>
      </c>
      <c r="B38" s="12" t="b">
        <f>D38=H38</f>
        <v>1</v>
      </c>
      <c r="C38" s="230">
        <v>37</v>
      </c>
      <c r="D38" s="230" t="s">
        <v>96</v>
      </c>
      <c r="G38" s="242" t="s">
        <v>404</v>
      </c>
      <c r="H38" s="1" t="s">
        <v>96</v>
      </c>
      <c r="I38" s="1"/>
      <c r="J38" s="1" t="s">
        <v>97</v>
      </c>
      <c r="K38" s="1" t="s">
        <v>100</v>
      </c>
      <c r="L38" s="13" t="s">
        <v>10</v>
      </c>
      <c r="M38" s="1">
        <v>43.820082999999997</v>
      </c>
      <c r="N38" s="1">
        <v>-71.103800000000007</v>
      </c>
      <c r="O38" s="17" t="s">
        <v>11</v>
      </c>
      <c r="P38" s="29">
        <v>10</v>
      </c>
      <c r="Q38" s="76">
        <v>41912</v>
      </c>
      <c r="R38" s="13" t="s">
        <v>42</v>
      </c>
      <c r="S38" s="31">
        <v>3</v>
      </c>
      <c r="T38" s="29" t="s">
        <v>118</v>
      </c>
      <c r="U38" s="29" t="s">
        <v>118</v>
      </c>
      <c r="V38" s="29" t="s">
        <v>340</v>
      </c>
      <c r="W38" s="29" t="s">
        <v>340</v>
      </c>
      <c r="X38" s="34"/>
      <c r="Y38" s="29"/>
      <c r="Z38" s="29"/>
      <c r="AE38" s="12"/>
    </row>
    <row r="39" spans="1:31">
      <c r="A39" s="12" t="b">
        <f>C39=G39</f>
        <v>0</v>
      </c>
      <c r="B39" s="12" t="b">
        <f>D39=H39</f>
        <v>1</v>
      </c>
      <c r="C39" s="230">
        <v>38</v>
      </c>
      <c r="D39" s="230" t="s">
        <v>104</v>
      </c>
      <c r="G39" s="242" t="s">
        <v>405</v>
      </c>
      <c r="H39" s="1" t="s">
        <v>104</v>
      </c>
      <c r="I39" s="1"/>
      <c r="J39" s="1" t="s">
        <v>105</v>
      </c>
      <c r="K39" s="1" t="s">
        <v>100</v>
      </c>
      <c r="L39" s="13" t="s">
        <v>10</v>
      </c>
      <c r="M39" s="1">
        <v>43.804067000000003</v>
      </c>
      <c r="N39" s="1">
        <v>-71.101078000000001</v>
      </c>
      <c r="O39" s="17" t="s">
        <v>11</v>
      </c>
      <c r="P39" s="29">
        <v>11</v>
      </c>
      <c r="Q39" s="76">
        <v>41856</v>
      </c>
      <c r="R39" s="13" t="s">
        <v>50</v>
      </c>
      <c r="S39" s="31">
        <v>3</v>
      </c>
      <c r="T39" s="34">
        <v>41864</v>
      </c>
      <c r="U39" s="34">
        <v>41864</v>
      </c>
      <c r="V39" s="29" t="s">
        <v>340</v>
      </c>
      <c r="W39" s="29" t="s">
        <v>340</v>
      </c>
      <c r="X39" s="34"/>
      <c r="Y39" s="29"/>
      <c r="Z39" s="29"/>
      <c r="AE39" s="12"/>
    </row>
    <row r="40" spans="1:31">
      <c r="A40" s="12" t="b">
        <f>C40=G40</f>
        <v>0</v>
      </c>
      <c r="B40" s="12" t="b">
        <f>D40=H40</f>
        <v>1</v>
      </c>
      <c r="C40" s="230">
        <v>39</v>
      </c>
      <c r="D40" s="230" t="s">
        <v>101</v>
      </c>
      <c r="G40" s="242" t="s">
        <v>405</v>
      </c>
      <c r="H40" s="1" t="s">
        <v>101</v>
      </c>
      <c r="I40" s="1"/>
      <c r="J40" s="1" t="s">
        <v>103</v>
      </c>
      <c r="K40" s="1" t="s">
        <v>102</v>
      </c>
      <c r="L40" s="13" t="s">
        <v>10</v>
      </c>
      <c r="M40" s="1">
        <v>43.796819999999997</v>
      </c>
      <c r="N40" s="1">
        <v>-71.081038000000007</v>
      </c>
      <c r="O40" s="17" t="s">
        <v>11</v>
      </c>
      <c r="P40" s="29">
        <v>11</v>
      </c>
      <c r="Q40" s="76">
        <v>41856</v>
      </c>
      <c r="R40" s="13" t="s">
        <v>49</v>
      </c>
      <c r="S40" s="31">
        <v>3</v>
      </c>
      <c r="T40" s="34">
        <v>41864</v>
      </c>
      <c r="U40" s="34">
        <v>41864</v>
      </c>
      <c r="V40" s="29" t="s">
        <v>340</v>
      </c>
      <c r="W40" s="29" t="s">
        <v>340</v>
      </c>
      <c r="X40" s="34"/>
      <c r="Y40" s="29"/>
      <c r="Z40" s="29"/>
      <c r="AE40" s="12"/>
    </row>
    <row r="41" spans="1:31">
      <c r="A41" s="12" t="b">
        <f>C41=G41</f>
        <v>0</v>
      </c>
      <c r="B41" s="12" t="b">
        <f>D41=H41</f>
        <v>1</v>
      </c>
      <c r="C41" s="230">
        <v>40</v>
      </c>
      <c r="D41" s="230" t="s">
        <v>99</v>
      </c>
      <c r="G41" s="242" t="s">
        <v>405</v>
      </c>
      <c r="H41" s="1" t="s">
        <v>99</v>
      </c>
      <c r="I41" s="1"/>
      <c r="J41" s="1" t="s">
        <v>98</v>
      </c>
      <c r="K41" s="1" t="s">
        <v>100</v>
      </c>
      <c r="L41" s="13" t="s">
        <v>10</v>
      </c>
      <c r="M41" s="1">
        <v>43.804833000000002</v>
      </c>
      <c r="N41" s="1">
        <v>-71.075166999999993</v>
      </c>
      <c r="O41" s="17" t="s">
        <v>11</v>
      </c>
      <c r="P41" s="29">
        <v>11</v>
      </c>
      <c r="Q41" s="76">
        <v>41856</v>
      </c>
      <c r="R41" s="13" t="s">
        <v>48</v>
      </c>
      <c r="S41" s="31">
        <v>3</v>
      </c>
      <c r="T41" s="34">
        <v>41864</v>
      </c>
      <c r="U41" s="34">
        <v>41864</v>
      </c>
      <c r="V41" s="29" t="s">
        <v>340</v>
      </c>
      <c r="W41" s="29" t="s">
        <v>340</v>
      </c>
      <c r="X41" s="34"/>
      <c r="Y41" s="29"/>
      <c r="Z41" s="29"/>
      <c r="AE41" s="12"/>
    </row>
    <row r="42" spans="1:31">
      <c r="A42" s="12" t="b">
        <f t="shared" ref="A42:A44" si="4">C42=G42</f>
        <v>0</v>
      </c>
      <c r="B42" s="12" t="b">
        <f t="shared" ref="B42:B44" si="5">D42=H42</f>
        <v>1</v>
      </c>
      <c r="C42" s="230">
        <v>41</v>
      </c>
      <c r="D42" s="230" t="s">
        <v>106</v>
      </c>
      <c r="G42" s="242" t="s">
        <v>405</v>
      </c>
      <c r="H42" s="1" t="s">
        <v>106</v>
      </c>
      <c r="I42" s="1"/>
      <c r="J42" s="1" t="s">
        <v>107</v>
      </c>
      <c r="K42" s="1" t="s">
        <v>100</v>
      </c>
      <c r="L42" s="13" t="s">
        <v>10</v>
      </c>
      <c r="M42" s="1">
        <v>43.779499999999999</v>
      </c>
      <c r="N42" s="1">
        <v>-71.138599999999997</v>
      </c>
      <c r="O42" s="17" t="s">
        <v>11</v>
      </c>
      <c r="P42" s="29">
        <v>11</v>
      </c>
      <c r="Q42" s="76">
        <v>41856</v>
      </c>
      <c r="R42" s="13" t="s">
        <v>42</v>
      </c>
      <c r="S42" s="31">
        <v>3</v>
      </c>
      <c r="T42" s="34">
        <v>41864</v>
      </c>
      <c r="U42" s="34">
        <v>41864</v>
      </c>
      <c r="V42" s="29" t="s">
        <v>340</v>
      </c>
      <c r="W42" s="29" t="s">
        <v>340</v>
      </c>
      <c r="X42" s="34"/>
      <c r="Y42" s="29"/>
      <c r="Z42" s="29"/>
      <c r="AE42" s="12"/>
    </row>
    <row r="43" spans="1:31">
      <c r="A43" s="12" t="e">
        <f>C43=#REF!</f>
        <v>#REF!</v>
      </c>
      <c r="B43" s="12" t="e">
        <f>D43=#REF!</f>
        <v>#REF!</v>
      </c>
      <c r="C43" s="234">
        <v>42.1</v>
      </c>
      <c r="D43" s="234" t="s">
        <v>115</v>
      </c>
      <c r="E43" s="238">
        <v>1</v>
      </c>
      <c r="F43" s="242" t="s">
        <v>434</v>
      </c>
      <c r="G43" s="242" t="s">
        <v>437</v>
      </c>
      <c r="H43" s="23" t="s">
        <v>115</v>
      </c>
      <c r="I43" s="23"/>
      <c r="J43" s="23" t="s">
        <v>116</v>
      </c>
      <c r="K43" s="23" t="s">
        <v>117</v>
      </c>
      <c r="L43" s="23" t="s">
        <v>10</v>
      </c>
      <c r="M43" s="23">
        <v>43.672189000000003</v>
      </c>
      <c r="N43" s="23">
        <v>-71.207289000000003</v>
      </c>
      <c r="O43" s="24" t="s">
        <v>11</v>
      </c>
      <c r="P43" s="29">
        <v>14</v>
      </c>
      <c r="Q43" s="141">
        <v>41862</v>
      </c>
      <c r="R43" s="23" t="s">
        <v>42</v>
      </c>
      <c r="S43" s="32">
        <v>3</v>
      </c>
      <c r="T43" s="34"/>
      <c r="U43" s="34"/>
      <c r="V43" s="149"/>
      <c r="W43" s="149"/>
      <c r="X43" s="34"/>
      <c r="Y43" s="29"/>
      <c r="Z43" s="29"/>
      <c r="AE43" s="12"/>
    </row>
    <row r="44" spans="1:31">
      <c r="A44" s="12" t="b">
        <f t="shared" si="4"/>
        <v>0</v>
      </c>
      <c r="B44" s="12" t="b">
        <f t="shared" si="5"/>
        <v>1</v>
      </c>
      <c r="C44" s="230">
        <v>42.2</v>
      </c>
      <c r="D44" s="230" t="s">
        <v>104</v>
      </c>
      <c r="G44" s="242" t="s">
        <v>405</v>
      </c>
      <c r="H44" s="1" t="s">
        <v>104</v>
      </c>
      <c r="I44" s="1"/>
      <c r="J44" s="1" t="s">
        <v>105</v>
      </c>
      <c r="K44" s="1" t="s">
        <v>100</v>
      </c>
      <c r="L44" s="13" t="s">
        <v>10</v>
      </c>
      <c r="M44" s="1">
        <v>43.804067000000003</v>
      </c>
      <c r="N44" s="1">
        <v>-71.101078000000001</v>
      </c>
      <c r="O44" s="17" t="s">
        <v>11</v>
      </c>
      <c r="P44" s="29">
        <v>11</v>
      </c>
      <c r="Q44" s="76">
        <v>41913</v>
      </c>
      <c r="R44" s="13" t="s">
        <v>50</v>
      </c>
      <c r="S44" s="31">
        <v>3</v>
      </c>
      <c r="T44" s="34">
        <v>41963</v>
      </c>
      <c r="U44" s="29" t="s">
        <v>118</v>
      </c>
      <c r="V44" s="29" t="s">
        <v>340</v>
      </c>
      <c r="W44" s="29" t="s">
        <v>340</v>
      </c>
      <c r="X44" s="34"/>
      <c r="Y44" s="29"/>
      <c r="Z44" s="29"/>
      <c r="AE44" s="12"/>
    </row>
    <row r="45" spans="1:31">
      <c r="A45" s="12" t="b">
        <f>C45=G45</f>
        <v>0</v>
      </c>
      <c r="B45" s="12" t="b">
        <f>D45=H45</f>
        <v>1</v>
      </c>
      <c r="C45" s="230">
        <v>43</v>
      </c>
      <c r="D45" s="230" t="s">
        <v>101</v>
      </c>
      <c r="G45" s="242" t="s">
        <v>405</v>
      </c>
      <c r="H45" s="1" t="s">
        <v>101</v>
      </c>
      <c r="I45" s="1"/>
      <c r="J45" s="1" t="s">
        <v>103</v>
      </c>
      <c r="K45" s="1" t="s">
        <v>102</v>
      </c>
      <c r="L45" s="13" t="s">
        <v>10</v>
      </c>
      <c r="M45" s="1">
        <v>43.796819999999997</v>
      </c>
      <c r="N45" s="1">
        <v>-71.081038000000007</v>
      </c>
      <c r="O45" s="17" t="s">
        <v>11</v>
      </c>
      <c r="P45" s="29">
        <v>11</v>
      </c>
      <c r="Q45" s="76">
        <v>41913</v>
      </c>
      <c r="R45" s="13" t="s">
        <v>49</v>
      </c>
      <c r="S45" s="31">
        <v>3</v>
      </c>
      <c r="T45" s="34">
        <v>41963</v>
      </c>
      <c r="U45" s="29" t="s">
        <v>118</v>
      </c>
      <c r="V45" s="29" t="s">
        <v>340</v>
      </c>
      <c r="W45" s="29" t="s">
        <v>340</v>
      </c>
      <c r="X45" s="34"/>
      <c r="Y45" s="29"/>
      <c r="Z45" s="29"/>
      <c r="AE45" s="12"/>
    </row>
    <row r="46" spans="1:31">
      <c r="A46" s="12" t="b">
        <f>C46=G46</f>
        <v>0</v>
      </c>
      <c r="B46" s="12" t="b">
        <f>D46=H46</f>
        <v>1</v>
      </c>
      <c r="C46" s="230">
        <v>44</v>
      </c>
      <c r="D46" s="230" t="s">
        <v>99</v>
      </c>
      <c r="G46" s="242" t="s">
        <v>405</v>
      </c>
      <c r="H46" s="1" t="s">
        <v>99</v>
      </c>
      <c r="I46" s="1"/>
      <c r="J46" s="1" t="s">
        <v>98</v>
      </c>
      <c r="K46" s="1" t="s">
        <v>100</v>
      </c>
      <c r="L46" s="13" t="s">
        <v>10</v>
      </c>
      <c r="M46" s="1">
        <v>43.804833000000002</v>
      </c>
      <c r="N46" s="1">
        <v>-71.075166999999993</v>
      </c>
      <c r="O46" s="17" t="s">
        <v>11</v>
      </c>
      <c r="P46" s="29">
        <v>11</v>
      </c>
      <c r="Q46" s="76">
        <v>41913</v>
      </c>
      <c r="R46" s="13" t="s">
        <v>48</v>
      </c>
      <c r="S46" s="31">
        <v>3</v>
      </c>
      <c r="T46" s="34">
        <v>41963</v>
      </c>
      <c r="U46" s="29" t="s">
        <v>118</v>
      </c>
      <c r="V46" s="29" t="s">
        <v>340</v>
      </c>
      <c r="W46" s="29" t="s">
        <v>340</v>
      </c>
      <c r="X46" s="34"/>
      <c r="Y46" s="29"/>
      <c r="Z46" s="29"/>
      <c r="AE46" s="12"/>
    </row>
    <row r="47" spans="1:31">
      <c r="A47" s="12" t="b">
        <f>C47=G47</f>
        <v>0</v>
      </c>
      <c r="B47" s="12" t="b">
        <f>D47=H47</f>
        <v>1</v>
      </c>
      <c r="C47" s="230">
        <v>45</v>
      </c>
      <c r="D47" s="230" t="s">
        <v>106</v>
      </c>
      <c r="G47" s="242" t="s">
        <v>405</v>
      </c>
      <c r="H47" s="1" t="s">
        <v>106</v>
      </c>
      <c r="I47" s="1"/>
      <c r="J47" s="1" t="s">
        <v>107</v>
      </c>
      <c r="K47" s="1" t="s">
        <v>100</v>
      </c>
      <c r="L47" s="13" t="s">
        <v>10</v>
      </c>
      <c r="M47" s="1">
        <v>43.779499999999999</v>
      </c>
      <c r="N47" s="1">
        <v>-71.138599999999997</v>
      </c>
      <c r="O47" s="17" t="s">
        <v>11</v>
      </c>
      <c r="P47" s="29">
        <v>11</v>
      </c>
      <c r="Q47" s="76">
        <v>41913</v>
      </c>
      <c r="R47" s="13" t="s">
        <v>42</v>
      </c>
      <c r="S47" s="31">
        <v>3</v>
      </c>
      <c r="T47" s="34">
        <v>41963</v>
      </c>
      <c r="U47" s="29" t="s">
        <v>118</v>
      </c>
      <c r="V47" s="29" t="s">
        <v>340</v>
      </c>
      <c r="W47" s="29" t="s">
        <v>340</v>
      </c>
      <c r="X47" s="34"/>
      <c r="Y47" s="29"/>
      <c r="Z47" s="29"/>
      <c r="AE47" s="12"/>
    </row>
    <row r="48" spans="1:31">
      <c r="A48" s="12" t="b">
        <f>C48=G48</f>
        <v>0</v>
      </c>
      <c r="B48" s="12" t="b">
        <f>D48=H48</f>
        <v>1</v>
      </c>
      <c r="C48" s="230">
        <v>46</v>
      </c>
      <c r="D48" s="230" t="s">
        <v>87</v>
      </c>
      <c r="G48" s="242" t="s">
        <v>406</v>
      </c>
      <c r="H48" s="13" t="s">
        <v>87</v>
      </c>
      <c r="I48" s="1"/>
      <c r="J48" s="1" t="s">
        <v>92</v>
      </c>
      <c r="K48" s="13" t="s">
        <v>91</v>
      </c>
      <c r="L48" s="13" t="s">
        <v>10</v>
      </c>
      <c r="M48" s="1">
        <v>43.816650000000003</v>
      </c>
      <c r="N48" s="1">
        <v>-71.369067000000001</v>
      </c>
      <c r="O48" s="15" t="s">
        <v>93</v>
      </c>
      <c r="P48" s="94">
        <v>12</v>
      </c>
      <c r="Q48" s="76">
        <v>41857</v>
      </c>
      <c r="R48" s="13" t="s">
        <v>48</v>
      </c>
      <c r="S48" s="31">
        <v>3</v>
      </c>
      <c r="T48" s="34">
        <v>41864</v>
      </c>
      <c r="U48" s="34">
        <v>41864</v>
      </c>
      <c r="V48" s="149">
        <v>41949</v>
      </c>
      <c r="W48" s="149">
        <v>41949</v>
      </c>
      <c r="X48" s="34"/>
      <c r="Y48" s="29"/>
      <c r="Z48" s="29"/>
      <c r="AE48" s="12"/>
    </row>
    <row r="49" spans="1:31">
      <c r="A49" s="12" t="b">
        <f>C49=G49</f>
        <v>0</v>
      </c>
      <c r="B49" s="12" t="b">
        <f>D49=H49</f>
        <v>1</v>
      </c>
      <c r="C49" s="230">
        <v>47</v>
      </c>
      <c r="D49" s="230" t="s">
        <v>86</v>
      </c>
      <c r="G49" s="242" t="s">
        <v>406</v>
      </c>
      <c r="H49" s="13" t="s">
        <v>86</v>
      </c>
      <c r="I49" s="1"/>
      <c r="J49" s="13" t="s">
        <v>90</v>
      </c>
      <c r="K49" s="13" t="s">
        <v>91</v>
      </c>
      <c r="L49" s="13" t="s">
        <v>10</v>
      </c>
      <c r="M49" s="1">
        <v>43.814582999999999</v>
      </c>
      <c r="N49" s="1">
        <v>-71.368899999999996</v>
      </c>
      <c r="O49" s="15" t="s">
        <v>11</v>
      </c>
      <c r="P49" s="94">
        <v>12</v>
      </c>
      <c r="Q49" s="76">
        <v>41857</v>
      </c>
      <c r="R49" s="13" t="s">
        <v>42</v>
      </c>
      <c r="S49" s="31">
        <v>3</v>
      </c>
      <c r="T49" s="34">
        <v>41864</v>
      </c>
      <c r="U49" s="34">
        <v>41864</v>
      </c>
      <c r="V49" s="149">
        <v>41949</v>
      </c>
      <c r="W49" s="149">
        <v>41949</v>
      </c>
      <c r="X49" s="34"/>
      <c r="Y49" s="29"/>
      <c r="Z49" s="29"/>
      <c r="AE49" s="12"/>
    </row>
    <row r="50" spans="1:31">
      <c r="A50" s="12" t="b">
        <f>C50=G50</f>
        <v>0</v>
      </c>
      <c r="B50" s="12" t="b">
        <f>D50=H50</f>
        <v>1</v>
      </c>
      <c r="C50" s="230">
        <v>48</v>
      </c>
      <c r="D50" s="230" t="s">
        <v>88</v>
      </c>
      <c r="G50" s="242" t="s">
        <v>406</v>
      </c>
      <c r="H50" s="13" t="s">
        <v>88</v>
      </c>
      <c r="I50" s="1"/>
      <c r="J50" s="1" t="s">
        <v>94</v>
      </c>
      <c r="K50" s="13" t="s">
        <v>91</v>
      </c>
      <c r="L50" s="13" t="s">
        <v>10</v>
      </c>
      <c r="M50" s="1">
        <v>43.813617000000001</v>
      </c>
      <c r="N50" s="1">
        <v>-71.376558000000003</v>
      </c>
      <c r="O50" s="17" t="s">
        <v>95</v>
      </c>
      <c r="P50" s="29">
        <v>12</v>
      </c>
      <c r="Q50" s="76">
        <v>41857</v>
      </c>
      <c r="R50" s="1" t="s">
        <v>43</v>
      </c>
      <c r="S50" s="31">
        <v>1</v>
      </c>
      <c r="T50" s="34">
        <v>41864</v>
      </c>
      <c r="U50" s="34">
        <v>41864</v>
      </c>
      <c r="V50" s="149">
        <v>41949</v>
      </c>
      <c r="W50" s="149">
        <v>41949</v>
      </c>
      <c r="X50" s="34"/>
      <c r="Y50" s="29"/>
      <c r="Z50" s="29"/>
      <c r="AE50" s="12"/>
    </row>
    <row r="51" spans="1:31">
      <c r="A51" s="12" t="b">
        <f>C51=G51</f>
        <v>0</v>
      </c>
      <c r="B51" s="12" t="b">
        <f>D51=H51</f>
        <v>0</v>
      </c>
      <c r="C51" s="230">
        <v>49</v>
      </c>
      <c r="D51" s="230" t="s">
        <v>254</v>
      </c>
      <c r="G51" s="242" t="s">
        <v>406</v>
      </c>
      <c r="H51" s="13"/>
      <c r="I51" s="1" t="s">
        <v>89</v>
      </c>
      <c r="J51" s="13" t="s">
        <v>254</v>
      </c>
      <c r="K51" s="13" t="s">
        <v>91</v>
      </c>
      <c r="L51" s="13" t="s">
        <v>10</v>
      </c>
      <c r="M51" s="1">
        <v>43.814835000000002</v>
      </c>
      <c r="N51" s="1">
        <v>-71.373625000000004</v>
      </c>
      <c r="O51" s="17"/>
      <c r="P51" s="29">
        <v>12</v>
      </c>
      <c r="Q51" s="76">
        <v>41857</v>
      </c>
      <c r="R51" s="13" t="s">
        <v>49</v>
      </c>
      <c r="S51" s="31">
        <v>3</v>
      </c>
      <c r="T51" s="34">
        <v>41864</v>
      </c>
      <c r="U51" s="34">
        <v>41864</v>
      </c>
      <c r="V51" s="149">
        <v>41949</v>
      </c>
      <c r="W51" s="149">
        <v>41949</v>
      </c>
      <c r="X51" s="34"/>
      <c r="Y51" s="29"/>
      <c r="Z51" s="29"/>
      <c r="AE51" s="12"/>
    </row>
    <row r="52" spans="1:31">
      <c r="A52" s="12" t="b">
        <f>C52=G52</f>
        <v>0</v>
      </c>
      <c r="B52" s="12" t="b">
        <f>D52=H52</f>
        <v>0</v>
      </c>
      <c r="C52" s="230">
        <v>50</v>
      </c>
      <c r="D52" s="230" t="s">
        <v>255</v>
      </c>
      <c r="G52" s="242" t="s">
        <v>406</v>
      </c>
      <c r="H52" s="13"/>
      <c r="I52" s="1" t="s">
        <v>89</v>
      </c>
      <c r="J52" s="13" t="s">
        <v>255</v>
      </c>
      <c r="K52" s="13" t="s">
        <v>91</v>
      </c>
      <c r="L52" s="13" t="s">
        <v>10</v>
      </c>
      <c r="M52" s="1">
        <v>43.813147000000001</v>
      </c>
      <c r="N52" s="1">
        <v>-71.371200000000002</v>
      </c>
      <c r="O52" s="17"/>
      <c r="P52" s="29">
        <v>12</v>
      </c>
      <c r="Q52" s="76">
        <v>41857</v>
      </c>
      <c r="R52" s="1" t="s">
        <v>44</v>
      </c>
      <c r="S52" s="31">
        <v>1</v>
      </c>
      <c r="T52" s="34">
        <v>41864</v>
      </c>
      <c r="U52" s="34">
        <v>41864</v>
      </c>
      <c r="V52" s="149">
        <v>41949</v>
      </c>
      <c r="W52" s="149">
        <v>41949</v>
      </c>
      <c r="X52" s="34"/>
      <c r="Y52" s="29"/>
      <c r="Z52" s="29"/>
      <c r="AE52" s="12"/>
    </row>
    <row r="53" spans="1:31">
      <c r="A53" s="12" t="b">
        <f>C53=G53</f>
        <v>0</v>
      </c>
      <c r="B53" s="12" t="b">
        <f>D53=H53</f>
        <v>1</v>
      </c>
      <c r="C53" s="230">
        <v>51</v>
      </c>
      <c r="D53" s="230" t="s">
        <v>144</v>
      </c>
      <c r="G53" s="242" t="s">
        <v>407</v>
      </c>
      <c r="H53" s="1" t="s">
        <v>144</v>
      </c>
      <c r="I53" s="1"/>
      <c r="J53" s="1" t="s">
        <v>145</v>
      </c>
      <c r="K53" s="1" t="s">
        <v>146</v>
      </c>
      <c r="L53" s="1" t="s">
        <v>10</v>
      </c>
      <c r="M53" s="1">
        <v>43.446416999999997</v>
      </c>
      <c r="N53" s="1">
        <v>-72.145055999999997</v>
      </c>
      <c r="O53" s="17" t="s">
        <v>11</v>
      </c>
      <c r="P53" s="29">
        <v>13</v>
      </c>
      <c r="Q53" s="76">
        <v>41858</v>
      </c>
      <c r="R53" s="1" t="s">
        <v>42</v>
      </c>
      <c r="S53" s="31">
        <v>3</v>
      </c>
      <c r="T53" s="29" t="s">
        <v>341</v>
      </c>
      <c r="U53" s="29" t="s">
        <v>341</v>
      </c>
      <c r="V53" s="25"/>
      <c r="W53" s="29" t="s">
        <v>341</v>
      </c>
      <c r="X53" s="29"/>
      <c r="Y53" s="29"/>
      <c r="Z53" s="29"/>
      <c r="AE53" s="12"/>
    </row>
    <row r="54" spans="1:31">
      <c r="A54" s="12" t="b">
        <f>C54=G54</f>
        <v>0</v>
      </c>
      <c r="B54" s="12" t="b">
        <f>D54=H54</f>
        <v>1</v>
      </c>
      <c r="C54" s="230">
        <v>52</v>
      </c>
      <c r="D54" s="230" t="s">
        <v>252</v>
      </c>
      <c r="G54" s="242" t="s">
        <v>407</v>
      </c>
      <c r="H54" s="1" t="s">
        <v>252</v>
      </c>
      <c r="I54" s="1"/>
      <c r="J54" s="1"/>
      <c r="K54" s="1" t="s">
        <v>146</v>
      </c>
      <c r="L54" s="1" t="s">
        <v>10</v>
      </c>
      <c r="M54" s="1"/>
      <c r="N54" s="1"/>
      <c r="O54" s="17"/>
      <c r="P54" s="29">
        <v>13</v>
      </c>
      <c r="Q54" s="76">
        <v>41858</v>
      </c>
      <c r="R54" s="1" t="s">
        <v>43</v>
      </c>
      <c r="S54" s="31">
        <v>1</v>
      </c>
      <c r="T54" s="29" t="s">
        <v>341</v>
      </c>
      <c r="U54" s="29" t="s">
        <v>341</v>
      </c>
      <c r="V54" s="25"/>
      <c r="W54" s="29" t="s">
        <v>341</v>
      </c>
      <c r="X54" s="29"/>
      <c r="Y54" s="29"/>
      <c r="Z54" s="29"/>
      <c r="AE54" s="12"/>
    </row>
    <row r="55" spans="1:31">
      <c r="A55" s="12" t="b">
        <f>C55=G55</f>
        <v>0</v>
      </c>
      <c r="B55" s="12" t="b">
        <f>D55=H55</f>
        <v>1</v>
      </c>
      <c r="C55" s="230">
        <v>53</v>
      </c>
      <c r="D55" s="230" t="s">
        <v>253</v>
      </c>
      <c r="G55" s="242" t="s">
        <v>407</v>
      </c>
      <c r="H55" s="1" t="s">
        <v>253</v>
      </c>
      <c r="I55" s="1"/>
      <c r="J55" s="1"/>
      <c r="K55" s="1" t="s">
        <v>146</v>
      </c>
      <c r="L55" s="1" t="s">
        <v>10</v>
      </c>
      <c r="M55" s="1"/>
      <c r="N55" s="1"/>
      <c r="O55" s="17"/>
      <c r="P55" s="29">
        <v>13</v>
      </c>
      <c r="Q55" s="76">
        <v>41858</v>
      </c>
      <c r="R55" s="1" t="s">
        <v>44</v>
      </c>
      <c r="S55" s="31">
        <v>1</v>
      </c>
      <c r="T55" s="29" t="s">
        <v>341</v>
      </c>
      <c r="U55" s="29" t="s">
        <v>341</v>
      </c>
      <c r="V55" s="25"/>
      <c r="W55" s="29" t="s">
        <v>341</v>
      </c>
      <c r="X55" s="29"/>
      <c r="Y55" s="29"/>
      <c r="Z55" s="29"/>
      <c r="AE55" s="12"/>
    </row>
    <row r="56" spans="1:31">
      <c r="A56" s="12" t="b">
        <f>C56=G56</f>
        <v>0</v>
      </c>
      <c r="B56" s="12" t="b">
        <f>D56=H56</f>
        <v>1</v>
      </c>
      <c r="C56" s="234">
        <v>54</v>
      </c>
      <c r="D56" s="234" t="s">
        <v>115</v>
      </c>
      <c r="G56" s="242" t="s">
        <v>437</v>
      </c>
      <c r="H56" s="23" t="s">
        <v>115</v>
      </c>
      <c r="I56" s="23"/>
      <c r="J56" s="23" t="s">
        <v>116</v>
      </c>
      <c r="K56" s="23" t="s">
        <v>117</v>
      </c>
      <c r="L56" s="23" t="s">
        <v>10</v>
      </c>
      <c r="M56" s="23">
        <v>43.672189000000003</v>
      </c>
      <c r="N56" s="23">
        <v>-71.207289000000003</v>
      </c>
      <c r="O56" s="24" t="s">
        <v>11</v>
      </c>
      <c r="P56" s="29">
        <v>14</v>
      </c>
      <c r="Q56" s="141">
        <v>41862</v>
      </c>
      <c r="R56" s="23" t="s">
        <v>42</v>
      </c>
      <c r="S56" s="32">
        <v>3</v>
      </c>
      <c r="T56" s="34">
        <v>41864</v>
      </c>
      <c r="U56" s="34">
        <v>41864</v>
      </c>
      <c r="V56" s="149">
        <v>41949</v>
      </c>
      <c r="W56" s="149">
        <v>41949</v>
      </c>
      <c r="X56" s="34"/>
      <c r="Y56" s="29"/>
      <c r="Z56" s="29"/>
      <c r="AE56" s="12"/>
    </row>
    <row r="57" spans="1:31">
      <c r="A57" s="12" t="b">
        <f>C57=G57</f>
        <v>0</v>
      </c>
      <c r="B57" s="12" t="b">
        <f t="shared" ref="B57:B58" si="6">D57=J57</f>
        <v>1</v>
      </c>
      <c r="C57" s="230">
        <v>55</v>
      </c>
      <c r="D57" s="230" t="s">
        <v>256</v>
      </c>
      <c r="F57" s="242" t="s">
        <v>432</v>
      </c>
      <c r="G57" s="242" t="s">
        <v>437</v>
      </c>
      <c r="H57" s="25"/>
      <c r="I57" s="25" t="s">
        <v>89</v>
      </c>
      <c r="J57" s="25" t="s">
        <v>256</v>
      </c>
      <c r="K57" s="25" t="s">
        <v>117</v>
      </c>
      <c r="L57" s="25" t="s">
        <v>10</v>
      </c>
      <c r="M57" s="25">
        <v>43.677121999999997</v>
      </c>
      <c r="N57" s="25">
        <v>-71.205826000000002</v>
      </c>
      <c r="O57" s="137" t="s">
        <v>81</v>
      </c>
      <c r="P57" s="94">
        <v>14</v>
      </c>
      <c r="Q57" s="142">
        <v>41862</v>
      </c>
      <c r="R57" s="25" t="s">
        <v>43</v>
      </c>
      <c r="S57" s="33">
        <v>1</v>
      </c>
      <c r="T57" s="34">
        <v>41864</v>
      </c>
      <c r="U57" s="34">
        <v>41864</v>
      </c>
      <c r="V57" s="149">
        <v>41949</v>
      </c>
      <c r="W57" s="149">
        <v>41949</v>
      </c>
      <c r="X57" s="34"/>
      <c r="Y57" s="29"/>
      <c r="Z57" s="29"/>
      <c r="AE57" s="12"/>
    </row>
    <row r="58" spans="1:31">
      <c r="A58" s="12" t="b">
        <f>C58=G58</f>
        <v>0</v>
      </c>
      <c r="B58" s="12" t="b">
        <f t="shared" si="6"/>
        <v>1</v>
      </c>
      <c r="C58" s="230">
        <v>56</v>
      </c>
      <c r="D58" s="230" t="s">
        <v>337</v>
      </c>
      <c r="F58" s="242" t="s">
        <v>432</v>
      </c>
      <c r="G58" s="242" t="s">
        <v>437</v>
      </c>
      <c r="H58" s="25"/>
      <c r="I58" s="25" t="s">
        <v>89</v>
      </c>
      <c r="J58" s="25" t="s">
        <v>337</v>
      </c>
      <c r="K58" s="25" t="s">
        <v>117</v>
      </c>
      <c r="L58" s="25" t="s">
        <v>10</v>
      </c>
      <c r="M58" s="25">
        <v>43.663277000000001</v>
      </c>
      <c r="N58" s="25">
        <v>-71.205310999999995</v>
      </c>
      <c r="O58" s="137" t="s">
        <v>81</v>
      </c>
      <c r="P58" s="94">
        <v>14</v>
      </c>
      <c r="Q58" s="142">
        <v>41862</v>
      </c>
      <c r="R58" s="25" t="s">
        <v>44</v>
      </c>
      <c r="S58" s="33">
        <v>1</v>
      </c>
      <c r="T58" s="34">
        <v>41864</v>
      </c>
      <c r="U58" s="34">
        <v>41864</v>
      </c>
      <c r="V58" s="149">
        <v>41949</v>
      </c>
      <c r="W58" s="149">
        <v>41949</v>
      </c>
      <c r="X58" s="34"/>
      <c r="Y58" s="29"/>
      <c r="Z58" s="29"/>
      <c r="AE58" s="12"/>
    </row>
    <row r="59" spans="1:31">
      <c r="A59" s="12" t="b">
        <f>C59=G59</f>
        <v>0</v>
      </c>
      <c r="B59" s="12" t="b">
        <f>D59=H59</f>
        <v>1</v>
      </c>
      <c r="C59" s="230">
        <v>57</v>
      </c>
      <c r="D59" s="230" t="s">
        <v>258</v>
      </c>
      <c r="G59" s="242" t="s">
        <v>408</v>
      </c>
      <c r="H59" s="25" t="s">
        <v>258</v>
      </c>
      <c r="I59" s="25"/>
      <c r="J59" s="25"/>
      <c r="K59" s="25" t="s">
        <v>158</v>
      </c>
      <c r="L59" s="25" t="s">
        <v>10</v>
      </c>
      <c r="M59" s="25">
        <v>44.163800000000002</v>
      </c>
      <c r="N59" s="25">
        <f>-72.0106</f>
        <v>-72.010599999999997</v>
      </c>
      <c r="O59" s="138" t="s">
        <v>81</v>
      </c>
      <c r="P59" s="29">
        <v>15</v>
      </c>
      <c r="Q59" s="142">
        <v>41862</v>
      </c>
      <c r="R59" s="25" t="s">
        <v>43</v>
      </c>
      <c r="S59" s="33">
        <v>1</v>
      </c>
      <c r="T59" s="29" t="s">
        <v>341</v>
      </c>
      <c r="U59" s="25"/>
      <c r="V59" s="25"/>
      <c r="W59" s="29" t="s">
        <v>341</v>
      </c>
      <c r="X59" s="29"/>
      <c r="Y59" s="29"/>
      <c r="Z59" s="29"/>
      <c r="AE59" s="12"/>
    </row>
    <row r="60" spans="1:31">
      <c r="A60" s="12" t="b">
        <f>C60=G60</f>
        <v>0</v>
      </c>
      <c r="B60" s="12" t="b">
        <f>D60=H60</f>
        <v>1</v>
      </c>
      <c r="C60" s="230">
        <v>58</v>
      </c>
      <c r="D60" s="230" t="s">
        <v>259</v>
      </c>
      <c r="G60" s="242" t="s">
        <v>408</v>
      </c>
      <c r="H60" s="25" t="s">
        <v>259</v>
      </c>
      <c r="I60" s="25"/>
      <c r="J60" s="25"/>
      <c r="K60" s="25" t="s">
        <v>158</v>
      </c>
      <c r="L60" s="25" t="s">
        <v>10</v>
      </c>
      <c r="M60" s="25">
        <v>44.163269999999997</v>
      </c>
      <c r="N60" s="25">
        <v>-72.007626999999999</v>
      </c>
      <c r="O60" s="138" t="s">
        <v>81</v>
      </c>
      <c r="P60" s="29">
        <v>15</v>
      </c>
      <c r="Q60" s="142">
        <v>41862</v>
      </c>
      <c r="R60" s="25" t="s">
        <v>44</v>
      </c>
      <c r="S60" s="33">
        <v>1</v>
      </c>
      <c r="T60" s="29" t="s">
        <v>341</v>
      </c>
      <c r="U60" s="25"/>
      <c r="V60" s="25"/>
      <c r="W60" s="29" t="s">
        <v>341</v>
      </c>
      <c r="X60" s="29"/>
      <c r="Y60" s="29"/>
      <c r="Z60" s="29"/>
      <c r="AE60" s="12"/>
    </row>
    <row r="61" spans="1:31">
      <c r="A61" s="12" t="b">
        <f>C61=G61</f>
        <v>0</v>
      </c>
      <c r="B61" s="12" t="b">
        <f>D61=H61</f>
        <v>1</v>
      </c>
      <c r="C61" s="230">
        <v>59</v>
      </c>
      <c r="D61" s="230" t="s">
        <v>156</v>
      </c>
      <c r="G61" s="242" t="s">
        <v>408</v>
      </c>
      <c r="H61" s="25" t="s">
        <v>156</v>
      </c>
      <c r="I61" s="25"/>
      <c r="J61" s="25" t="s">
        <v>157</v>
      </c>
      <c r="K61" s="25" t="s">
        <v>158</v>
      </c>
      <c r="L61" s="25" t="s">
        <v>10</v>
      </c>
      <c r="M61" s="25">
        <v>44.163400000000003</v>
      </c>
      <c r="N61" s="25">
        <v>-72.009</v>
      </c>
      <c r="O61" s="138" t="s">
        <v>11</v>
      </c>
      <c r="P61" s="29">
        <v>15</v>
      </c>
      <c r="Q61" s="142">
        <v>41862</v>
      </c>
      <c r="R61" s="25" t="s">
        <v>42</v>
      </c>
      <c r="S61" s="33">
        <v>3</v>
      </c>
      <c r="T61" s="29" t="s">
        <v>341</v>
      </c>
      <c r="U61" s="25"/>
      <c r="V61" s="25"/>
      <c r="W61" s="29" t="s">
        <v>341</v>
      </c>
      <c r="X61" s="29"/>
      <c r="Y61" s="29"/>
      <c r="Z61" s="29"/>
      <c r="AE61" s="12"/>
    </row>
    <row r="62" spans="1:31">
      <c r="A62" s="12" t="b">
        <f>C62=G62</f>
        <v>0</v>
      </c>
      <c r="B62" s="12" t="b">
        <f>D62=H62</f>
        <v>1</v>
      </c>
      <c r="C62" s="230">
        <v>60</v>
      </c>
      <c r="D62" s="230" t="s">
        <v>154</v>
      </c>
      <c r="G62" s="242" t="s">
        <v>438</v>
      </c>
      <c r="H62" s="25" t="s">
        <v>154</v>
      </c>
      <c r="I62" s="25"/>
      <c r="J62" s="25" t="s">
        <v>155</v>
      </c>
      <c r="K62" s="25" t="s">
        <v>26</v>
      </c>
      <c r="L62" s="25" t="s">
        <v>10</v>
      </c>
      <c r="M62" s="25">
        <v>43.433083000000003</v>
      </c>
      <c r="N62" s="25">
        <v>-72.011799999999994</v>
      </c>
      <c r="O62" s="138" t="s">
        <v>11</v>
      </c>
      <c r="P62" s="29">
        <v>16</v>
      </c>
      <c r="Q62" s="142">
        <v>41863</v>
      </c>
      <c r="R62" s="25" t="s">
        <v>42</v>
      </c>
      <c r="S62" s="33">
        <v>3</v>
      </c>
      <c r="T62" s="29" t="s">
        <v>341</v>
      </c>
      <c r="U62" s="25"/>
      <c r="V62" s="25"/>
      <c r="W62" s="29" t="s">
        <v>341</v>
      </c>
      <c r="X62" s="29"/>
      <c r="Y62" s="29"/>
      <c r="Z62" s="29"/>
      <c r="AE62" s="12"/>
    </row>
    <row r="63" spans="1:31">
      <c r="A63" s="12" t="b">
        <f>C63=G63</f>
        <v>0</v>
      </c>
      <c r="B63" s="12" t="b">
        <f>D63=H63</f>
        <v>1</v>
      </c>
      <c r="C63" s="230">
        <v>61</v>
      </c>
      <c r="D63" s="230" t="s">
        <v>262</v>
      </c>
      <c r="G63" s="242" t="s">
        <v>438</v>
      </c>
      <c r="H63" s="25" t="s">
        <v>262</v>
      </c>
      <c r="I63" s="25"/>
      <c r="J63" s="25"/>
      <c r="K63" s="25" t="s">
        <v>26</v>
      </c>
      <c r="L63" s="25" t="s">
        <v>10</v>
      </c>
      <c r="M63" s="27">
        <v>43.435066999999997</v>
      </c>
      <c r="N63" s="27">
        <v>-72.019467000000006</v>
      </c>
      <c r="O63" s="138" t="s">
        <v>81</v>
      </c>
      <c r="P63" s="29">
        <v>16</v>
      </c>
      <c r="Q63" s="142">
        <v>41863</v>
      </c>
      <c r="R63" s="25" t="s">
        <v>43</v>
      </c>
      <c r="S63" s="26">
        <v>1</v>
      </c>
      <c r="T63" s="29" t="s">
        <v>341</v>
      </c>
      <c r="U63" s="25"/>
      <c r="V63" s="25"/>
      <c r="W63" s="29" t="s">
        <v>341</v>
      </c>
      <c r="X63" s="29"/>
      <c r="Y63" s="29"/>
      <c r="Z63" s="29"/>
      <c r="AE63" s="12"/>
    </row>
    <row r="64" spans="1:31">
      <c r="A64" s="12" t="b">
        <f>C64=G64</f>
        <v>0</v>
      </c>
      <c r="B64" s="12" t="b">
        <f>D64=H64</f>
        <v>1</v>
      </c>
      <c r="C64" s="230">
        <v>62</v>
      </c>
      <c r="D64" s="230" t="s">
        <v>260</v>
      </c>
      <c r="G64" s="242" t="s">
        <v>438</v>
      </c>
      <c r="H64" s="25" t="s">
        <v>260</v>
      </c>
      <c r="I64" s="25"/>
      <c r="J64" s="25"/>
      <c r="K64" s="25" t="s">
        <v>26</v>
      </c>
      <c r="L64" s="25" t="s">
        <v>10</v>
      </c>
      <c r="M64" s="27">
        <v>43.435000000000002</v>
      </c>
      <c r="N64" s="27">
        <v>-72.014416999999995</v>
      </c>
      <c r="O64" s="138"/>
      <c r="P64" s="29">
        <v>16</v>
      </c>
      <c r="Q64" s="142">
        <v>41863</v>
      </c>
      <c r="R64" s="25" t="s">
        <v>48</v>
      </c>
      <c r="S64" s="26">
        <v>3</v>
      </c>
      <c r="T64" s="29" t="s">
        <v>341</v>
      </c>
      <c r="U64" s="25"/>
      <c r="V64" s="25"/>
      <c r="W64" s="29" t="s">
        <v>341</v>
      </c>
      <c r="X64" s="29"/>
      <c r="Y64" s="29"/>
      <c r="Z64" s="29"/>
      <c r="AE64" s="12"/>
    </row>
    <row r="65" spans="1:36">
      <c r="A65" s="12" t="b">
        <f>C65=G65</f>
        <v>0</v>
      </c>
      <c r="B65" s="12" t="b">
        <f>D65=H65</f>
        <v>1</v>
      </c>
      <c r="C65" s="230">
        <v>63</v>
      </c>
      <c r="D65" s="230" t="s">
        <v>261</v>
      </c>
      <c r="G65" s="242" t="s">
        <v>438</v>
      </c>
      <c r="H65" s="25" t="s">
        <v>261</v>
      </c>
      <c r="I65" s="25"/>
      <c r="J65" s="25"/>
      <c r="K65" s="25" t="s">
        <v>26</v>
      </c>
      <c r="L65" s="25" t="s">
        <v>10</v>
      </c>
      <c r="M65" s="27">
        <v>43.431899999999999</v>
      </c>
      <c r="N65" s="27">
        <v>-72.022417000000004</v>
      </c>
      <c r="O65" s="138"/>
      <c r="P65" s="29">
        <v>16</v>
      </c>
      <c r="Q65" s="142">
        <v>41863</v>
      </c>
      <c r="R65" s="25" t="s">
        <v>49</v>
      </c>
      <c r="S65" s="26">
        <v>3</v>
      </c>
      <c r="T65" s="29" t="s">
        <v>341</v>
      </c>
      <c r="U65" s="25"/>
      <c r="V65" s="25"/>
      <c r="W65" s="29" t="s">
        <v>341</v>
      </c>
      <c r="X65" s="29"/>
      <c r="Y65" s="29"/>
      <c r="Z65" s="29"/>
      <c r="AE65" s="12"/>
    </row>
    <row r="66" spans="1:36">
      <c r="A66" s="12" t="b">
        <f>C66=G66</f>
        <v>0</v>
      </c>
      <c r="B66" s="12" t="b">
        <f>D66=H66</f>
        <v>1</v>
      </c>
      <c r="C66" s="230">
        <v>64</v>
      </c>
      <c r="D66" s="230" t="s">
        <v>119</v>
      </c>
      <c r="G66" s="242" t="s">
        <v>403</v>
      </c>
      <c r="H66" s="25" t="s">
        <v>119</v>
      </c>
      <c r="I66" s="25"/>
      <c r="J66" s="25" t="s">
        <v>120</v>
      </c>
      <c r="K66" s="25" t="s">
        <v>121</v>
      </c>
      <c r="L66" s="25" t="s">
        <v>10</v>
      </c>
      <c r="M66" s="25">
        <v>42.961193999999999</v>
      </c>
      <c r="N66" s="25">
        <v>-72.14</v>
      </c>
      <c r="O66" s="138" t="s">
        <v>11</v>
      </c>
      <c r="P66" s="29">
        <v>17</v>
      </c>
      <c r="Q66" s="142">
        <v>41865</v>
      </c>
      <c r="R66" s="25" t="s">
        <v>42</v>
      </c>
      <c r="S66" s="26">
        <v>3</v>
      </c>
      <c r="T66" s="34">
        <v>41892</v>
      </c>
      <c r="U66" s="34">
        <v>41892</v>
      </c>
      <c r="V66" s="149">
        <v>41948</v>
      </c>
      <c r="W66" s="149">
        <v>41948</v>
      </c>
      <c r="X66" s="34"/>
      <c r="Y66" s="29"/>
      <c r="Z66" s="29"/>
      <c r="AE66" s="12"/>
    </row>
    <row r="67" spans="1:36">
      <c r="A67" s="12" t="b">
        <f>C67=G67</f>
        <v>0</v>
      </c>
      <c r="B67" s="12" t="b">
        <f>D67=H67</f>
        <v>1</v>
      </c>
      <c r="C67" s="230">
        <v>65</v>
      </c>
      <c r="D67" s="230" t="s">
        <v>123</v>
      </c>
      <c r="G67" s="242" t="s">
        <v>403</v>
      </c>
      <c r="H67" s="25" t="s">
        <v>123</v>
      </c>
      <c r="I67" s="25"/>
      <c r="J67" s="25" t="s">
        <v>125</v>
      </c>
      <c r="K67" s="25" t="s">
        <v>121</v>
      </c>
      <c r="L67" s="25" t="s">
        <v>10</v>
      </c>
      <c r="M67" s="25">
        <v>42.949388999999996</v>
      </c>
      <c r="N67" s="25">
        <v>-72.132800000000003</v>
      </c>
      <c r="O67" s="138" t="s">
        <v>81</v>
      </c>
      <c r="P67" s="29">
        <v>17</v>
      </c>
      <c r="Q67" s="142">
        <v>41865</v>
      </c>
      <c r="R67" s="25" t="s">
        <v>44</v>
      </c>
      <c r="S67" s="26">
        <v>1</v>
      </c>
      <c r="T67" s="34">
        <v>41892</v>
      </c>
      <c r="U67" s="34">
        <v>41892</v>
      </c>
      <c r="V67" s="149">
        <v>41948</v>
      </c>
      <c r="W67" s="149">
        <v>41948</v>
      </c>
      <c r="X67" s="34"/>
      <c r="Y67" s="29"/>
      <c r="Z67" s="29"/>
      <c r="AE67" s="12"/>
    </row>
    <row r="68" spans="1:36">
      <c r="A68" s="12" t="b">
        <f>C68=G68</f>
        <v>0</v>
      </c>
      <c r="B68" s="12" t="b">
        <f>D68=H68</f>
        <v>1</v>
      </c>
      <c r="C68" s="230">
        <v>66</v>
      </c>
      <c r="D68" s="230" t="s">
        <v>122</v>
      </c>
      <c r="G68" s="242" t="s">
        <v>403</v>
      </c>
      <c r="H68" s="25" t="s">
        <v>122</v>
      </c>
      <c r="I68" s="25"/>
      <c r="J68" s="25" t="s">
        <v>124</v>
      </c>
      <c r="K68" s="25" t="s">
        <v>121</v>
      </c>
      <c r="L68" s="25" t="s">
        <v>10</v>
      </c>
      <c r="M68" s="25">
        <v>42.972110999999998</v>
      </c>
      <c r="N68" s="25">
        <v>-72.138703000000007</v>
      </c>
      <c r="O68" s="138" t="s">
        <v>81</v>
      </c>
      <c r="P68" s="29">
        <v>17</v>
      </c>
      <c r="Q68" s="142">
        <v>41865</v>
      </c>
      <c r="R68" s="25" t="s">
        <v>43</v>
      </c>
      <c r="S68" s="26">
        <v>1</v>
      </c>
      <c r="T68" s="34">
        <v>41892</v>
      </c>
      <c r="U68" s="34">
        <v>41892</v>
      </c>
      <c r="V68" s="149">
        <v>41948</v>
      </c>
      <c r="W68" s="149">
        <v>41948</v>
      </c>
      <c r="X68" s="34"/>
      <c r="Y68" s="29"/>
      <c r="Z68" s="29"/>
      <c r="AE68" s="12"/>
    </row>
    <row r="69" spans="1:36">
      <c r="A69" s="12" t="b">
        <f>C69=G69</f>
        <v>0</v>
      </c>
      <c r="B69" s="12" t="b">
        <f t="shared" ref="B69:B70" si="7">D69=J69</f>
        <v>1</v>
      </c>
      <c r="C69" s="230">
        <v>67</v>
      </c>
      <c r="D69" s="230" t="s">
        <v>263</v>
      </c>
      <c r="F69" s="242" t="s">
        <v>432</v>
      </c>
      <c r="G69" s="242" t="s">
        <v>403</v>
      </c>
      <c r="H69" s="25"/>
      <c r="I69" s="25" t="s">
        <v>89</v>
      </c>
      <c r="J69" s="25" t="s">
        <v>263</v>
      </c>
      <c r="K69" s="25" t="s">
        <v>121</v>
      </c>
      <c r="L69" s="25" t="s">
        <v>10</v>
      </c>
      <c r="M69" s="25">
        <v>42.971088999999999</v>
      </c>
      <c r="N69" s="25">
        <v>-72.139534999999995</v>
      </c>
      <c r="O69" s="138"/>
      <c r="P69" s="29">
        <v>17</v>
      </c>
      <c r="Q69" s="142">
        <v>41865</v>
      </c>
      <c r="R69" s="25" t="s">
        <v>48</v>
      </c>
      <c r="S69" s="26">
        <v>3</v>
      </c>
      <c r="T69" s="34">
        <v>41892</v>
      </c>
      <c r="U69" s="34">
        <v>41892</v>
      </c>
      <c r="V69" s="149">
        <v>41948</v>
      </c>
      <c r="W69" s="149">
        <v>41948</v>
      </c>
      <c r="X69" s="34"/>
      <c r="Y69" s="29"/>
      <c r="Z69" s="29"/>
      <c r="AE69" s="12"/>
    </row>
    <row r="70" spans="1:36">
      <c r="A70" s="12" t="b">
        <f>C70=G70</f>
        <v>0</v>
      </c>
      <c r="B70" s="12" t="b">
        <f t="shared" si="7"/>
        <v>1</v>
      </c>
      <c r="C70" s="230">
        <v>68</v>
      </c>
      <c r="D70" s="230" t="s">
        <v>264</v>
      </c>
      <c r="F70" s="242" t="s">
        <v>432</v>
      </c>
      <c r="G70" s="242" t="s">
        <v>403</v>
      </c>
      <c r="H70" s="25"/>
      <c r="I70" s="25" t="s">
        <v>89</v>
      </c>
      <c r="J70" s="25" t="s">
        <v>264</v>
      </c>
      <c r="K70" s="25" t="s">
        <v>121</v>
      </c>
      <c r="L70" s="25" t="s">
        <v>10</v>
      </c>
      <c r="M70" s="25">
        <v>42.951554000000002</v>
      </c>
      <c r="N70" s="25">
        <v>-72.135630000000006</v>
      </c>
      <c r="O70" s="138"/>
      <c r="P70" s="29">
        <v>17</v>
      </c>
      <c r="Q70" s="142">
        <v>41865</v>
      </c>
      <c r="R70" s="25" t="s">
        <v>49</v>
      </c>
      <c r="S70" s="26">
        <v>3</v>
      </c>
      <c r="T70" s="34">
        <v>41892</v>
      </c>
      <c r="U70" s="34">
        <v>41892</v>
      </c>
      <c r="V70" s="149">
        <v>41948</v>
      </c>
      <c r="W70" s="149">
        <v>41948</v>
      </c>
      <c r="X70" s="34"/>
      <c r="Y70" s="29"/>
      <c r="Z70" s="29"/>
      <c r="AE70" s="12"/>
    </row>
    <row r="71" spans="1:36">
      <c r="A71" s="12" t="b">
        <f>C71=G71</f>
        <v>0</v>
      </c>
      <c r="B71" s="12" t="b">
        <f>D71=H71</f>
        <v>1</v>
      </c>
      <c r="C71" s="230">
        <v>69</v>
      </c>
      <c r="D71" s="230" t="s">
        <v>127</v>
      </c>
      <c r="G71" s="242" t="s">
        <v>409</v>
      </c>
      <c r="H71" s="25" t="s">
        <v>127</v>
      </c>
      <c r="I71" s="25"/>
      <c r="J71" s="25" t="s">
        <v>128</v>
      </c>
      <c r="K71" s="25" t="s">
        <v>129</v>
      </c>
      <c r="L71" s="25" t="s">
        <v>10</v>
      </c>
      <c r="M71" s="25">
        <v>43.958388999999997</v>
      </c>
      <c r="N71" s="25">
        <v>-71.969200000000001</v>
      </c>
      <c r="O71" s="138" t="s">
        <v>11</v>
      </c>
      <c r="P71" s="29">
        <v>18</v>
      </c>
      <c r="Q71" s="142">
        <v>41865</v>
      </c>
      <c r="R71" s="25" t="s">
        <v>42</v>
      </c>
      <c r="S71" s="26">
        <v>3</v>
      </c>
      <c r="T71" s="34">
        <v>41892</v>
      </c>
      <c r="U71" s="34">
        <v>41892</v>
      </c>
      <c r="V71" s="149">
        <v>41949</v>
      </c>
      <c r="W71" s="149">
        <v>41949</v>
      </c>
      <c r="X71" s="34"/>
      <c r="Y71" s="29"/>
      <c r="Z71" s="29"/>
      <c r="AE71" s="12"/>
    </row>
    <row r="72" spans="1:36">
      <c r="A72" s="12" t="b">
        <f>C72=G72</f>
        <v>0</v>
      </c>
      <c r="B72" s="12" t="b">
        <f>D72=H72</f>
        <v>1</v>
      </c>
      <c r="C72" s="230">
        <v>70</v>
      </c>
      <c r="D72" s="230" t="s">
        <v>130</v>
      </c>
      <c r="G72" s="242" t="s">
        <v>410</v>
      </c>
      <c r="H72" s="25" t="s">
        <v>130</v>
      </c>
      <c r="I72" s="25"/>
      <c r="J72" s="25" t="s">
        <v>131</v>
      </c>
      <c r="K72" s="25" t="s">
        <v>129</v>
      </c>
      <c r="L72" s="25" t="s">
        <v>10</v>
      </c>
      <c r="M72" s="25">
        <v>43.976999999999997</v>
      </c>
      <c r="N72" s="25">
        <v>-71.963278000000003</v>
      </c>
      <c r="O72" s="138" t="s">
        <v>11</v>
      </c>
      <c r="P72" s="29">
        <v>19</v>
      </c>
      <c r="Q72" s="142">
        <v>41865</v>
      </c>
      <c r="R72" s="25" t="s">
        <v>42</v>
      </c>
      <c r="S72" s="26">
        <v>7</v>
      </c>
      <c r="T72" s="34">
        <v>41892</v>
      </c>
      <c r="U72" s="34">
        <v>41892</v>
      </c>
      <c r="V72" s="149">
        <v>41949</v>
      </c>
      <c r="W72" s="149">
        <v>41949</v>
      </c>
      <c r="X72" s="34"/>
      <c r="Y72" s="29"/>
      <c r="Z72" s="29"/>
      <c r="AE72" s="12"/>
    </row>
    <row r="73" spans="1:36">
      <c r="A73" s="12" t="b">
        <f>C73=G73</f>
        <v>0</v>
      </c>
      <c r="B73" s="12" t="b">
        <f>D73=H73</f>
        <v>1</v>
      </c>
      <c r="C73" s="230">
        <v>71</v>
      </c>
      <c r="D73" s="230" t="s">
        <v>126</v>
      </c>
      <c r="G73" s="242" t="s">
        <v>411</v>
      </c>
      <c r="H73" s="25" t="s">
        <v>126</v>
      </c>
      <c r="I73" s="25"/>
      <c r="J73" s="25" t="s">
        <v>132</v>
      </c>
      <c r="K73" s="25" t="s">
        <v>133</v>
      </c>
      <c r="L73" s="25" t="s">
        <v>10</v>
      </c>
      <c r="M73" s="25">
        <v>43.664194000000002</v>
      </c>
      <c r="N73" s="25">
        <v>-72.033900000000003</v>
      </c>
      <c r="O73" s="138" t="s">
        <v>11</v>
      </c>
      <c r="P73" s="29">
        <v>20</v>
      </c>
      <c r="Q73" s="142">
        <v>41865</v>
      </c>
      <c r="R73" s="25" t="s">
        <v>42</v>
      </c>
      <c r="S73" s="26">
        <v>3</v>
      </c>
      <c r="T73" s="34">
        <v>41892</v>
      </c>
      <c r="U73" s="34">
        <v>41892</v>
      </c>
      <c r="V73" s="149">
        <v>41949</v>
      </c>
      <c r="W73" s="149">
        <v>41949</v>
      </c>
      <c r="X73" s="34"/>
      <c r="Y73" s="29"/>
      <c r="Z73" s="29"/>
      <c r="AE73" s="12"/>
    </row>
    <row r="74" spans="1:36">
      <c r="A74" s="12" t="b">
        <f>C74=G74</f>
        <v>0</v>
      </c>
      <c r="B74" s="12" t="b">
        <f t="shared" ref="B74" si="8">D74=J74</f>
        <v>1</v>
      </c>
      <c r="C74" s="230">
        <v>72</v>
      </c>
      <c r="D74" s="230" t="s">
        <v>265</v>
      </c>
      <c r="F74" s="242" t="s">
        <v>432</v>
      </c>
      <c r="G74" s="242" t="s">
        <v>411</v>
      </c>
      <c r="H74" s="25"/>
      <c r="I74" s="25" t="s">
        <v>89</v>
      </c>
      <c r="J74" s="25" t="s">
        <v>265</v>
      </c>
      <c r="K74" s="25" t="s">
        <v>133</v>
      </c>
      <c r="L74" s="25" t="s">
        <v>10</v>
      </c>
      <c r="M74" s="28">
        <v>43.667996000000002</v>
      </c>
      <c r="N74" s="28">
        <v>-72.035809</v>
      </c>
      <c r="O74" s="138"/>
      <c r="P74" s="29">
        <v>20</v>
      </c>
      <c r="Q74" s="142">
        <v>41865</v>
      </c>
      <c r="R74" s="25" t="s">
        <v>48</v>
      </c>
      <c r="S74" s="26">
        <v>3</v>
      </c>
      <c r="T74" s="34">
        <v>41892</v>
      </c>
      <c r="U74" s="34">
        <v>41892</v>
      </c>
      <c r="V74" s="149">
        <v>41949</v>
      </c>
      <c r="W74" s="149">
        <v>41949</v>
      </c>
      <c r="X74" s="34"/>
      <c r="Y74" s="29"/>
      <c r="Z74" s="29"/>
      <c r="AE74" s="12"/>
    </row>
    <row r="75" spans="1:36">
      <c r="A75" s="12" t="b">
        <f>C75=G75</f>
        <v>0</v>
      </c>
      <c r="B75" s="12" t="b">
        <f>D75=H75</f>
        <v>1</v>
      </c>
      <c r="C75" s="230">
        <v>73</v>
      </c>
      <c r="D75" s="230" t="s">
        <v>266</v>
      </c>
      <c r="G75" s="242" t="s">
        <v>412</v>
      </c>
      <c r="H75" s="25" t="s">
        <v>266</v>
      </c>
      <c r="I75" s="25"/>
      <c r="J75" s="25"/>
      <c r="K75" s="25" t="s">
        <v>162</v>
      </c>
      <c r="L75" s="25" t="s">
        <v>10</v>
      </c>
      <c r="M75" s="25">
        <v>43.518282999999997</v>
      </c>
      <c r="N75" s="25">
        <v>-72.115099999999998</v>
      </c>
      <c r="O75" s="138"/>
      <c r="P75" s="29">
        <v>21</v>
      </c>
      <c r="Q75" s="142">
        <v>41869</v>
      </c>
      <c r="R75" s="25" t="s">
        <v>42</v>
      </c>
      <c r="S75" s="26">
        <v>3</v>
      </c>
      <c r="T75" s="29" t="s">
        <v>341</v>
      </c>
      <c r="U75" s="29"/>
      <c r="V75" s="29"/>
      <c r="W75" s="29" t="s">
        <v>341</v>
      </c>
      <c r="X75" s="29"/>
      <c r="Y75" s="29"/>
      <c r="Z75" s="29"/>
      <c r="AE75" s="12"/>
    </row>
    <row r="76" spans="1:36">
      <c r="A76" s="12" t="b">
        <f>C76=G76</f>
        <v>0</v>
      </c>
      <c r="B76" s="12" t="b">
        <f>D76=H76</f>
        <v>1</v>
      </c>
      <c r="C76" s="230">
        <v>74</v>
      </c>
      <c r="D76" s="230" t="s">
        <v>267</v>
      </c>
      <c r="G76" s="242" t="s">
        <v>412</v>
      </c>
      <c r="H76" s="25" t="s">
        <v>267</v>
      </c>
      <c r="I76" s="25"/>
      <c r="J76" s="25"/>
      <c r="K76" s="25" t="s">
        <v>162</v>
      </c>
      <c r="L76" s="25" t="s">
        <v>10</v>
      </c>
      <c r="M76" s="25">
        <v>43.531799999999997</v>
      </c>
      <c r="N76" s="25">
        <v>-72.118449999999996</v>
      </c>
      <c r="O76" s="138"/>
      <c r="P76" s="29">
        <v>21</v>
      </c>
      <c r="Q76" s="142">
        <v>41869</v>
      </c>
      <c r="R76" s="25" t="s">
        <v>48</v>
      </c>
      <c r="S76" s="26">
        <v>3</v>
      </c>
      <c r="T76" s="29" t="s">
        <v>341</v>
      </c>
      <c r="U76" s="29"/>
      <c r="V76" s="29"/>
      <c r="W76" s="29" t="s">
        <v>341</v>
      </c>
      <c r="X76" s="29"/>
      <c r="Y76" s="29"/>
      <c r="Z76" s="29"/>
      <c r="AE76" s="12"/>
    </row>
    <row r="77" spans="1:36">
      <c r="A77" s="12" t="b">
        <f>C77=G77</f>
        <v>0</v>
      </c>
      <c r="B77" s="12" t="b">
        <f>D77=H77</f>
        <v>1</v>
      </c>
      <c r="C77" s="230">
        <v>75</v>
      </c>
      <c r="D77" s="230" t="s">
        <v>163</v>
      </c>
      <c r="G77" s="242" t="s">
        <v>412</v>
      </c>
      <c r="H77" s="25" t="s">
        <v>163</v>
      </c>
      <c r="I77" s="25"/>
      <c r="J77" s="25" t="s">
        <v>164</v>
      </c>
      <c r="K77" s="25" t="s">
        <v>162</v>
      </c>
      <c r="L77" s="25" t="s">
        <v>10</v>
      </c>
      <c r="M77" s="25">
        <v>43.535400000000003</v>
      </c>
      <c r="N77" s="25">
        <v>-72.112499999999997</v>
      </c>
      <c r="O77" s="138" t="s">
        <v>81</v>
      </c>
      <c r="P77" s="29">
        <v>21</v>
      </c>
      <c r="Q77" s="142">
        <v>41869</v>
      </c>
      <c r="R77" s="25" t="s">
        <v>43</v>
      </c>
      <c r="S77" s="26">
        <v>1</v>
      </c>
      <c r="T77" s="29" t="s">
        <v>341</v>
      </c>
      <c r="U77" s="29"/>
      <c r="V77" s="29"/>
      <c r="W77" s="29" t="s">
        <v>341</v>
      </c>
      <c r="X77" s="29"/>
      <c r="Y77" s="29"/>
      <c r="Z77" s="29"/>
      <c r="AE77" s="12"/>
      <c r="AG77" s="71"/>
      <c r="AH77" s="71"/>
      <c r="AI77" s="71"/>
      <c r="AJ77" s="71"/>
    </row>
    <row r="78" spans="1:36">
      <c r="A78" s="12" t="b">
        <f>C78=G78</f>
        <v>0</v>
      </c>
      <c r="B78" s="12" t="b">
        <f>D78=H78</f>
        <v>1</v>
      </c>
      <c r="C78" s="230">
        <v>76</v>
      </c>
      <c r="D78" s="230" t="s">
        <v>159</v>
      </c>
      <c r="G78" s="242" t="s">
        <v>412</v>
      </c>
      <c r="H78" s="25" t="s">
        <v>159</v>
      </c>
      <c r="I78" s="25" t="s">
        <v>161</v>
      </c>
      <c r="J78" s="25" t="s">
        <v>160</v>
      </c>
      <c r="K78" s="25" t="s">
        <v>162</v>
      </c>
      <c r="L78" s="25" t="s">
        <v>10</v>
      </c>
      <c r="M78" s="25">
        <v>43.526308</v>
      </c>
      <c r="N78" s="25">
        <v>-72.122739999999993</v>
      </c>
      <c r="O78" s="138" t="s">
        <v>81</v>
      </c>
      <c r="P78" s="29">
        <v>21</v>
      </c>
      <c r="Q78" s="142">
        <v>41869</v>
      </c>
      <c r="R78" s="25" t="s">
        <v>44</v>
      </c>
      <c r="S78" s="26">
        <v>1</v>
      </c>
      <c r="T78" s="29" t="s">
        <v>341</v>
      </c>
      <c r="U78" s="29"/>
      <c r="V78" s="29"/>
      <c r="W78" s="29" t="s">
        <v>341</v>
      </c>
      <c r="X78" s="29"/>
      <c r="Y78" s="29"/>
      <c r="Z78" s="29"/>
      <c r="AE78" s="12"/>
    </row>
    <row r="79" spans="1:36">
      <c r="A79" s="12" t="b">
        <f>C79=G79</f>
        <v>0</v>
      </c>
      <c r="B79" s="12" t="b">
        <f>D79=H79</f>
        <v>1</v>
      </c>
      <c r="C79" s="230">
        <v>77</v>
      </c>
      <c r="D79" s="230" t="s">
        <v>176</v>
      </c>
      <c r="G79" s="242" t="s">
        <v>413</v>
      </c>
      <c r="H79" s="25" t="s">
        <v>176</v>
      </c>
      <c r="I79" s="25"/>
      <c r="J79" s="25" t="s">
        <v>202</v>
      </c>
      <c r="K79" s="25" t="s">
        <v>175</v>
      </c>
      <c r="L79" s="25" t="s">
        <v>10</v>
      </c>
      <c r="M79" s="25">
        <v>43.256</v>
      </c>
      <c r="N79" s="25">
        <v>-71.043300000000002</v>
      </c>
      <c r="O79" s="138" t="s">
        <v>11</v>
      </c>
      <c r="P79" s="29">
        <v>22</v>
      </c>
      <c r="Q79" s="142">
        <v>41869</v>
      </c>
      <c r="R79" s="25" t="s">
        <v>42</v>
      </c>
      <c r="S79" s="26">
        <v>3</v>
      </c>
      <c r="T79" s="34">
        <v>41892</v>
      </c>
      <c r="U79" s="34">
        <v>41892</v>
      </c>
      <c r="V79" s="149">
        <v>41948</v>
      </c>
      <c r="W79" s="149">
        <v>41948</v>
      </c>
      <c r="X79" s="34"/>
      <c r="Y79" s="29"/>
      <c r="Z79" s="29"/>
      <c r="AE79" s="12"/>
    </row>
    <row r="80" spans="1:36">
      <c r="A80" s="12" t="b">
        <f>C80=G80</f>
        <v>0</v>
      </c>
      <c r="B80" s="12" t="b">
        <f>D80=H80</f>
        <v>1</v>
      </c>
      <c r="C80" s="230">
        <v>78</v>
      </c>
      <c r="D80" s="230" t="s">
        <v>179</v>
      </c>
      <c r="G80" s="242" t="s">
        <v>413</v>
      </c>
      <c r="H80" s="25" t="s">
        <v>179</v>
      </c>
      <c r="I80" s="25">
        <v>7700085</v>
      </c>
      <c r="J80" s="25" t="s">
        <v>203</v>
      </c>
      <c r="K80" s="25" t="s">
        <v>175</v>
      </c>
      <c r="L80" s="25" t="s">
        <v>10</v>
      </c>
      <c r="M80" s="25">
        <v>43.261516999999998</v>
      </c>
      <c r="N80" s="25">
        <v>-71.033837000000005</v>
      </c>
      <c r="O80" s="138"/>
      <c r="P80" s="29">
        <v>22</v>
      </c>
      <c r="Q80" s="142">
        <v>41869</v>
      </c>
      <c r="R80" s="25" t="s">
        <v>43</v>
      </c>
      <c r="S80" s="26">
        <v>1</v>
      </c>
      <c r="T80" s="34">
        <v>41892</v>
      </c>
      <c r="U80" s="34">
        <v>41892</v>
      </c>
      <c r="V80" s="149">
        <v>41948</v>
      </c>
      <c r="W80" s="149">
        <v>41948</v>
      </c>
      <c r="X80" s="34"/>
      <c r="Y80" s="29"/>
      <c r="Z80" s="29"/>
      <c r="AE80" s="12"/>
    </row>
    <row r="81" spans="1:36" s="71" customFormat="1">
      <c r="A81" s="12" t="b">
        <f>C81=G81</f>
        <v>0</v>
      </c>
      <c r="B81" s="12" t="b">
        <f>D81=H81</f>
        <v>0</v>
      </c>
      <c r="C81" s="230">
        <v>79</v>
      </c>
      <c r="D81" s="230" t="s">
        <v>177</v>
      </c>
      <c r="E81" s="238"/>
      <c r="F81" s="242"/>
      <c r="G81" s="242" t="s">
        <v>413</v>
      </c>
      <c r="H81" s="70"/>
      <c r="I81" s="70" t="s">
        <v>89</v>
      </c>
      <c r="J81" s="70" t="s">
        <v>177</v>
      </c>
      <c r="K81" s="70" t="s">
        <v>175</v>
      </c>
      <c r="L81" s="70" t="s">
        <v>10</v>
      </c>
      <c r="M81" s="70">
        <v>43.253455000000002</v>
      </c>
      <c r="N81" s="70">
        <v>-71.048411999999999</v>
      </c>
      <c r="O81" s="92"/>
      <c r="P81" s="29">
        <v>22</v>
      </c>
      <c r="Q81" s="78">
        <v>41869</v>
      </c>
      <c r="R81" s="25" t="s">
        <v>48</v>
      </c>
      <c r="S81" s="69">
        <v>3</v>
      </c>
      <c r="T81" s="124">
        <v>41892</v>
      </c>
      <c r="U81" s="124">
        <v>41892</v>
      </c>
      <c r="V81" s="149">
        <v>41948</v>
      </c>
      <c r="W81" s="149">
        <v>41948</v>
      </c>
      <c r="X81" s="34"/>
      <c r="Y81" s="29"/>
      <c r="Z81" s="29"/>
      <c r="AG81" s="12"/>
      <c r="AH81" s="12"/>
      <c r="AI81" s="12"/>
      <c r="AJ81" s="12"/>
    </row>
    <row r="82" spans="1:36">
      <c r="A82" s="12" t="b">
        <f>C82=G82</f>
        <v>0</v>
      </c>
      <c r="B82" s="12" t="b">
        <f>D82=H82</f>
        <v>0</v>
      </c>
      <c r="C82" s="230">
        <v>80</v>
      </c>
      <c r="D82" s="230" t="s">
        <v>178</v>
      </c>
      <c r="G82" s="242" t="s">
        <v>413</v>
      </c>
      <c r="H82" s="1"/>
      <c r="I82" s="1" t="s">
        <v>89</v>
      </c>
      <c r="J82" s="1" t="s">
        <v>178</v>
      </c>
      <c r="K82" s="1" t="s">
        <v>175</v>
      </c>
      <c r="L82" s="1" t="s">
        <v>10</v>
      </c>
      <c r="M82" s="1">
        <v>43.258642999999999</v>
      </c>
      <c r="N82" s="1">
        <v>-71.038455999999996</v>
      </c>
      <c r="O82" s="17"/>
      <c r="P82" s="29">
        <v>22</v>
      </c>
      <c r="Q82" s="77">
        <v>41869</v>
      </c>
      <c r="R82" s="25" t="s">
        <v>49</v>
      </c>
      <c r="S82" s="35">
        <v>3</v>
      </c>
      <c r="T82" s="39">
        <v>41892</v>
      </c>
      <c r="U82" s="39">
        <v>41892</v>
      </c>
      <c r="V82" s="149">
        <v>41948</v>
      </c>
      <c r="W82" s="149">
        <v>41948</v>
      </c>
      <c r="X82" s="34"/>
      <c r="Y82" s="29"/>
      <c r="Z82" s="29"/>
      <c r="AE82" s="12"/>
    </row>
    <row r="83" spans="1:36">
      <c r="A83" s="12" t="b">
        <f>C83=G83</f>
        <v>0</v>
      </c>
      <c r="B83" s="12" t="b">
        <f>D83=H83</f>
        <v>1</v>
      </c>
      <c r="C83" s="230">
        <v>81</v>
      </c>
      <c r="D83" s="230" t="s">
        <v>180</v>
      </c>
      <c r="G83" s="242" t="s">
        <v>413</v>
      </c>
      <c r="H83" s="1" t="s">
        <v>180</v>
      </c>
      <c r="I83" s="1" t="s">
        <v>89</v>
      </c>
      <c r="J83" s="1"/>
      <c r="K83" s="1" t="s">
        <v>175</v>
      </c>
      <c r="L83" s="1" t="s">
        <v>10</v>
      </c>
      <c r="M83" s="1">
        <v>43.252955</v>
      </c>
      <c r="N83" s="1">
        <v>-71.040944999999994</v>
      </c>
      <c r="O83" s="17"/>
      <c r="P83" s="29">
        <v>22</v>
      </c>
      <c r="Q83" s="77">
        <v>41869</v>
      </c>
      <c r="R83" s="25" t="s">
        <v>44</v>
      </c>
      <c r="S83" s="35">
        <v>1</v>
      </c>
      <c r="T83" s="39">
        <v>41892</v>
      </c>
      <c r="U83" s="39">
        <v>41892</v>
      </c>
      <c r="V83" s="149">
        <v>41948</v>
      </c>
      <c r="W83" s="149">
        <v>41948</v>
      </c>
      <c r="X83" s="34"/>
      <c r="Y83" s="29"/>
      <c r="Z83" s="29"/>
      <c r="AE83" s="12"/>
    </row>
    <row r="84" spans="1:36">
      <c r="A84" s="12" t="b">
        <f>C84=G84</f>
        <v>0</v>
      </c>
      <c r="B84" s="12" t="b">
        <f>D84=H84</f>
        <v>1</v>
      </c>
      <c r="C84" s="230">
        <v>82</v>
      </c>
      <c r="D84" s="230" t="s">
        <v>204</v>
      </c>
      <c r="G84" s="242" t="s">
        <v>207</v>
      </c>
      <c r="H84" s="1" t="s">
        <v>204</v>
      </c>
      <c r="I84" s="1" t="s">
        <v>207</v>
      </c>
      <c r="J84" s="1" t="s">
        <v>208</v>
      </c>
      <c r="K84" s="1" t="s">
        <v>184</v>
      </c>
      <c r="L84" s="1" t="s">
        <v>10</v>
      </c>
      <c r="M84" s="1">
        <v>42.866</v>
      </c>
      <c r="N84" s="1">
        <v>-71.211388999999997</v>
      </c>
      <c r="O84" s="17" t="s">
        <v>11</v>
      </c>
      <c r="P84" s="29">
        <v>23</v>
      </c>
      <c r="Q84" s="77">
        <v>41869</v>
      </c>
      <c r="R84" s="25" t="s">
        <v>42</v>
      </c>
      <c r="S84" s="35">
        <v>3</v>
      </c>
      <c r="T84" s="39">
        <v>41892</v>
      </c>
      <c r="U84" s="39">
        <v>41892</v>
      </c>
      <c r="V84" s="149">
        <v>41948</v>
      </c>
      <c r="W84" s="149">
        <v>41948</v>
      </c>
      <c r="X84" s="34"/>
      <c r="Y84" s="29"/>
      <c r="Z84" s="29"/>
      <c r="AE84" s="12"/>
    </row>
    <row r="85" spans="1:36">
      <c r="A85" s="12" t="b">
        <f>C85=G85</f>
        <v>0</v>
      </c>
      <c r="B85" s="12" t="b">
        <f>D85=H85</f>
        <v>1</v>
      </c>
      <c r="C85" s="234">
        <v>83</v>
      </c>
      <c r="D85" s="234" t="s">
        <v>205</v>
      </c>
      <c r="E85" s="238">
        <v>1</v>
      </c>
      <c r="F85" s="242" t="s">
        <v>433</v>
      </c>
      <c r="G85" s="242" t="s">
        <v>207</v>
      </c>
      <c r="H85" s="25" t="s">
        <v>205</v>
      </c>
      <c r="I85" s="25"/>
      <c r="J85" s="25" t="s">
        <v>209</v>
      </c>
      <c r="K85" s="25" t="s">
        <v>184</v>
      </c>
      <c r="L85" s="25" t="s">
        <v>10</v>
      </c>
      <c r="M85" s="25">
        <v>42.880583000000001</v>
      </c>
      <c r="N85" s="25">
        <v>-71.197175000000001</v>
      </c>
      <c r="O85" s="138"/>
      <c r="P85" s="29">
        <v>23</v>
      </c>
      <c r="Q85" s="142">
        <v>41869</v>
      </c>
      <c r="R85" s="25" t="s">
        <v>48</v>
      </c>
      <c r="S85" s="26">
        <v>3</v>
      </c>
      <c r="T85" s="34">
        <v>41892</v>
      </c>
      <c r="U85" s="34">
        <v>41892</v>
      </c>
      <c r="V85" s="149">
        <v>41948</v>
      </c>
      <c r="W85" s="149">
        <v>41948</v>
      </c>
      <c r="X85" s="34"/>
      <c r="Y85" s="29"/>
      <c r="Z85" s="29"/>
      <c r="AE85" s="12"/>
    </row>
    <row r="86" spans="1:36">
      <c r="A86" s="12" t="b">
        <f t="shared" ref="A86:A97" si="9">C86=G86</f>
        <v>0</v>
      </c>
      <c r="B86" s="12" t="b">
        <f t="shared" ref="B86:B97" si="10">D86=H86</f>
        <v>1</v>
      </c>
      <c r="C86" s="234">
        <v>84</v>
      </c>
      <c r="D86" s="234" t="s">
        <v>206</v>
      </c>
      <c r="E86" s="238">
        <v>1</v>
      </c>
      <c r="F86" s="242" t="s">
        <v>433</v>
      </c>
      <c r="G86" s="242" t="s">
        <v>207</v>
      </c>
      <c r="H86" s="25" t="s">
        <v>206</v>
      </c>
      <c r="I86" s="25"/>
      <c r="J86" s="25" t="s">
        <v>210</v>
      </c>
      <c r="K86" s="25" t="s">
        <v>184</v>
      </c>
      <c r="L86" s="25" t="s">
        <v>10</v>
      </c>
      <c r="M86" s="25">
        <v>42.859475000000003</v>
      </c>
      <c r="N86" s="25">
        <v>-71.203785999999994</v>
      </c>
      <c r="O86" s="138"/>
      <c r="P86" s="29">
        <v>23</v>
      </c>
      <c r="Q86" s="142">
        <v>41869</v>
      </c>
      <c r="R86" s="25" t="s">
        <v>49</v>
      </c>
      <c r="S86" s="26">
        <v>3</v>
      </c>
      <c r="T86" s="34">
        <v>41892</v>
      </c>
      <c r="U86" s="34">
        <v>41892</v>
      </c>
      <c r="V86" s="149">
        <v>41948</v>
      </c>
      <c r="W86" s="149">
        <v>41948</v>
      </c>
      <c r="X86" s="34"/>
      <c r="Y86" s="29"/>
      <c r="Z86" s="29"/>
      <c r="AE86" s="12"/>
    </row>
    <row r="87" spans="1:36">
      <c r="A87" s="12" t="b">
        <f t="shared" si="9"/>
        <v>0</v>
      </c>
      <c r="B87" s="12" t="b">
        <f t="shared" ref="B87:B95" si="11">D87=J87</f>
        <v>1</v>
      </c>
      <c r="C87" s="230">
        <v>85</v>
      </c>
      <c r="D87" s="230" t="s">
        <v>197</v>
      </c>
      <c r="F87" s="242" t="s">
        <v>432</v>
      </c>
      <c r="G87" s="242" t="s">
        <v>414</v>
      </c>
      <c r="H87" s="25"/>
      <c r="I87" s="25" t="s">
        <v>89</v>
      </c>
      <c r="J87" s="25" t="s">
        <v>197</v>
      </c>
      <c r="K87" s="25" t="s">
        <v>174</v>
      </c>
      <c r="L87" s="25" t="s">
        <v>10</v>
      </c>
      <c r="M87" s="38">
        <v>43.738066699999997</v>
      </c>
      <c r="N87" s="38">
        <v>-71.396466700000005</v>
      </c>
      <c r="O87" s="138" t="s">
        <v>11</v>
      </c>
      <c r="P87" s="29">
        <v>24</v>
      </c>
      <c r="Q87" s="142">
        <v>41869</v>
      </c>
      <c r="R87" s="25" t="s">
        <v>42</v>
      </c>
      <c r="S87" s="26">
        <v>3</v>
      </c>
      <c r="T87" s="34">
        <v>41892</v>
      </c>
      <c r="U87" s="34">
        <v>41892</v>
      </c>
      <c r="V87" s="149">
        <v>41948</v>
      </c>
      <c r="W87" s="149">
        <v>41948</v>
      </c>
      <c r="X87" s="34"/>
      <c r="Y87" s="29"/>
      <c r="Z87" s="29"/>
      <c r="AE87" s="12"/>
    </row>
    <row r="88" spans="1:36">
      <c r="A88" s="12" t="b">
        <f t="shared" si="9"/>
        <v>0</v>
      </c>
      <c r="B88" s="12" t="b">
        <f t="shared" si="11"/>
        <v>1</v>
      </c>
      <c r="C88" s="230">
        <v>86</v>
      </c>
      <c r="D88" s="230" t="s">
        <v>198</v>
      </c>
      <c r="F88" s="242" t="s">
        <v>432</v>
      </c>
      <c r="G88" s="242" t="s">
        <v>414</v>
      </c>
      <c r="H88" s="25"/>
      <c r="I88" s="25" t="s">
        <v>89</v>
      </c>
      <c r="J88" s="25" t="s">
        <v>198</v>
      </c>
      <c r="K88" s="25" t="s">
        <v>174</v>
      </c>
      <c r="L88" s="25" t="s">
        <v>10</v>
      </c>
      <c r="M88" s="38">
        <v>43.738666700000003</v>
      </c>
      <c r="N88" s="38">
        <v>-71.395666700000007</v>
      </c>
      <c r="O88" s="138"/>
      <c r="P88" s="29">
        <v>24</v>
      </c>
      <c r="Q88" s="142">
        <v>41869</v>
      </c>
      <c r="R88" s="25" t="s">
        <v>48</v>
      </c>
      <c r="S88" s="26">
        <v>3</v>
      </c>
      <c r="T88" s="34">
        <v>41892</v>
      </c>
      <c r="U88" s="34">
        <v>41892</v>
      </c>
      <c r="V88" s="149">
        <v>41948</v>
      </c>
      <c r="W88" s="149">
        <v>41948</v>
      </c>
      <c r="X88" s="34"/>
      <c r="Y88" s="29"/>
      <c r="Z88" s="29"/>
      <c r="AE88" s="12"/>
    </row>
    <row r="89" spans="1:36">
      <c r="A89" s="12" t="b">
        <f t="shared" si="9"/>
        <v>0</v>
      </c>
      <c r="B89" s="12" t="b">
        <f t="shared" si="11"/>
        <v>1</v>
      </c>
      <c r="C89" s="230">
        <v>87</v>
      </c>
      <c r="D89" s="230" t="s">
        <v>199</v>
      </c>
      <c r="F89" s="242" t="s">
        <v>432</v>
      </c>
      <c r="G89" s="242" t="s">
        <v>414</v>
      </c>
      <c r="H89" s="25"/>
      <c r="I89" s="25" t="s">
        <v>89</v>
      </c>
      <c r="J89" s="25" t="s">
        <v>199</v>
      </c>
      <c r="K89" s="25" t="s">
        <v>174</v>
      </c>
      <c r="L89" s="25" t="s">
        <v>10</v>
      </c>
      <c r="M89" s="38">
        <v>43.738950000000003</v>
      </c>
      <c r="N89" s="38">
        <v>-71.399749999999997</v>
      </c>
      <c r="O89" s="138"/>
      <c r="P89" s="29">
        <v>24</v>
      </c>
      <c r="Q89" s="142">
        <v>41869</v>
      </c>
      <c r="R89" s="25" t="s">
        <v>49</v>
      </c>
      <c r="S89" s="26">
        <v>3</v>
      </c>
      <c r="T89" s="34">
        <v>41892</v>
      </c>
      <c r="U89" s="34">
        <v>41892</v>
      </c>
      <c r="V89" s="149">
        <v>41948</v>
      </c>
      <c r="W89" s="149">
        <v>41948</v>
      </c>
      <c r="X89" s="34"/>
      <c r="Y89" s="29"/>
      <c r="Z89" s="29"/>
      <c r="AE89" s="12"/>
    </row>
    <row r="90" spans="1:36">
      <c r="A90" s="12" t="b">
        <f t="shared" si="9"/>
        <v>0</v>
      </c>
      <c r="B90" s="12" t="b">
        <f t="shared" si="11"/>
        <v>1</v>
      </c>
      <c r="C90" s="230">
        <v>88</v>
      </c>
      <c r="D90" s="230" t="s">
        <v>200</v>
      </c>
      <c r="F90" s="242" t="s">
        <v>432</v>
      </c>
      <c r="G90" s="242" t="s">
        <v>414</v>
      </c>
      <c r="H90" s="1"/>
      <c r="I90" s="1" t="s">
        <v>89</v>
      </c>
      <c r="J90" s="1" t="s">
        <v>200</v>
      </c>
      <c r="K90" s="1" t="s">
        <v>174</v>
      </c>
      <c r="L90" s="1" t="s">
        <v>10</v>
      </c>
      <c r="M90" s="121">
        <v>43.736683300000003</v>
      </c>
      <c r="N90" s="121" t="s">
        <v>211</v>
      </c>
      <c r="O90" s="17" t="s">
        <v>81</v>
      </c>
      <c r="P90" s="29">
        <v>24</v>
      </c>
      <c r="Q90" s="77">
        <v>41869</v>
      </c>
      <c r="R90" s="25" t="s">
        <v>43</v>
      </c>
      <c r="S90" s="35">
        <v>1</v>
      </c>
      <c r="T90" s="39">
        <v>41892</v>
      </c>
      <c r="U90" s="39">
        <v>41892</v>
      </c>
      <c r="V90" s="149">
        <v>41948</v>
      </c>
      <c r="W90" s="149">
        <v>41948</v>
      </c>
      <c r="X90" s="34"/>
      <c r="Y90" s="29"/>
      <c r="Z90" s="29"/>
      <c r="AE90" s="12"/>
    </row>
    <row r="91" spans="1:36">
      <c r="A91" s="12" t="b">
        <f t="shared" si="9"/>
        <v>0</v>
      </c>
      <c r="B91" s="12" t="b">
        <f t="shared" si="11"/>
        <v>1</v>
      </c>
      <c r="C91" s="230">
        <v>89</v>
      </c>
      <c r="D91" s="230" t="s">
        <v>201</v>
      </c>
      <c r="F91" s="242" t="s">
        <v>432</v>
      </c>
      <c r="G91" s="242" t="s">
        <v>414</v>
      </c>
      <c r="H91" s="25"/>
      <c r="I91" s="25" t="s">
        <v>89</v>
      </c>
      <c r="J91" s="25" t="s">
        <v>201</v>
      </c>
      <c r="K91" s="25" t="s">
        <v>174</v>
      </c>
      <c r="L91" s="25" t="s">
        <v>10</v>
      </c>
      <c r="M91" s="38">
        <v>43.737133300000004</v>
      </c>
      <c r="N91" s="38">
        <v>-71.394366700000006</v>
      </c>
      <c r="O91" s="138" t="s">
        <v>81</v>
      </c>
      <c r="P91" s="29">
        <v>24</v>
      </c>
      <c r="Q91" s="142">
        <v>41869</v>
      </c>
      <c r="R91" s="25" t="s">
        <v>44</v>
      </c>
      <c r="S91" s="26">
        <v>1</v>
      </c>
      <c r="T91" s="34">
        <v>41892</v>
      </c>
      <c r="U91" s="34">
        <v>41892</v>
      </c>
      <c r="V91" s="149">
        <v>41948</v>
      </c>
      <c r="W91" s="149">
        <v>41948</v>
      </c>
      <c r="X91" s="34"/>
      <c r="Y91" s="29"/>
      <c r="Z91" s="29"/>
      <c r="AE91" s="12"/>
    </row>
    <row r="92" spans="1:36">
      <c r="A92" s="12" t="b">
        <f t="shared" si="9"/>
        <v>0</v>
      </c>
      <c r="B92" s="12" t="b">
        <f t="shared" si="11"/>
        <v>1</v>
      </c>
      <c r="C92" s="230">
        <v>90</v>
      </c>
      <c r="D92" s="230" t="s">
        <v>152</v>
      </c>
      <c r="F92" s="242" t="s">
        <v>432</v>
      </c>
      <c r="G92" s="242" t="s">
        <v>415</v>
      </c>
      <c r="H92" s="25"/>
      <c r="I92" s="25"/>
      <c r="J92" s="25" t="s">
        <v>152</v>
      </c>
      <c r="K92" s="25" t="s">
        <v>150</v>
      </c>
      <c r="L92" s="25" t="s">
        <v>10</v>
      </c>
      <c r="M92" s="27">
        <v>43.608666999999997</v>
      </c>
      <c r="N92" s="27">
        <v>-72.123166999999995</v>
      </c>
      <c r="O92" s="138"/>
      <c r="P92" s="29">
        <v>25</v>
      </c>
      <c r="Q92" s="142">
        <v>41870</v>
      </c>
      <c r="R92" s="25" t="s">
        <v>49</v>
      </c>
      <c r="S92" s="26">
        <v>3</v>
      </c>
      <c r="T92" s="29" t="s">
        <v>341</v>
      </c>
      <c r="U92" s="29"/>
      <c r="V92" s="29"/>
      <c r="W92" s="29" t="s">
        <v>341</v>
      </c>
      <c r="X92" s="29"/>
      <c r="Y92" s="29"/>
      <c r="Z92" s="29"/>
      <c r="AE92" s="12"/>
    </row>
    <row r="93" spans="1:36">
      <c r="A93" s="12" t="b">
        <f t="shared" si="9"/>
        <v>0</v>
      </c>
      <c r="B93" s="12" t="b">
        <f t="shared" si="11"/>
        <v>1</v>
      </c>
      <c r="C93" s="230">
        <v>91</v>
      </c>
      <c r="D93" s="230" t="s">
        <v>151</v>
      </c>
      <c r="F93" s="242" t="s">
        <v>432</v>
      </c>
      <c r="G93" s="242" t="s">
        <v>415</v>
      </c>
      <c r="H93" s="25"/>
      <c r="I93" s="25"/>
      <c r="J93" s="25" t="s">
        <v>151</v>
      </c>
      <c r="K93" s="25" t="s">
        <v>150</v>
      </c>
      <c r="L93" s="25" t="s">
        <v>10</v>
      </c>
      <c r="M93" s="27">
        <v>43.648167000000001</v>
      </c>
      <c r="N93" s="27">
        <v>-72.178533000000002</v>
      </c>
      <c r="O93" s="138"/>
      <c r="P93" s="29">
        <v>25</v>
      </c>
      <c r="Q93" s="142">
        <v>41870</v>
      </c>
      <c r="R93" s="25" t="s">
        <v>48</v>
      </c>
      <c r="S93" s="26">
        <v>3</v>
      </c>
      <c r="T93" s="29" t="s">
        <v>341</v>
      </c>
      <c r="U93" s="29"/>
      <c r="V93" s="29"/>
      <c r="W93" s="29" t="s">
        <v>341</v>
      </c>
      <c r="X93" s="29"/>
      <c r="Y93" s="29"/>
      <c r="Z93" s="29"/>
      <c r="AE93" s="12"/>
    </row>
    <row r="94" spans="1:36">
      <c r="A94" s="12" t="b">
        <f t="shared" si="9"/>
        <v>0</v>
      </c>
      <c r="B94" s="12" t="b">
        <f t="shared" si="11"/>
        <v>1</v>
      </c>
      <c r="C94" s="230">
        <v>92</v>
      </c>
      <c r="D94" s="230" t="s">
        <v>212</v>
      </c>
      <c r="F94" s="242" t="s">
        <v>432</v>
      </c>
      <c r="G94" s="242" t="s">
        <v>415</v>
      </c>
      <c r="H94" s="25"/>
      <c r="I94" s="25"/>
      <c r="J94" s="25" t="s">
        <v>212</v>
      </c>
      <c r="K94" s="25" t="s">
        <v>150</v>
      </c>
      <c r="L94" s="25" t="s">
        <v>10</v>
      </c>
      <c r="M94" s="27">
        <v>43.639417000000002</v>
      </c>
      <c r="N94" s="27">
        <v>-72.134332999999998</v>
      </c>
      <c r="O94" s="138" t="s">
        <v>81</v>
      </c>
      <c r="P94" s="29">
        <v>25</v>
      </c>
      <c r="Q94" s="142">
        <v>41870</v>
      </c>
      <c r="R94" s="25" t="s">
        <v>44</v>
      </c>
      <c r="S94" s="26">
        <v>1</v>
      </c>
      <c r="T94" s="29" t="s">
        <v>341</v>
      </c>
      <c r="U94" s="29"/>
      <c r="V94" s="29"/>
      <c r="W94" s="29" t="s">
        <v>341</v>
      </c>
      <c r="X94" s="29"/>
      <c r="Y94" s="29"/>
      <c r="Z94" s="29"/>
      <c r="AE94" s="12"/>
    </row>
    <row r="95" spans="1:36">
      <c r="A95" s="12" t="b">
        <f t="shared" si="9"/>
        <v>0</v>
      </c>
      <c r="B95" s="12" t="b">
        <f t="shared" si="11"/>
        <v>0</v>
      </c>
      <c r="C95" s="230">
        <v>93</v>
      </c>
      <c r="F95" s="242" t="s">
        <v>432</v>
      </c>
      <c r="G95" s="242" t="s">
        <v>415</v>
      </c>
      <c r="H95" s="25"/>
      <c r="I95" s="25"/>
      <c r="J95" s="25" t="s">
        <v>153</v>
      </c>
      <c r="K95" s="25" t="s">
        <v>150</v>
      </c>
      <c r="L95" s="25" t="s">
        <v>10</v>
      </c>
      <c r="M95" s="27">
        <v>43.631433000000001</v>
      </c>
      <c r="N95" s="27">
        <v>-72.157882999999998</v>
      </c>
      <c r="O95" s="138" t="s">
        <v>81</v>
      </c>
      <c r="P95" s="29">
        <v>25</v>
      </c>
      <c r="Q95" s="142">
        <v>41870</v>
      </c>
      <c r="R95" s="25" t="s">
        <v>43</v>
      </c>
      <c r="S95" s="26">
        <v>1</v>
      </c>
      <c r="T95" s="29" t="s">
        <v>341</v>
      </c>
      <c r="U95" s="29"/>
      <c r="V95" s="29"/>
      <c r="W95" s="29" t="s">
        <v>341</v>
      </c>
      <c r="X95" s="29"/>
      <c r="Y95" s="29"/>
      <c r="Z95" s="29"/>
      <c r="AE95" s="12"/>
    </row>
    <row r="96" spans="1:36">
      <c r="A96" s="12" t="b">
        <f t="shared" si="9"/>
        <v>0</v>
      </c>
      <c r="B96" s="12" t="b">
        <f t="shared" si="10"/>
        <v>1</v>
      </c>
      <c r="C96" s="230">
        <v>94</v>
      </c>
      <c r="D96" s="230" t="s">
        <v>147</v>
      </c>
      <c r="G96" s="242" t="s">
        <v>415</v>
      </c>
      <c r="H96" s="25" t="s">
        <v>147</v>
      </c>
      <c r="I96" s="25" t="s">
        <v>149</v>
      </c>
      <c r="J96" s="25" t="s">
        <v>148</v>
      </c>
      <c r="K96" s="25" t="s">
        <v>150</v>
      </c>
      <c r="L96" s="25" t="s">
        <v>10</v>
      </c>
      <c r="M96" s="25">
        <v>43.627889000000003</v>
      </c>
      <c r="N96" s="25">
        <v>-72.150300000000001</v>
      </c>
      <c r="O96" s="138" t="s">
        <v>11</v>
      </c>
      <c r="P96" s="29">
        <v>25</v>
      </c>
      <c r="Q96" s="142">
        <v>41870</v>
      </c>
      <c r="R96" s="25" t="s">
        <v>42</v>
      </c>
      <c r="S96" s="26">
        <v>3</v>
      </c>
      <c r="T96" s="29" t="s">
        <v>341</v>
      </c>
      <c r="U96" s="29"/>
      <c r="V96" s="29"/>
      <c r="W96" s="29" t="s">
        <v>341</v>
      </c>
      <c r="X96" s="29"/>
      <c r="Y96" s="29"/>
      <c r="Z96" s="29"/>
      <c r="AE96" s="12"/>
    </row>
    <row r="97" spans="1:31">
      <c r="A97" s="12" t="b">
        <f t="shared" si="9"/>
        <v>0</v>
      </c>
      <c r="B97" s="12" t="b">
        <f t="shared" si="10"/>
        <v>1</v>
      </c>
      <c r="C97" s="230">
        <v>95</v>
      </c>
      <c r="D97" s="230" t="s">
        <v>213</v>
      </c>
      <c r="G97" s="242" t="s">
        <v>416</v>
      </c>
      <c r="H97" s="25" t="s">
        <v>213</v>
      </c>
      <c r="I97" s="25"/>
      <c r="J97" s="25" t="s">
        <v>216</v>
      </c>
      <c r="K97" s="25" t="s">
        <v>183</v>
      </c>
      <c r="L97" s="25" t="s">
        <v>10</v>
      </c>
      <c r="M97" s="25">
        <v>42.859777999999999</v>
      </c>
      <c r="N97" s="25">
        <v>-72.055300000000003</v>
      </c>
      <c r="O97" s="138" t="s">
        <v>11</v>
      </c>
      <c r="P97" s="29">
        <v>26</v>
      </c>
      <c r="Q97" s="142">
        <v>41871</v>
      </c>
      <c r="R97" s="25" t="s">
        <v>48</v>
      </c>
      <c r="S97" s="26">
        <v>3</v>
      </c>
      <c r="T97" s="29"/>
      <c r="U97" s="34">
        <v>41892</v>
      </c>
      <c r="V97" s="149">
        <v>41948</v>
      </c>
      <c r="W97" s="149">
        <v>41948</v>
      </c>
      <c r="X97" s="29"/>
      <c r="Y97" s="29"/>
      <c r="Z97" s="29"/>
      <c r="AE97" s="12"/>
    </row>
    <row r="98" spans="1:31">
      <c r="A98" s="12" t="b">
        <f>C98=G98</f>
        <v>0</v>
      </c>
      <c r="B98" s="12" t="b">
        <f>D98=H98</f>
        <v>1</v>
      </c>
      <c r="C98" s="230">
        <v>96</v>
      </c>
      <c r="D98" s="230" t="s">
        <v>215</v>
      </c>
      <c r="G98" s="242" t="s">
        <v>416</v>
      </c>
      <c r="H98" s="25" t="s">
        <v>215</v>
      </c>
      <c r="I98" s="25"/>
      <c r="J98" s="25" t="s">
        <v>218</v>
      </c>
      <c r="K98" s="25" t="s">
        <v>183</v>
      </c>
      <c r="L98" s="25" t="s">
        <v>10</v>
      </c>
      <c r="M98" s="25">
        <v>42.865583000000001</v>
      </c>
      <c r="N98" s="25">
        <v>-72.057299999999998</v>
      </c>
      <c r="O98" s="138" t="s">
        <v>81</v>
      </c>
      <c r="P98" s="29">
        <v>26</v>
      </c>
      <c r="Q98" s="142">
        <v>41871</v>
      </c>
      <c r="R98" s="25" t="s">
        <v>44</v>
      </c>
      <c r="S98" s="26">
        <v>1</v>
      </c>
      <c r="T98" s="29"/>
      <c r="U98" s="34">
        <v>41892</v>
      </c>
      <c r="V98" s="149">
        <v>41948</v>
      </c>
      <c r="W98" s="149">
        <v>41948</v>
      </c>
      <c r="X98" s="29"/>
      <c r="Y98" s="29"/>
      <c r="Z98" s="29"/>
      <c r="AE98" s="12"/>
    </row>
    <row r="99" spans="1:31">
      <c r="A99" s="12" t="b">
        <f>C99=G99</f>
        <v>0</v>
      </c>
      <c r="B99" s="12" t="b">
        <f>D99=H99</f>
        <v>1</v>
      </c>
      <c r="C99" s="230">
        <v>97</v>
      </c>
      <c r="D99" s="230" t="s">
        <v>214</v>
      </c>
      <c r="G99" s="242" t="s">
        <v>416</v>
      </c>
      <c r="H99" s="25" t="s">
        <v>214</v>
      </c>
      <c r="I99" s="25"/>
      <c r="J99" s="25" t="s">
        <v>217</v>
      </c>
      <c r="K99" s="25" t="s">
        <v>183</v>
      </c>
      <c r="L99" s="25" t="s">
        <v>10</v>
      </c>
      <c r="M99" s="25">
        <v>42.8504</v>
      </c>
      <c r="N99" s="25">
        <v>-72.059700000000007</v>
      </c>
      <c r="O99" s="138" t="s">
        <v>81</v>
      </c>
      <c r="P99" s="29">
        <v>26</v>
      </c>
      <c r="Q99" s="142">
        <v>41871</v>
      </c>
      <c r="R99" s="25" t="s">
        <v>43</v>
      </c>
      <c r="S99" s="26">
        <v>1</v>
      </c>
      <c r="T99" s="29"/>
      <c r="U99" s="34">
        <v>41892</v>
      </c>
      <c r="V99" s="149">
        <v>41948</v>
      </c>
      <c r="W99" s="149">
        <v>41948</v>
      </c>
      <c r="X99" s="29"/>
      <c r="Y99" s="29"/>
      <c r="Z99" s="29"/>
      <c r="AE99" s="12"/>
    </row>
    <row r="100" spans="1:31">
      <c r="A100" s="12" t="b">
        <f>C100=G100</f>
        <v>0</v>
      </c>
      <c r="B100" s="12" t="b">
        <f t="shared" ref="B100:B101" si="12">D100=J100</f>
        <v>1</v>
      </c>
      <c r="C100" s="230">
        <v>98</v>
      </c>
      <c r="D100" s="230" t="s">
        <v>181</v>
      </c>
      <c r="F100" s="242" t="s">
        <v>432</v>
      </c>
      <c r="G100" s="242" t="s">
        <v>416</v>
      </c>
      <c r="H100" s="25"/>
      <c r="I100" s="25" t="s">
        <v>89</v>
      </c>
      <c r="J100" s="25" t="s">
        <v>181</v>
      </c>
      <c r="K100" s="25" t="s">
        <v>183</v>
      </c>
      <c r="L100" s="25" t="s">
        <v>10</v>
      </c>
      <c r="M100" s="25">
        <v>42.864609999999999</v>
      </c>
      <c r="N100" s="25">
        <v>-72.055077999999995</v>
      </c>
      <c r="O100" s="138"/>
      <c r="P100" s="29">
        <v>26</v>
      </c>
      <c r="Q100" s="142">
        <v>41871</v>
      </c>
      <c r="R100" s="25" t="s">
        <v>42</v>
      </c>
      <c r="S100" s="26">
        <v>3</v>
      </c>
      <c r="T100" s="29"/>
      <c r="U100" s="34">
        <v>41892</v>
      </c>
      <c r="V100" s="149">
        <v>41948</v>
      </c>
      <c r="W100" s="149">
        <v>41948</v>
      </c>
      <c r="X100" s="29"/>
      <c r="Y100" s="29"/>
      <c r="Z100" s="29"/>
      <c r="AE100" s="12"/>
    </row>
    <row r="101" spans="1:31">
      <c r="A101" s="12" t="b">
        <f>C101=G101</f>
        <v>0</v>
      </c>
      <c r="B101" s="12" t="b">
        <f t="shared" si="12"/>
        <v>1</v>
      </c>
      <c r="C101" s="230">
        <v>99</v>
      </c>
      <c r="D101" s="230" t="s">
        <v>182</v>
      </c>
      <c r="F101" s="242" t="s">
        <v>432</v>
      </c>
      <c r="G101" s="242" t="s">
        <v>416</v>
      </c>
      <c r="H101" s="25"/>
      <c r="I101" s="25" t="s">
        <v>89</v>
      </c>
      <c r="J101" s="25" t="s">
        <v>182</v>
      </c>
      <c r="K101" s="25" t="s">
        <v>183</v>
      </c>
      <c r="L101" s="25" t="s">
        <v>10</v>
      </c>
      <c r="M101" s="25">
        <v>42.850453000000002</v>
      </c>
      <c r="N101" s="25">
        <v>-72.056494000000001</v>
      </c>
      <c r="O101" s="138"/>
      <c r="P101" s="29">
        <v>26</v>
      </c>
      <c r="Q101" s="142">
        <v>41871</v>
      </c>
      <c r="R101" s="25" t="s">
        <v>49</v>
      </c>
      <c r="S101" s="26">
        <v>3</v>
      </c>
      <c r="T101" s="29"/>
      <c r="U101" s="34">
        <v>41892</v>
      </c>
      <c r="V101" s="149">
        <v>41948</v>
      </c>
      <c r="W101" s="149">
        <v>41948</v>
      </c>
      <c r="X101" s="29"/>
      <c r="Y101" s="29"/>
      <c r="Z101" s="29"/>
      <c r="AE101" s="12"/>
    </row>
    <row r="102" spans="1:31">
      <c r="A102" s="12" t="b">
        <f>C102=G102</f>
        <v>0</v>
      </c>
      <c r="B102" s="12" t="b">
        <f>D102=H102</f>
        <v>1</v>
      </c>
      <c r="C102" s="230">
        <v>100</v>
      </c>
      <c r="D102" s="230" t="s">
        <v>134</v>
      </c>
      <c r="G102" s="242" t="s">
        <v>439</v>
      </c>
      <c r="H102" s="25" t="s">
        <v>134</v>
      </c>
      <c r="I102" s="25"/>
      <c r="J102" s="25" t="s">
        <v>135</v>
      </c>
      <c r="K102" s="25" t="s">
        <v>137</v>
      </c>
      <c r="L102" s="25" t="s">
        <v>10</v>
      </c>
      <c r="M102" s="25">
        <v>43.620083000000001</v>
      </c>
      <c r="N102" s="25">
        <v>-71.551900000000003</v>
      </c>
      <c r="O102" s="138" t="s">
        <v>11</v>
      </c>
      <c r="P102" s="29">
        <v>27</v>
      </c>
      <c r="Q102" s="142">
        <v>41875</v>
      </c>
      <c r="R102" s="25" t="s">
        <v>42</v>
      </c>
      <c r="S102" s="26">
        <v>3</v>
      </c>
      <c r="T102" s="29"/>
      <c r="U102" s="34">
        <v>41892</v>
      </c>
      <c r="V102" s="29"/>
      <c r="W102" s="29" t="s">
        <v>340</v>
      </c>
      <c r="X102" s="29"/>
      <c r="Y102" s="29"/>
      <c r="Z102" s="29"/>
      <c r="AE102" s="12"/>
    </row>
    <row r="103" spans="1:31">
      <c r="A103" s="12" t="b">
        <f>C103=G103</f>
        <v>0</v>
      </c>
      <c r="B103" s="12" t="b">
        <f>D103=H103</f>
        <v>1</v>
      </c>
      <c r="C103" s="230">
        <v>101</v>
      </c>
      <c r="D103" s="230" t="s">
        <v>136</v>
      </c>
      <c r="G103" s="242" t="s">
        <v>439</v>
      </c>
      <c r="H103" s="25" t="s">
        <v>136</v>
      </c>
      <c r="I103" s="25"/>
      <c r="J103" s="25" t="s">
        <v>138</v>
      </c>
      <c r="K103" s="25" t="s">
        <v>137</v>
      </c>
      <c r="L103" s="25" t="s">
        <v>10</v>
      </c>
      <c r="M103" s="25">
        <v>43.609693999999998</v>
      </c>
      <c r="N103" s="25">
        <v>-71.548500000000004</v>
      </c>
      <c r="O103" s="138"/>
      <c r="P103" s="29">
        <v>27</v>
      </c>
      <c r="Q103" s="142">
        <v>41875</v>
      </c>
      <c r="R103" s="25" t="s">
        <v>48</v>
      </c>
      <c r="S103" s="26">
        <v>3</v>
      </c>
      <c r="T103" s="29"/>
      <c r="U103" s="34">
        <v>41892</v>
      </c>
      <c r="V103" s="29"/>
      <c r="W103" s="29" t="s">
        <v>340</v>
      </c>
      <c r="X103" s="29"/>
      <c r="Y103" s="29"/>
      <c r="Z103" s="29"/>
      <c r="AE103" s="12"/>
    </row>
    <row r="104" spans="1:31">
      <c r="A104" s="12" t="b">
        <f>C104=G104</f>
        <v>0</v>
      </c>
      <c r="B104" s="12" t="b">
        <f>D104=H104</f>
        <v>1</v>
      </c>
      <c r="C104" s="230">
        <v>102</v>
      </c>
      <c r="D104" s="230" t="s">
        <v>142</v>
      </c>
      <c r="G104" s="242" t="s">
        <v>439</v>
      </c>
      <c r="H104" s="25" t="s">
        <v>142</v>
      </c>
      <c r="I104" s="25"/>
      <c r="J104" s="25" t="s">
        <v>143</v>
      </c>
      <c r="K104" s="25" t="s">
        <v>137</v>
      </c>
      <c r="L104" s="25" t="s">
        <v>10</v>
      </c>
      <c r="M104" s="25">
        <v>43.604747000000003</v>
      </c>
      <c r="N104" s="25">
        <v>-71.551282999999998</v>
      </c>
      <c r="O104" s="138"/>
      <c r="P104" s="29">
        <v>27</v>
      </c>
      <c r="Q104" s="142">
        <v>41875</v>
      </c>
      <c r="R104" s="25" t="s">
        <v>43</v>
      </c>
      <c r="S104" s="26">
        <v>1</v>
      </c>
      <c r="T104" s="29"/>
      <c r="U104" s="34">
        <v>41892</v>
      </c>
      <c r="V104" s="29"/>
      <c r="W104" s="29" t="s">
        <v>340</v>
      </c>
      <c r="X104" s="29"/>
      <c r="Y104" s="29"/>
      <c r="Z104" s="29"/>
      <c r="AE104" s="12"/>
    </row>
    <row r="105" spans="1:31">
      <c r="A105" s="12" t="b">
        <f>C105=G105</f>
        <v>0</v>
      </c>
      <c r="B105" s="12" t="b">
        <f>D105=H105</f>
        <v>1</v>
      </c>
      <c r="C105" s="230">
        <v>103</v>
      </c>
      <c r="D105" s="230" t="s">
        <v>139</v>
      </c>
      <c r="G105" s="242" t="s">
        <v>439</v>
      </c>
      <c r="H105" s="25" t="s">
        <v>139</v>
      </c>
      <c r="I105" s="25" t="s">
        <v>141</v>
      </c>
      <c r="J105" s="25" t="s">
        <v>140</v>
      </c>
      <c r="K105" s="25" t="s">
        <v>137</v>
      </c>
      <c r="L105" s="25" t="s">
        <v>10</v>
      </c>
      <c r="M105" s="25">
        <v>43.609777999999999</v>
      </c>
      <c r="N105" s="25">
        <v>-71.552499999999995</v>
      </c>
      <c r="O105" s="138"/>
      <c r="P105" s="29">
        <v>27</v>
      </c>
      <c r="Q105" s="142">
        <v>41875</v>
      </c>
      <c r="R105" s="25" t="s">
        <v>49</v>
      </c>
      <c r="S105" s="26">
        <v>3</v>
      </c>
      <c r="T105" s="29"/>
      <c r="U105" s="34">
        <v>41892</v>
      </c>
      <c r="V105" s="29"/>
      <c r="W105" s="29" t="s">
        <v>340</v>
      </c>
      <c r="X105" s="29"/>
      <c r="Y105" s="29"/>
      <c r="Z105" s="29"/>
      <c r="AE105" s="12"/>
    </row>
    <row r="106" spans="1:31">
      <c r="A106" s="12" t="b">
        <f>C106=G106</f>
        <v>0</v>
      </c>
      <c r="B106" s="12" t="b">
        <f>D106=H106</f>
        <v>1</v>
      </c>
      <c r="C106" s="230">
        <v>104</v>
      </c>
      <c r="D106" s="230" t="s">
        <v>134</v>
      </c>
      <c r="G106" s="242" t="s">
        <v>439</v>
      </c>
      <c r="H106" s="25" t="s">
        <v>134</v>
      </c>
      <c r="I106" s="25"/>
      <c r="J106" s="25" t="s">
        <v>135</v>
      </c>
      <c r="K106" s="25" t="s">
        <v>137</v>
      </c>
      <c r="L106" s="25" t="s">
        <v>10</v>
      </c>
      <c r="M106" s="25">
        <v>43.620083000000001</v>
      </c>
      <c r="N106" s="25">
        <v>-71.551900000000003</v>
      </c>
      <c r="O106" s="138" t="s">
        <v>11</v>
      </c>
      <c r="P106" s="29">
        <v>27</v>
      </c>
      <c r="Q106" s="142">
        <v>41910</v>
      </c>
      <c r="R106" s="25" t="s">
        <v>42</v>
      </c>
      <c r="S106" s="26">
        <v>3</v>
      </c>
      <c r="T106" s="29" t="s">
        <v>118</v>
      </c>
      <c r="U106" s="29" t="s">
        <v>118</v>
      </c>
      <c r="V106" s="29" t="s">
        <v>340</v>
      </c>
      <c r="W106" s="29" t="s">
        <v>340</v>
      </c>
      <c r="X106" s="29"/>
      <c r="Y106" s="29"/>
      <c r="Z106" s="29"/>
      <c r="AE106" s="12"/>
    </row>
    <row r="107" spans="1:31">
      <c r="A107" s="12" t="b">
        <f>C107=G107</f>
        <v>0</v>
      </c>
      <c r="B107" s="12" t="b">
        <f>D107=H107</f>
        <v>1</v>
      </c>
      <c r="C107" s="230">
        <v>105</v>
      </c>
      <c r="D107" s="230" t="s">
        <v>136</v>
      </c>
      <c r="G107" s="242" t="s">
        <v>439</v>
      </c>
      <c r="H107" s="25" t="s">
        <v>136</v>
      </c>
      <c r="I107" s="25"/>
      <c r="J107" s="25" t="s">
        <v>138</v>
      </c>
      <c r="K107" s="25" t="s">
        <v>137</v>
      </c>
      <c r="L107" s="25" t="s">
        <v>10</v>
      </c>
      <c r="M107" s="25">
        <v>43.609693999999998</v>
      </c>
      <c r="N107" s="25">
        <v>-71.548500000000004</v>
      </c>
      <c r="O107" s="138"/>
      <c r="P107" s="29">
        <v>27</v>
      </c>
      <c r="Q107" s="142">
        <v>41910</v>
      </c>
      <c r="R107" s="25" t="s">
        <v>48</v>
      </c>
      <c r="S107" s="26">
        <v>3</v>
      </c>
      <c r="T107" s="29" t="s">
        <v>118</v>
      </c>
      <c r="U107" s="29" t="s">
        <v>118</v>
      </c>
      <c r="V107" s="29" t="s">
        <v>340</v>
      </c>
      <c r="W107" s="29" t="s">
        <v>340</v>
      </c>
      <c r="X107" s="29"/>
      <c r="Y107" s="29"/>
      <c r="Z107" s="29"/>
      <c r="AE107" s="12"/>
    </row>
    <row r="108" spans="1:31">
      <c r="A108" s="12" t="b">
        <f>C108=G108</f>
        <v>0</v>
      </c>
      <c r="B108" s="12" t="b">
        <f>D108=H108</f>
        <v>1</v>
      </c>
      <c r="C108" s="230">
        <v>106</v>
      </c>
      <c r="D108" s="230" t="s">
        <v>142</v>
      </c>
      <c r="G108" s="242" t="s">
        <v>439</v>
      </c>
      <c r="H108" s="25" t="s">
        <v>142</v>
      </c>
      <c r="I108" s="25"/>
      <c r="J108" s="25" t="s">
        <v>143</v>
      </c>
      <c r="K108" s="25" t="s">
        <v>137</v>
      </c>
      <c r="L108" s="25" t="s">
        <v>10</v>
      </c>
      <c r="M108" s="25">
        <v>43.604747000000003</v>
      </c>
      <c r="N108" s="25">
        <v>-71.551282999999998</v>
      </c>
      <c r="O108" s="138" t="s">
        <v>229</v>
      </c>
      <c r="P108" s="29">
        <v>27</v>
      </c>
      <c r="Q108" s="142">
        <v>41910</v>
      </c>
      <c r="R108" s="25" t="s">
        <v>43</v>
      </c>
      <c r="S108" s="26">
        <v>1</v>
      </c>
      <c r="T108" s="29" t="s">
        <v>118</v>
      </c>
      <c r="U108" s="29" t="s">
        <v>118</v>
      </c>
      <c r="V108" s="29" t="s">
        <v>340</v>
      </c>
      <c r="W108" s="29" t="s">
        <v>340</v>
      </c>
      <c r="X108" s="29"/>
      <c r="Y108" s="29"/>
      <c r="Z108" s="29"/>
      <c r="AE108" s="12"/>
    </row>
    <row r="109" spans="1:31">
      <c r="A109" s="12" t="b">
        <f>C109=G109</f>
        <v>0</v>
      </c>
      <c r="B109" s="12" t="b">
        <f>D109=H109</f>
        <v>1</v>
      </c>
      <c r="C109" s="230">
        <v>107</v>
      </c>
      <c r="D109" s="230" t="s">
        <v>139</v>
      </c>
      <c r="G109" s="242" t="s">
        <v>439</v>
      </c>
      <c r="H109" s="25" t="s">
        <v>139</v>
      </c>
      <c r="I109" s="25" t="s">
        <v>141</v>
      </c>
      <c r="J109" s="25" t="s">
        <v>140</v>
      </c>
      <c r="K109" s="25" t="s">
        <v>137</v>
      </c>
      <c r="L109" s="25" t="s">
        <v>10</v>
      </c>
      <c r="M109" s="25">
        <v>43.609777999999999</v>
      </c>
      <c r="N109" s="25">
        <v>-71.552499999999995</v>
      </c>
      <c r="O109" s="138"/>
      <c r="P109" s="29">
        <v>27</v>
      </c>
      <c r="Q109" s="142">
        <v>41910</v>
      </c>
      <c r="R109" s="25" t="s">
        <v>49</v>
      </c>
      <c r="S109" s="26">
        <v>3</v>
      </c>
      <c r="T109" s="29" t="s">
        <v>118</v>
      </c>
      <c r="U109" s="29" t="s">
        <v>118</v>
      </c>
      <c r="V109" s="29" t="s">
        <v>340</v>
      </c>
      <c r="W109" s="29" t="s">
        <v>340</v>
      </c>
      <c r="X109" s="29"/>
      <c r="Y109" s="29"/>
      <c r="Z109" s="29"/>
      <c r="AE109" s="12"/>
    </row>
    <row r="110" spans="1:31">
      <c r="A110" s="12" t="b">
        <f>C110=G110</f>
        <v>0</v>
      </c>
      <c r="B110" s="12" t="b">
        <f>D110=H110</f>
        <v>1</v>
      </c>
      <c r="C110" s="230">
        <v>108</v>
      </c>
      <c r="D110" s="230" t="s">
        <v>320</v>
      </c>
      <c r="G110" s="242" t="s">
        <v>439</v>
      </c>
      <c r="H110" s="1" t="s">
        <v>320</v>
      </c>
      <c r="I110" s="1" t="s">
        <v>89</v>
      </c>
      <c r="J110" s="1"/>
      <c r="K110" s="1" t="s">
        <v>137</v>
      </c>
      <c r="L110" s="1" t="s">
        <v>10</v>
      </c>
      <c r="M110" s="1"/>
      <c r="N110" s="1"/>
      <c r="O110" s="17"/>
      <c r="P110" s="29">
        <v>27</v>
      </c>
      <c r="Q110" s="76">
        <v>41910</v>
      </c>
      <c r="R110" s="1" t="s">
        <v>44</v>
      </c>
      <c r="S110" s="16">
        <v>0.5</v>
      </c>
      <c r="T110" s="22" t="s">
        <v>118</v>
      </c>
      <c r="U110" s="22" t="s">
        <v>118</v>
      </c>
      <c r="V110" s="29" t="s">
        <v>340</v>
      </c>
      <c r="W110" s="29" t="s">
        <v>340</v>
      </c>
      <c r="X110" s="29"/>
      <c r="Y110" s="29"/>
      <c r="Z110" s="29"/>
      <c r="AE110" s="12"/>
    </row>
    <row r="111" spans="1:31">
      <c r="A111" s="12" t="b">
        <f>C111=G111</f>
        <v>0</v>
      </c>
      <c r="B111" s="12" t="b">
        <f>D111=H111</f>
        <v>1</v>
      </c>
      <c r="C111" s="230">
        <v>109</v>
      </c>
      <c r="D111" s="230" t="s">
        <v>165</v>
      </c>
      <c r="G111" s="242" t="s">
        <v>417</v>
      </c>
      <c r="H111" s="25" t="s">
        <v>165</v>
      </c>
      <c r="I111" s="25"/>
      <c r="J111" s="25" t="s">
        <v>166</v>
      </c>
      <c r="K111" s="25" t="s">
        <v>121</v>
      </c>
      <c r="L111" s="25" t="s">
        <v>10</v>
      </c>
      <c r="M111" s="25">
        <v>42.936528000000003</v>
      </c>
      <c r="N111" s="25">
        <v>-72.070194000000001</v>
      </c>
      <c r="O111" s="138" t="s">
        <v>11</v>
      </c>
      <c r="P111" s="29">
        <v>28</v>
      </c>
      <c r="Q111" s="142">
        <v>41875</v>
      </c>
      <c r="R111" s="25" t="s">
        <v>42</v>
      </c>
      <c r="S111" s="26">
        <v>3</v>
      </c>
      <c r="T111" s="29"/>
      <c r="U111" s="34">
        <v>41963</v>
      </c>
      <c r="V111" s="200" t="s">
        <v>342</v>
      </c>
      <c r="W111" s="201"/>
      <c r="X111" s="34"/>
      <c r="Y111" s="200"/>
      <c r="Z111" s="201"/>
      <c r="AE111" s="12"/>
    </row>
    <row r="112" spans="1:31">
      <c r="A112" s="12" t="b">
        <f>C112=G112</f>
        <v>0</v>
      </c>
      <c r="B112" s="12" t="b">
        <f>D112=H112</f>
        <v>1</v>
      </c>
      <c r="C112" s="230">
        <v>110</v>
      </c>
      <c r="D112" s="230" t="s">
        <v>167</v>
      </c>
      <c r="G112" s="242" t="s">
        <v>417</v>
      </c>
      <c r="H112" s="25" t="s">
        <v>167</v>
      </c>
      <c r="I112" s="25"/>
      <c r="J112" s="25" t="s">
        <v>168</v>
      </c>
      <c r="K112" s="25" t="s">
        <v>121</v>
      </c>
      <c r="L112" s="25" t="s">
        <v>10</v>
      </c>
      <c r="M112" s="25">
        <v>42.934897999999997</v>
      </c>
      <c r="N112" s="25">
        <v>-72.076797999999997</v>
      </c>
      <c r="O112" s="138"/>
      <c r="P112" s="29">
        <v>28</v>
      </c>
      <c r="Q112" s="142">
        <v>41875</v>
      </c>
      <c r="R112" s="25" t="s">
        <v>43</v>
      </c>
      <c r="S112" s="26">
        <v>1</v>
      </c>
      <c r="T112" s="29"/>
      <c r="U112" s="34">
        <v>41963</v>
      </c>
      <c r="V112" s="200" t="s">
        <v>342</v>
      </c>
      <c r="W112" s="201"/>
      <c r="X112" s="34"/>
      <c r="Y112" s="200"/>
      <c r="Z112" s="201"/>
      <c r="AE112" s="12"/>
    </row>
    <row r="113" spans="1:31">
      <c r="A113" s="12" t="b">
        <f>C113=G113</f>
        <v>0</v>
      </c>
      <c r="B113" s="12" t="b">
        <f>D113=H113</f>
        <v>1</v>
      </c>
      <c r="C113" s="230">
        <v>111</v>
      </c>
      <c r="D113" s="230" t="s">
        <v>188</v>
      </c>
      <c r="G113" s="242" t="s">
        <v>418</v>
      </c>
      <c r="H113" s="25" t="s">
        <v>188</v>
      </c>
      <c r="I113" s="25"/>
      <c r="J113" s="25" t="s">
        <v>219</v>
      </c>
      <c r="K113" s="25" t="s">
        <v>189</v>
      </c>
      <c r="L113" s="25" t="s">
        <v>10</v>
      </c>
      <c r="M113" s="25">
        <v>42.904268999999999</v>
      </c>
      <c r="N113" s="25">
        <v>-72.072383000000002</v>
      </c>
      <c r="O113" s="138"/>
      <c r="P113" s="29">
        <v>29</v>
      </c>
      <c r="Q113" s="143">
        <v>41876</v>
      </c>
      <c r="R113" s="25" t="s">
        <v>57</v>
      </c>
      <c r="S113" s="26">
        <v>0</v>
      </c>
      <c r="T113" s="34">
        <v>41892</v>
      </c>
      <c r="U113" s="34">
        <v>41892</v>
      </c>
      <c r="V113" s="29" t="s">
        <v>340</v>
      </c>
      <c r="W113" s="29" t="s">
        <v>340</v>
      </c>
      <c r="X113" s="34"/>
      <c r="Y113" s="29"/>
      <c r="Z113" s="29"/>
      <c r="AE113" s="12"/>
    </row>
    <row r="114" spans="1:31">
      <c r="A114" s="12" t="b">
        <f>C114=G114</f>
        <v>0</v>
      </c>
      <c r="B114" s="12" t="b">
        <f>D114=H114</f>
        <v>1</v>
      </c>
      <c r="C114" s="230">
        <v>112</v>
      </c>
      <c r="D114" s="230" t="s">
        <v>186</v>
      </c>
      <c r="G114" s="242" t="s">
        <v>419</v>
      </c>
      <c r="H114" s="25" t="s">
        <v>186</v>
      </c>
      <c r="I114" s="25"/>
      <c r="J114" s="25"/>
      <c r="K114" s="25"/>
      <c r="L114" s="25" t="s">
        <v>10</v>
      </c>
      <c r="M114" s="25"/>
      <c r="N114" s="25"/>
      <c r="O114" s="138"/>
      <c r="P114" s="29">
        <v>30</v>
      </c>
      <c r="Q114" s="142">
        <v>41877</v>
      </c>
      <c r="R114" s="25" t="s">
        <v>43</v>
      </c>
      <c r="S114" s="26">
        <v>1</v>
      </c>
      <c r="T114" s="29" t="s">
        <v>341</v>
      </c>
      <c r="U114" s="29"/>
      <c r="V114" s="29"/>
      <c r="W114" s="29" t="s">
        <v>341</v>
      </c>
      <c r="X114" s="29"/>
      <c r="Y114" s="29"/>
      <c r="Z114" s="29"/>
      <c r="AE114" s="12"/>
    </row>
    <row r="115" spans="1:31">
      <c r="A115" s="12" t="b">
        <f>C115=G115</f>
        <v>0</v>
      </c>
      <c r="B115" s="12" t="b">
        <f>D115=H115</f>
        <v>1</v>
      </c>
      <c r="C115" s="230">
        <v>113</v>
      </c>
      <c r="D115" s="230" t="s">
        <v>187</v>
      </c>
      <c r="G115" s="242" t="s">
        <v>419</v>
      </c>
      <c r="H115" s="25" t="s">
        <v>187</v>
      </c>
      <c r="I115" s="25"/>
      <c r="J115" s="25"/>
      <c r="K115" s="25"/>
      <c r="L115" s="25" t="s">
        <v>10</v>
      </c>
      <c r="M115" s="25"/>
      <c r="N115" s="25"/>
      <c r="O115" s="138"/>
      <c r="P115" s="29">
        <v>30</v>
      </c>
      <c r="Q115" s="142">
        <v>41877</v>
      </c>
      <c r="R115" s="25" t="s">
        <v>44</v>
      </c>
      <c r="S115" s="26">
        <v>1</v>
      </c>
      <c r="T115" s="29" t="s">
        <v>341</v>
      </c>
      <c r="U115" s="29"/>
      <c r="V115" s="29"/>
      <c r="W115" s="29" t="s">
        <v>341</v>
      </c>
      <c r="X115" s="29"/>
      <c r="Y115" s="29"/>
      <c r="Z115" s="29"/>
      <c r="AE115" s="12"/>
    </row>
    <row r="116" spans="1:31">
      <c r="A116" s="12" t="b">
        <f>C116=G116</f>
        <v>0</v>
      </c>
      <c r="B116" s="12" t="b">
        <f>D116=H116</f>
        <v>1</v>
      </c>
      <c r="C116" s="230">
        <v>114</v>
      </c>
      <c r="D116" s="230" t="s">
        <v>185</v>
      </c>
      <c r="G116" s="242" t="s">
        <v>419</v>
      </c>
      <c r="H116" s="25" t="s">
        <v>185</v>
      </c>
      <c r="I116" s="25"/>
      <c r="J116" s="25"/>
      <c r="K116" s="25"/>
      <c r="L116" s="25" t="s">
        <v>10</v>
      </c>
      <c r="M116" s="25"/>
      <c r="N116" s="25"/>
      <c r="O116" s="138"/>
      <c r="P116" s="29">
        <v>30</v>
      </c>
      <c r="Q116" s="142">
        <v>41877</v>
      </c>
      <c r="R116" s="25" t="s">
        <v>48</v>
      </c>
      <c r="S116" s="26">
        <v>3</v>
      </c>
      <c r="T116" s="29" t="s">
        <v>341</v>
      </c>
      <c r="U116" s="29"/>
      <c r="V116" s="29"/>
      <c r="W116" s="29" t="s">
        <v>341</v>
      </c>
      <c r="X116" s="29"/>
      <c r="Y116" s="29"/>
      <c r="Z116" s="29"/>
      <c r="AE116" s="12"/>
    </row>
    <row r="117" spans="1:31">
      <c r="A117" s="12" t="b">
        <f>C117=G117</f>
        <v>0</v>
      </c>
      <c r="B117" s="12" t="b">
        <f>D117=H117</f>
        <v>1</v>
      </c>
      <c r="C117" s="230">
        <v>115</v>
      </c>
      <c r="D117" s="230" t="s">
        <v>220</v>
      </c>
      <c r="G117" s="242" t="s">
        <v>419</v>
      </c>
      <c r="H117" s="25" t="s">
        <v>220</v>
      </c>
      <c r="I117" s="25"/>
      <c r="J117" s="25"/>
      <c r="K117" s="25"/>
      <c r="L117" s="25" t="s">
        <v>10</v>
      </c>
      <c r="M117" s="25"/>
      <c r="N117" s="25"/>
      <c r="O117" s="138"/>
      <c r="P117" s="29">
        <v>30</v>
      </c>
      <c r="Q117" s="142">
        <v>41877</v>
      </c>
      <c r="R117" s="25" t="s">
        <v>42</v>
      </c>
      <c r="S117" s="26">
        <v>3</v>
      </c>
      <c r="T117" s="29" t="s">
        <v>341</v>
      </c>
      <c r="U117" s="29"/>
      <c r="V117" s="29"/>
      <c r="W117" s="29" t="s">
        <v>341</v>
      </c>
      <c r="X117" s="29"/>
      <c r="Y117" s="29"/>
      <c r="Z117" s="29"/>
      <c r="AE117" s="12"/>
    </row>
    <row r="118" spans="1:31">
      <c r="A118" s="12" t="b">
        <f>C118=G118</f>
        <v>0</v>
      </c>
      <c r="B118" s="12" t="b">
        <f>D118=H118</f>
        <v>1</v>
      </c>
      <c r="C118" s="230">
        <v>116</v>
      </c>
      <c r="D118" s="230" t="s">
        <v>221</v>
      </c>
      <c r="G118" s="242" t="s">
        <v>420</v>
      </c>
      <c r="H118" s="25" t="s">
        <v>221</v>
      </c>
      <c r="I118" s="25"/>
      <c r="J118" s="25" t="s">
        <v>222</v>
      </c>
      <c r="K118" s="25" t="s">
        <v>196</v>
      </c>
      <c r="L118" s="25" t="s">
        <v>10</v>
      </c>
      <c r="M118" s="25">
        <v>43.216500000000003</v>
      </c>
      <c r="N118" s="25">
        <v>-71.766389000000004</v>
      </c>
      <c r="O118" s="138"/>
      <c r="P118" s="29">
        <v>31</v>
      </c>
      <c r="Q118" s="142">
        <v>41877</v>
      </c>
      <c r="R118" s="25" t="s">
        <v>42</v>
      </c>
      <c r="S118" s="26">
        <v>3</v>
      </c>
      <c r="T118" s="34">
        <v>41892</v>
      </c>
      <c r="U118" s="34">
        <v>41892</v>
      </c>
      <c r="V118" s="29" t="s">
        <v>340</v>
      </c>
      <c r="W118" s="29" t="s">
        <v>340</v>
      </c>
      <c r="X118" s="34"/>
      <c r="Y118" s="29"/>
      <c r="Z118" s="29"/>
      <c r="AE118" s="12"/>
    </row>
    <row r="119" spans="1:31">
      <c r="A119" s="12" t="b">
        <f>C119=G119</f>
        <v>0</v>
      </c>
      <c r="B119" s="12" t="b">
        <f t="shared" ref="B119:B120" si="13">D119=J119</f>
        <v>1</v>
      </c>
      <c r="C119" s="230">
        <v>117</v>
      </c>
      <c r="D119" s="230" t="s">
        <v>194</v>
      </c>
      <c r="F119" s="242" t="s">
        <v>432</v>
      </c>
      <c r="G119" s="242" t="s">
        <v>420</v>
      </c>
      <c r="H119" s="25"/>
      <c r="I119" s="25" t="s">
        <v>89</v>
      </c>
      <c r="J119" s="25" t="s">
        <v>194</v>
      </c>
      <c r="K119" s="25" t="s">
        <v>196</v>
      </c>
      <c r="L119" s="25" t="s">
        <v>10</v>
      </c>
      <c r="M119" s="25">
        <v>43.215482000000002</v>
      </c>
      <c r="N119" s="25">
        <v>-71.769390000000001</v>
      </c>
      <c r="O119" s="138"/>
      <c r="P119" s="29">
        <v>31</v>
      </c>
      <c r="Q119" s="142">
        <v>41877</v>
      </c>
      <c r="R119" s="25" t="s">
        <v>48</v>
      </c>
      <c r="S119" s="26">
        <v>3</v>
      </c>
      <c r="T119" s="34">
        <v>41892</v>
      </c>
      <c r="U119" s="34">
        <v>41892</v>
      </c>
      <c r="V119" s="29" t="s">
        <v>340</v>
      </c>
      <c r="W119" s="29" t="s">
        <v>340</v>
      </c>
      <c r="X119" s="34"/>
      <c r="Y119" s="29"/>
      <c r="Z119" s="29"/>
      <c r="AE119" s="12"/>
    </row>
    <row r="120" spans="1:31">
      <c r="A120" s="12" t="b">
        <f>C120=G120</f>
        <v>0</v>
      </c>
      <c r="B120" s="12" t="b">
        <f t="shared" si="13"/>
        <v>1</v>
      </c>
      <c r="C120" s="230">
        <v>118</v>
      </c>
      <c r="D120" s="230" t="s">
        <v>195</v>
      </c>
      <c r="F120" s="242" t="s">
        <v>432</v>
      </c>
      <c r="G120" s="242" t="s">
        <v>420</v>
      </c>
      <c r="H120" s="25"/>
      <c r="I120" s="25" t="s">
        <v>89</v>
      </c>
      <c r="J120" s="25" t="s">
        <v>195</v>
      </c>
      <c r="K120" s="25" t="s">
        <v>196</v>
      </c>
      <c r="L120" s="25" t="s">
        <v>10</v>
      </c>
      <c r="M120" s="25">
        <v>43.220438999999999</v>
      </c>
      <c r="N120" s="25">
        <v>-71.767008000000004</v>
      </c>
      <c r="O120" s="138"/>
      <c r="P120" s="29">
        <v>31</v>
      </c>
      <c r="Q120" s="142">
        <v>41877</v>
      </c>
      <c r="R120" s="25" t="s">
        <v>49</v>
      </c>
      <c r="S120" s="26">
        <v>3</v>
      </c>
      <c r="T120" s="34">
        <v>41892</v>
      </c>
      <c r="U120" s="34">
        <v>41892</v>
      </c>
      <c r="V120" s="29" t="s">
        <v>340</v>
      </c>
      <c r="W120" s="29" t="s">
        <v>340</v>
      </c>
      <c r="X120" s="34"/>
      <c r="Y120" s="29"/>
      <c r="Z120" s="29"/>
      <c r="AE120" s="12"/>
    </row>
    <row r="121" spans="1:31">
      <c r="A121" s="12" t="b">
        <f>C121=G121</f>
        <v>0</v>
      </c>
      <c r="B121" s="12" t="b">
        <f>D121=H121</f>
        <v>1</v>
      </c>
      <c r="C121" s="230">
        <v>119</v>
      </c>
      <c r="D121" s="230" t="s">
        <v>327</v>
      </c>
      <c r="G121" s="242" t="s">
        <v>421</v>
      </c>
      <c r="H121" s="25" t="s">
        <v>327</v>
      </c>
      <c r="I121" s="25"/>
      <c r="J121" s="25" t="s">
        <v>224</v>
      </c>
      <c r="K121" s="25" t="s">
        <v>193</v>
      </c>
      <c r="L121" s="25" t="s">
        <v>10</v>
      </c>
      <c r="M121" s="25">
        <v>42.928583000000003</v>
      </c>
      <c r="N121" s="25">
        <v>-71.480500000000006</v>
      </c>
      <c r="O121" s="138"/>
      <c r="P121" s="29">
        <v>32</v>
      </c>
      <c r="Q121" s="142">
        <v>41878</v>
      </c>
      <c r="R121" s="25" t="s">
        <v>48</v>
      </c>
      <c r="S121" s="26">
        <v>3</v>
      </c>
      <c r="T121" s="34">
        <v>41892</v>
      </c>
      <c r="U121" s="34">
        <v>41892</v>
      </c>
      <c r="V121" s="149">
        <v>41948</v>
      </c>
      <c r="W121" s="149">
        <v>41948</v>
      </c>
      <c r="X121" s="34"/>
      <c r="Y121" s="29"/>
      <c r="Z121" s="29"/>
      <c r="AE121" s="12"/>
    </row>
    <row r="122" spans="1:31">
      <c r="A122" s="12" t="b">
        <f>C122=G122</f>
        <v>0</v>
      </c>
      <c r="B122" s="12" t="b">
        <f>D122=H122</f>
        <v>1</v>
      </c>
      <c r="C122" s="230">
        <v>120</v>
      </c>
      <c r="D122" s="230" t="s">
        <v>326</v>
      </c>
      <c r="G122" s="242" t="s">
        <v>421</v>
      </c>
      <c r="H122" s="25" t="s">
        <v>326</v>
      </c>
      <c r="I122" s="25"/>
      <c r="J122" s="25" t="s">
        <v>223</v>
      </c>
      <c r="K122" s="25" t="s">
        <v>193</v>
      </c>
      <c r="L122" s="25" t="s">
        <v>10</v>
      </c>
      <c r="M122" s="25">
        <v>42.928083000000001</v>
      </c>
      <c r="N122" s="25">
        <v>-71.478278000000003</v>
      </c>
      <c r="O122" s="138"/>
      <c r="P122" s="29">
        <v>32</v>
      </c>
      <c r="Q122" s="142">
        <v>41878</v>
      </c>
      <c r="R122" s="25" t="s">
        <v>42</v>
      </c>
      <c r="S122" s="26">
        <v>3</v>
      </c>
      <c r="T122" s="34">
        <v>41892</v>
      </c>
      <c r="U122" s="34">
        <v>41892</v>
      </c>
      <c r="V122" s="149">
        <v>41948</v>
      </c>
      <c r="W122" s="149">
        <v>41948</v>
      </c>
      <c r="X122" s="34"/>
      <c r="Y122" s="29"/>
      <c r="Z122" s="29"/>
      <c r="AE122" s="12"/>
    </row>
    <row r="123" spans="1:31">
      <c r="A123" s="12" t="b">
        <f>C123=G123</f>
        <v>0</v>
      </c>
      <c r="B123" s="12" t="b">
        <f>D123=H123</f>
        <v>1</v>
      </c>
      <c r="C123" s="230">
        <v>121</v>
      </c>
      <c r="D123" s="230" t="s">
        <v>191</v>
      </c>
      <c r="G123" s="242" t="s">
        <v>421</v>
      </c>
      <c r="H123" s="25" t="s">
        <v>191</v>
      </c>
      <c r="I123" s="25"/>
      <c r="J123" s="25" t="s">
        <v>225</v>
      </c>
      <c r="K123" s="25" t="s">
        <v>193</v>
      </c>
      <c r="L123" s="25" t="s">
        <v>10</v>
      </c>
      <c r="M123" s="25">
        <v>42.925583000000003</v>
      </c>
      <c r="N123" s="25">
        <v>-71.478082999999998</v>
      </c>
      <c r="O123" s="138"/>
      <c r="P123" s="29">
        <v>32</v>
      </c>
      <c r="Q123" s="142">
        <v>41878</v>
      </c>
      <c r="R123" s="25" t="s">
        <v>43</v>
      </c>
      <c r="S123" s="26">
        <v>1</v>
      </c>
      <c r="T123" s="34">
        <v>41892</v>
      </c>
      <c r="U123" s="34">
        <v>41892</v>
      </c>
      <c r="V123" s="29" t="s">
        <v>341</v>
      </c>
      <c r="W123" s="29" t="s">
        <v>341</v>
      </c>
      <c r="X123" s="34"/>
      <c r="Y123" s="29"/>
      <c r="Z123" s="29"/>
      <c r="AE123" s="12"/>
    </row>
    <row r="124" spans="1:31">
      <c r="A124" s="12" t="b">
        <f>C124=G124</f>
        <v>0</v>
      </c>
      <c r="B124" s="12" t="b">
        <f>D124=H124</f>
        <v>1</v>
      </c>
      <c r="C124" s="230">
        <v>122</v>
      </c>
      <c r="D124" s="230" t="s">
        <v>192</v>
      </c>
      <c r="G124" s="242" t="s">
        <v>421</v>
      </c>
      <c r="H124" s="25" t="s">
        <v>192</v>
      </c>
      <c r="I124" s="25"/>
      <c r="J124" s="25" t="s">
        <v>226</v>
      </c>
      <c r="K124" s="25" t="s">
        <v>193</v>
      </c>
      <c r="L124" s="25" t="s">
        <v>10</v>
      </c>
      <c r="M124" s="25">
        <v>42.928328</v>
      </c>
      <c r="N124" s="25">
        <v>-71.476917</v>
      </c>
      <c r="O124" s="138"/>
      <c r="P124" s="29">
        <v>32</v>
      </c>
      <c r="Q124" s="142">
        <v>41878</v>
      </c>
      <c r="R124" s="25" t="s">
        <v>44</v>
      </c>
      <c r="S124" s="26">
        <v>1</v>
      </c>
      <c r="T124" s="34">
        <v>41892</v>
      </c>
      <c r="U124" s="34">
        <v>41892</v>
      </c>
      <c r="V124" s="29" t="s">
        <v>341</v>
      </c>
      <c r="W124" s="29" t="s">
        <v>341</v>
      </c>
      <c r="X124" s="34"/>
      <c r="Y124" s="29"/>
      <c r="Z124" s="29"/>
      <c r="AE124" s="12"/>
    </row>
    <row r="125" spans="1:31">
      <c r="A125" s="12" t="b">
        <f>C125=G125</f>
        <v>0</v>
      </c>
      <c r="B125" s="12" t="b">
        <f t="shared" ref="B125" si="14">D125=J125</f>
        <v>1</v>
      </c>
      <c r="C125" s="230">
        <v>123</v>
      </c>
      <c r="D125" s="230" t="s">
        <v>190</v>
      </c>
      <c r="F125" s="242" t="s">
        <v>432</v>
      </c>
      <c r="G125" s="242" t="s">
        <v>421</v>
      </c>
      <c r="H125" s="25"/>
      <c r="I125" s="25" t="s">
        <v>89</v>
      </c>
      <c r="J125" s="25" t="s">
        <v>190</v>
      </c>
      <c r="K125" s="25" t="s">
        <v>193</v>
      </c>
      <c r="L125" s="25" t="s">
        <v>10</v>
      </c>
      <c r="M125" s="25"/>
      <c r="N125" s="25"/>
      <c r="O125" s="138"/>
      <c r="P125" s="29">
        <v>32</v>
      </c>
      <c r="Q125" s="142">
        <v>41878</v>
      </c>
      <c r="R125" s="25" t="s">
        <v>49</v>
      </c>
      <c r="S125" s="26">
        <v>3</v>
      </c>
      <c r="T125" s="34">
        <v>41892</v>
      </c>
      <c r="U125" s="34">
        <v>41892</v>
      </c>
      <c r="V125" s="149">
        <v>41948</v>
      </c>
      <c r="W125" s="149">
        <v>41948</v>
      </c>
      <c r="X125" s="34"/>
      <c r="Y125" s="29"/>
      <c r="Z125" s="29"/>
      <c r="AE125" s="12"/>
    </row>
    <row r="126" spans="1:31">
      <c r="A126" s="12" t="b">
        <f>C126=G126</f>
        <v>0</v>
      </c>
      <c r="B126" s="12" t="b">
        <f>D126=H126</f>
        <v>1</v>
      </c>
      <c r="C126" s="230">
        <v>124</v>
      </c>
      <c r="D126" s="230" t="s">
        <v>227</v>
      </c>
      <c r="G126" s="242" t="s">
        <v>422</v>
      </c>
      <c r="H126" s="25" t="s">
        <v>227</v>
      </c>
      <c r="I126" s="25"/>
      <c r="J126" s="25" t="s">
        <v>228</v>
      </c>
      <c r="K126" s="25" t="s">
        <v>169</v>
      </c>
      <c r="L126" s="25" t="s">
        <v>10</v>
      </c>
      <c r="M126" s="25">
        <v>43.020972</v>
      </c>
      <c r="N126" s="25">
        <v>-72.141361000000003</v>
      </c>
      <c r="O126" s="138" t="s">
        <v>11</v>
      </c>
      <c r="P126" s="29">
        <v>33</v>
      </c>
      <c r="Q126" s="142">
        <v>41889</v>
      </c>
      <c r="R126" s="25" t="s">
        <v>42</v>
      </c>
      <c r="S126" s="26">
        <v>3</v>
      </c>
      <c r="T126" s="34">
        <v>41892</v>
      </c>
      <c r="U126" s="34">
        <v>41892</v>
      </c>
      <c r="V126" s="149">
        <v>41949</v>
      </c>
      <c r="W126" s="149">
        <v>41949</v>
      </c>
      <c r="X126" s="34"/>
      <c r="Y126" s="29"/>
      <c r="Z126" s="29"/>
      <c r="AE126" s="12"/>
    </row>
    <row r="127" spans="1:31" ht="10.5" customHeight="1">
      <c r="A127" s="12" t="b">
        <f>C127=G127</f>
        <v>0</v>
      </c>
      <c r="B127" s="12" t="b">
        <f t="shared" ref="B127:B128" si="15">D127=J127</f>
        <v>1</v>
      </c>
      <c r="C127" s="230">
        <v>125</v>
      </c>
      <c r="D127" s="230" t="s">
        <v>170</v>
      </c>
      <c r="F127" s="242" t="s">
        <v>432</v>
      </c>
      <c r="G127" s="242" t="s">
        <v>422</v>
      </c>
      <c r="H127" s="25"/>
      <c r="I127" s="25" t="s">
        <v>89</v>
      </c>
      <c r="J127" s="25" t="s">
        <v>170</v>
      </c>
      <c r="K127" s="25" t="s">
        <v>169</v>
      </c>
      <c r="L127" s="25" t="s">
        <v>10</v>
      </c>
      <c r="M127" s="25">
        <v>43.023710000000001</v>
      </c>
      <c r="N127" s="25">
        <v>-72.144856000000004</v>
      </c>
      <c r="O127" s="138"/>
      <c r="P127" s="29">
        <v>33</v>
      </c>
      <c r="Q127" s="142">
        <v>41889</v>
      </c>
      <c r="R127" s="25" t="s">
        <v>48</v>
      </c>
      <c r="S127" s="25">
        <v>3</v>
      </c>
      <c r="T127" s="34">
        <v>41892</v>
      </c>
      <c r="U127" s="34">
        <v>41892</v>
      </c>
      <c r="V127" s="149">
        <v>41949</v>
      </c>
      <c r="W127" s="149">
        <v>41949</v>
      </c>
      <c r="X127" s="34"/>
      <c r="Y127" s="29"/>
      <c r="Z127" s="29"/>
      <c r="AE127" s="12"/>
    </row>
    <row r="128" spans="1:31">
      <c r="A128" s="12" t="b">
        <f>C128=G128</f>
        <v>0</v>
      </c>
      <c r="B128" s="12" t="b">
        <f t="shared" si="15"/>
        <v>1</v>
      </c>
      <c r="C128" s="230">
        <v>126</v>
      </c>
      <c r="D128" s="230" t="s">
        <v>171</v>
      </c>
      <c r="F128" s="242" t="s">
        <v>432</v>
      </c>
      <c r="G128" s="242" t="s">
        <v>422</v>
      </c>
      <c r="H128" s="25"/>
      <c r="I128" s="25" t="s">
        <v>89</v>
      </c>
      <c r="J128" s="25" t="s">
        <v>171</v>
      </c>
      <c r="K128" s="25" t="s">
        <v>169</v>
      </c>
      <c r="L128" s="25" t="s">
        <v>10</v>
      </c>
      <c r="M128" s="25">
        <v>43.023977000000002</v>
      </c>
      <c r="N128" s="25">
        <v>-72.135285999999994</v>
      </c>
      <c r="O128" s="138"/>
      <c r="P128" s="29">
        <v>33</v>
      </c>
      <c r="Q128" s="142">
        <v>41889</v>
      </c>
      <c r="R128" s="25" t="s">
        <v>49</v>
      </c>
      <c r="S128" s="25">
        <v>3</v>
      </c>
      <c r="T128" s="34">
        <v>41892</v>
      </c>
      <c r="U128" s="34">
        <v>41892</v>
      </c>
      <c r="V128" s="149">
        <v>41949</v>
      </c>
      <c r="W128" s="149">
        <v>41949</v>
      </c>
      <c r="X128" s="34"/>
      <c r="Y128" s="29"/>
      <c r="Z128" s="29"/>
      <c r="AE128" s="12"/>
    </row>
    <row r="129" spans="1:35">
      <c r="A129" s="12" t="b">
        <f>C129=G129</f>
        <v>0</v>
      </c>
      <c r="B129" s="12" t="b">
        <f>D129=H129</f>
        <v>1</v>
      </c>
      <c r="C129" s="230">
        <v>127</v>
      </c>
      <c r="D129" s="230" t="s">
        <v>172</v>
      </c>
      <c r="G129" s="242" t="s">
        <v>423</v>
      </c>
      <c r="H129" s="25" t="s">
        <v>172</v>
      </c>
      <c r="I129" s="25"/>
      <c r="J129" s="25"/>
      <c r="K129" s="25" t="s">
        <v>174</v>
      </c>
      <c r="L129" s="25" t="s">
        <v>10</v>
      </c>
      <c r="M129" s="25">
        <v>43.727584</v>
      </c>
      <c r="N129" s="25">
        <v>-71.458340000000007</v>
      </c>
      <c r="O129" s="138" t="s">
        <v>81</v>
      </c>
      <c r="P129" s="29">
        <v>34</v>
      </c>
      <c r="Q129" s="142">
        <v>41890</v>
      </c>
      <c r="R129" s="25" t="s">
        <v>57</v>
      </c>
      <c r="S129" s="26">
        <v>0</v>
      </c>
      <c r="T129" s="34">
        <v>41892</v>
      </c>
      <c r="U129" s="34">
        <v>41892</v>
      </c>
      <c r="V129" s="149">
        <v>41949</v>
      </c>
      <c r="W129" s="149">
        <v>41949</v>
      </c>
      <c r="X129" s="34"/>
      <c r="Y129" s="29"/>
      <c r="Z129" s="29"/>
      <c r="AE129" s="12"/>
    </row>
    <row r="130" spans="1:35">
      <c r="A130" s="12" t="b">
        <f>C130=G130</f>
        <v>0</v>
      </c>
      <c r="B130" s="12" t="b">
        <f>D130=H130</f>
        <v>1</v>
      </c>
      <c r="C130" s="230">
        <v>128</v>
      </c>
      <c r="D130" s="230" t="s">
        <v>173</v>
      </c>
      <c r="G130" s="242" t="s">
        <v>423</v>
      </c>
      <c r="H130" s="25" t="s">
        <v>173</v>
      </c>
      <c r="I130" s="25"/>
      <c r="J130" s="25"/>
      <c r="K130" s="25" t="s">
        <v>174</v>
      </c>
      <c r="L130" s="25" t="s">
        <v>10</v>
      </c>
      <c r="M130" s="25">
        <v>43.727553</v>
      </c>
      <c r="N130" s="25">
        <v>-71.458360999999996</v>
      </c>
      <c r="O130" s="138" t="s">
        <v>229</v>
      </c>
      <c r="P130" s="29">
        <v>34</v>
      </c>
      <c r="Q130" s="142">
        <v>41890</v>
      </c>
      <c r="R130" s="25" t="s">
        <v>57</v>
      </c>
      <c r="S130" s="26">
        <v>0</v>
      </c>
      <c r="T130" s="34">
        <v>41892</v>
      </c>
      <c r="U130" s="34">
        <v>41892</v>
      </c>
      <c r="V130" s="149">
        <v>41949</v>
      </c>
      <c r="W130" s="149">
        <v>41949</v>
      </c>
      <c r="X130" s="34"/>
      <c r="Y130" s="29"/>
      <c r="Z130" s="29"/>
      <c r="AE130" s="12"/>
    </row>
    <row r="131" spans="1:35">
      <c r="A131" s="12" t="b">
        <f>C131=G131</f>
        <v>0</v>
      </c>
      <c r="B131" s="12" t="b">
        <f>D131=H131</f>
        <v>1</v>
      </c>
      <c r="C131" s="230">
        <v>129</v>
      </c>
      <c r="D131" s="230" t="s">
        <v>230</v>
      </c>
      <c r="G131" s="242" t="s">
        <v>424</v>
      </c>
      <c r="H131" s="25" t="s">
        <v>230</v>
      </c>
      <c r="I131" s="25"/>
      <c r="J131" s="25" t="s">
        <v>231</v>
      </c>
      <c r="K131" s="25" t="s">
        <v>232</v>
      </c>
      <c r="L131" s="25" t="s">
        <v>10</v>
      </c>
      <c r="M131" s="25">
        <v>42.986257999999999</v>
      </c>
      <c r="N131" s="25">
        <v>-72.057692000000003</v>
      </c>
      <c r="O131" s="138" t="s">
        <v>11</v>
      </c>
      <c r="P131" s="29">
        <v>35</v>
      </c>
      <c r="Q131" s="142">
        <v>41892</v>
      </c>
      <c r="R131" s="25" t="s">
        <v>42</v>
      </c>
      <c r="S131" s="26">
        <v>3</v>
      </c>
      <c r="T131" s="34">
        <v>41963</v>
      </c>
      <c r="U131" s="34" t="s">
        <v>118</v>
      </c>
      <c r="V131" s="149">
        <v>41948</v>
      </c>
      <c r="W131" s="149">
        <v>41948</v>
      </c>
      <c r="X131" s="34"/>
      <c r="Y131" s="29"/>
      <c r="Z131" s="29"/>
      <c r="AE131" s="12"/>
    </row>
    <row r="132" spans="1:35">
      <c r="A132" s="12" t="b">
        <f>C132=G132</f>
        <v>0</v>
      </c>
      <c r="B132" s="12" t="b">
        <f>D132=H132</f>
        <v>1</v>
      </c>
      <c r="C132" s="230">
        <v>130</v>
      </c>
      <c r="D132" s="230" t="s">
        <v>233</v>
      </c>
      <c r="G132" s="242" t="s">
        <v>424</v>
      </c>
      <c r="H132" s="25" t="s">
        <v>233</v>
      </c>
      <c r="I132" s="25"/>
      <c r="J132" s="25" t="s">
        <v>234</v>
      </c>
      <c r="K132" s="25" t="s">
        <v>232</v>
      </c>
      <c r="L132" s="25" t="s">
        <v>10</v>
      </c>
      <c r="M132" s="25">
        <v>42.996000000000002</v>
      </c>
      <c r="N132" s="25">
        <v>-72.046700000000001</v>
      </c>
      <c r="O132" s="138"/>
      <c r="P132" s="29">
        <v>35</v>
      </c>
      <c r="Q132" s="142">
        <v>41892</v>
      </c>
      <c r="R132" s="25" t="s">
        <v>43</v>
      </c>
      <c r="S132" s="26">
        <v>1</v>
      </c>
      <c r="T132" s="29"/>
      <c r="U132" s="29"/>
      <c r="V132" s="149">
        <v>41948</v>
      </c>
      <c r="W132" s="149">
        <v>41948</v>
      </c>
      <c r="X132" s="29"/>
      <c r="Y132" s="29"/>
      <c r="Z132" s="29"/>
      <c r="AE132" s="12"/>
    </row>
    <row r="133" spans="1:35">
      <c r="A133" s="12" t="b">
        <f>C133=G133</f>
        <v>0</v>
      </c>
      <c r="B133" s="12" t="b">
        <f>D133=H133</f>
        <v>1</v>
      </c>
      <c r="C133" s="230">
        <v>131</v>
      </c>
      <c r="D133" s="230" t="s">
        <v>237</v>
      </c>
      <c r="G133" s="242" t="s">
        <v>424</v>
      </c>
      <c r="H133" s="25" t="s">
        <v>237</v>
      </c>
      <c r="I133" s="25"/>
      <c r="J133" s="25" t="s">
        <v>235</v>
      </c>
      <c r="K133" s="25" t="s">
        <v>236</v>
      </c>
      <c r="L133" s="25" t="s">
        <v>10</v>
      </c>
      <c r="M133" s="25">
        <v>42.973889</v>
      </c>
      <c r="N133" s="25">
        <v>-72.085999999999999</v>
      </c>
      <c r="O133" s="138"/>
      <c r="P133" s="29">
        <v>35</v>
      </c>
      <c r="Q133" s="142">
        <v>41892</v>
      </c>
      <c r="R133" s="25" t="s">
        <v>44</v>
      </c>
      <c r="S133" s="26">
        <v>1</v>
      </c>
      <c r="T133" s="34">
        <v>41963</v>
      </c>
      <c r="U133" s="29" t="s">
        <v>118</v>
      </c>
      <c r="V133" s="149">
        <v>41948</v>
      </c>
      <c r="W133" s="149">
        <v>41948</v>
      </c>
      <c r="X133" s="34"/>
      <c r="Y133" s="29"/>
      <c r="Z133" s="29"/>
      <c r="AE133" s="12"/>
    </row>
    <row r="134" spans="1:35">
      <c r="A134" s="12" t="b">
        <f>C134=G134</f>
        <v>0</v>
      </c>
      <c r="B134" s="12" t="b">
        <f>D134=H134</f>
        <v>1</v>
      </c>
      <c r="C134" s="230">
        <v>132</v>
      </c>
      <c r="D134" s="230" t="s">
        <v>238</v>
      </c>
      <c r="G134" s="242" t="s">
        <v>425</v>
      </c>
      <c r="H134" s="25" t="s">
        <v>238</v>
      </c>
      <c r="I134" s="25"/>
      <c r="J134" s="25" t="s">
        <v>240</v>
      </c>
      <c r="K134" s="25" t="s">
        <v>241</v>
      </c>
      <c r="L134" s="25" t="s">
        <v>10</v>
      </c>
      <c r="M134" s="25">
        <v>43.504193999999998</v>
      </c>
      <c r="N134" s="25">
        <v>-71.5595</v>
      </c>
      <c r="O134" s="138" t="s">
        <v>11</v>
      </c>
      <c r="P134" s="29">
        <v>36</v>
      </c>
      <c r="Q134" s="142">
        <v>41894</v>
      </c>
      <c r="R134" s="25" t="s">
        <v>42</v>
      </c>
      <c r="S134" s="26">
        <v>3</v>
      </c>
      <c r="T134" s="34">
        <v>41963</v>
      </c>
      <c r="U134" s="29" t="s">
        <v>118</v>
      </c>
      <c r="V134" s="29" t="s">
        <v>340</v>
      </c>
      <c r="W134" s="29" t="s">
        <v>340</v>
      </c>
      <c r="X134" s="34"/>
      <c r="Y134" s="29"/>
      <c r="Z134" s="29"/>
      <c r="AE134" s="12"/>
    </row>
    <row r="135" spans="1:35">
      <c r="A135" s="12" t="b">
        <f>C135=G135</f>
        <v>0</v>
      </c>
      <c r="B135" s="12" t="b">
        <f>D135=H135</f>
        <v>1</v>
      </c>
      <c r="C135" s="230">
        <v>133</v>
      </c>
      <c r="D135" s="230" t="s">
        <v>239</v>
      </c>
      <c r="G135" s="242" t="s">
        <v>425</v>
      </c>
      <c r="H135" s="25" t="s">
        <v>239</v>
      </c>
      <c r="I135" s="25"/>
      <c r="J135" s="25" t="s">
        <v>242</v>
      </c>
      <c r="K135" s="25" t="s">
        <v>241</v>
      </c>
      <c r="L135" s="25" t="s">
        <v>10</v>
      </c>
      <c r="M135" s="25">
        <v>43.504181000000003</v>
      </c>
      <c r="N135" s="25">
        <v>-71.561542000000003</v>
      </c>
      <c r="O135" s="138" t="s">
        <v>243</v>
      </c>
      <c r="P135" s="29">
        <v>36</v>
      </c>
      <c r="Q135" s="142">
        <v>41894</v>
      </c>
      <c r="R135" s="25" t="s">
        <v>43</v>
      </c>
      <c r="S135" s="26">
        <v>1</v>
      </c>
      <c r="T135" s="34">
        <v>41963</v>
      </c>
      <c r="U135" s="29" t="s">
        <v>118</v>
      </c>
      <c r="V135" s="29" t="s">
        <v>340</v>
      </c>
      <c r="W135" s="29" t="s">
        <v>340</v>
      </c>
      <c r="X135" s="34"/>
      <c r="Y135" s="29"/>
      <c r="Z135" s="29"/>
      <c r="AE135" s="12"/>
    </row>
    <row r="136" spans="1:35">
      <c r="A136" s="12" t="b">
        <f>C136=G136</f>
        <v>0</v>
      </c>
      <c r="B136" s="12" t="b">
        <f>D136=H136</f>
        <v>1</v>
      </c>
      <c r="C136" s="230">
        <v>134</v>
      </c>
      <c r="D136" s="230" t="s">
        <v>309</v>
      </c>
      <c r="G136" s="242" t="s">
        <v>426</v>
      </c>
      <c r="H136" s="80" t="s">
        <v>309</v>
      </c>
      <c r="I136" s="25"/>
      <c r="J136" s="25" t="s">
        <v>310</v>
      </c>
      <c r="K136" s="80" t="s">
        <v>80</v>
      </c>
      <c r="L136" s="80" t="s">
        <v>10</v>
      </c>
      <c r="M136" s="25">
        <v>42.908000000000001</v>
      </c>
      <c r="N136" s="25">
        <v>-71.176193999999995</v>
      </c>
      <c r="O136" s="138" t="s">
        <v>311</v>
      </c>
      <c r="P136" s="29">
        <v>37</v>
      </c>
      <c r="Q136" s="142">
        <v>41907</v>
      </c>
      <c r="R136" s="25" t="s">
        <v>57</v>
      </c>
      <c r="S136" s="26">
        <v>0</v>
      </c>
      <c r="T136" s="34">
        <v>41963</v>
      </c>
      <c r="U136" s="29" t="s">
        <v>118</v>
      </c>
      <c r="V136" s="29" t="s">
        <v>340</v>
      </c>
      <c r="W136" s="29" t="s">
        <v>340</v>
      </c>
      <c r="X136" s="34"/>
      <c r="Y136" s="29"/>
      <c r="Z136" s="29"/>
      <c r="AE136" s="12"/>
    </row>
    <row r="137" spans="1:35">
      <c r="A137" s="12" t="b">
        <f>C137=G137</f>
        <v>0</v>
      </c>
      <c r="B137" s="12" t="b">
        <f>D137=H137</f>
        <v>0</v>
      </c>
      <c r="C137" s="230">
        <v>135</v>
      </c>
      <c r="D137" s="235" t="s">
        <v>321</v>
      </c>
      <c r="E137" s="239">
        <v>1</v>
      </c>
      <c r="F137" s="239" t="s">
        <v>435</v>
      </c>
      <c r="G137" s="239" t="s">
        <v>427</v>
      </c>
      <c r="H137" s="236" t="s">
        <v>315</v>
      </c>
      <c r="I137" s="25"/>
      <c r="J137" s="25" t="s">
        <v>316</v>
      </c>
      <c r="K137" s="80" t="s">
        <v>317</v>
      </c>
      <c r="L137" s="80" t="s">
        <v>10</v>
      </c>
      <c r="M137" s="25">
        <v>43.04</v>
      </c>
      <c r="N137" s="25">
        <v>-71.371778000000006</v>
      </c>
      <c r="O137" s="138"/>
      <c r="P137" s="29">
        <v>38</v>
      </c>
      <c r="Q137" s="142">
        <v>41911</v>
      </c>
      <c r="R137" s="25" t="s">
        <v>57</v>
      </c>
      <c r="S137" s="26">
        <v>0</v>
      </c>
      <c r="T137" s="29"/>
      <c r="U137" s="29"/>
      <c r="V137" s="29"/>
      <c r="W137" s="29"/>
      <c r="X137" s="29"/>
      <c r="Y137" s="29"/>
      <c r="Z137" s="29"/>
      <c r="AE137" s="12"/>
    </row>
    <row r="138" spans="1:35">
      <c r="A138" s="12" t="b">
        <f>C138=G138</f>
        <v>0</v>
      </c>
      <c r="B138" s="12" t="b">
        <f>D138=H138</f>
        <v>1</v>
      </c>
      <c r="C138" s="230">
        <v>136</v>
      </c>
      <c r="D138" s="230" t="s">
        <v>325</v>
      </c>
      <c r="G138" s="242" t="s">
        <v>428</v>
      </c>
      <c r="H138" s="25" t="s">
        <v>325</v>
      </c>
      <c r="I138" s="25">
        <v>8819005</v>
      </c>
      <c r="J138" s="138" t="s">
        <v>314</v>
      </c>
      <c r="K138" s="25" t="s">
        <v>318</v>
      </c>
      <c r="L138" s="25" t="s">
        <v>10</v>
      </c>
      <c r="M138" s="25">
        <v>43.458832999999998</v>
      </c>
      <c r="N138" s="25">
        <v>-71.679558</v>
      </c>
      <c r="O138" s="25"/>
      <c r="P138" s="29">
        <v>39</v>
      </c>
      <c r="Q138" s="142">
        <v>41912</v>
      </c>
      <c r="R138" s="25" t="s">
        <v>57</v>
      </c>
      <c r="S138" s="26">
        <v>0</v>
      </c>
      <c r="T138" s="29" t="s">
        <v>118</v>
      </c>
      <c r="U138" s="29" t="s">
        <v>118</v>
      </c>
      <c r="V138" s="149">
        <v>41948</v>
      </c>
      <c r="W138" s="149">
        <v>41948</v>
      </c>
      <c r="X138" s="34"/>
      <c r="Y138" s="29"/>
      <c r="Z138" s="29"/>
      <c r="AE138" s="12"/>
    </row>
    <row r="139" spans="1:35">
      <c r="A139" s="12" t="b">
        <f>C139=G139</f>
        <v>0</v>
      </c>
      <c r="B139" s="12" t="b">
        <f>D139=H139</f>
        <v>1</v>
      </c>
      <c r="C139" s="231">
        <v>137</v>
      </c>
      <c r="D139" s="232" t="s">
        <v>23</v>
      </c>
      <c r="E139" s="240"/>
      <c r="F139" s="240"/>
      <c r="G139" s="240" t="s">
        <v>396</v>
      </c>
      <c r="H139" s="19" t="s">
        <v>23</v>
      </c>
      <c r="I139" s="19" t="s">
        <v>24</v>
      </c>
      <c r="J139" s="19" t="s">
        <v>25</v>
      </c>
      <c r="K139" s="80" t="s">
        <v>26</v>
      </c>
      <c r="L139" s="80" t="s">
        <v>10</v>
      </c>
      <c r="M139" s="148">
        <v>43.406083000000002</v>
      </c>
      <c r="N139" s="148">
        <v>-72.042599999999993</v>
      </c>
      <c r="O139" s="80" t="s">
        <v>27</v>
      </c>
      <c r="P139" s="29">
        <v>1</v>
      </c>
      <c r="Q139" s="123">
        <v>41897</v>
      </c>
      <c r="R139" s="19" t="s">
        <v>42</v>
      </c>
      <c r="S139" s="69">
        <v>3</v>
      </c>
      <c r="T139" s="34">
        <v>41963</v>
      </c>
      <c r="U139" s="34"/>
      <c r="V139" s="200" t="s">
        <v>342</v>
      </c>
      <c r="W139" s="201"/>
      <c r="X139" s="34"/>
      <c r="Y139" s="200"/>
      <c r="Z139" s="201"/>
      <c r="AA139" s="20"/>
      <c r="AE139" s="12"/>
      <c r="AI139" s="91"/>
    </row>
    <row r="140" spans="1:35">
      <c r="A140" s="12" t="b">
        <f>C140=G140</f>
        <v>0</v>
      </c>
      <c r="B140" s="12" t="b">
        <f>D140=H140</f>
        <v>1</v>
      </c>
      <c r="C140" s="231">
        <v>138</v>
      </c>
      <c r="D140" s="232" t="s">
        <v>32</v>
      </c>
      <c r="E140" s="240"/>
      <c r="F140" s="240"/>
      <c r="G140" s="240" t="s">
        <v>396</v>
      </c>
      <c r="H140" s="19" t="s">
        <v>32</v>
      </c>
      <c r="I140" s="19" t="s">
        <v>33</v>
      </c>
      <c r="J140" s="19" t="s">
        <v>34</v>
      </c>
      <c r="K140" s="145" t="s">
        <v>35</v>
      </c>
      <c r="L140" s="145" t="s">
        <v>10</v>
      </c>
      <c r="M140" s="146">
        <v>43.383600000000001</v>
      </c>
      <c r="N140" s="146">
        <v>-72.062700000000007</v>
      </c>
      <c r="O140" s="147" t="s">
        <v>36</v>
      </c>
      <c r="P140" s="29">
        <v>1</v>
      </c>
      <c r="Q140" s="123">
        <v>41897</v>
      </c>
      <c r="R140" s="19" t="s">
        <v>48</v>
      </c>
      <c r="S140" s="35">
        <v>3</v>
      </c>
      <c r="T140" s="34">
        <v>41963</v>
      </c>
      <c r="U140" s="34"/>
      <c r="V140" s="200" t="s">
        <v>342</v>
      </c>
      <c r="W140" s="201"/>
      <c r="X140" s="34"/>
      <c r="Y140" s="200"/>
      <c r="Z140" s="201"/>
      <c r="AA140" s="20"/>
      <c r="AE140" s="12"/>
      <c r="AI140" s="91"/>
    </row>
    <row r="141" spans="1:35">
      <c r="A141" s="12" t="b">
        <f>C141=G141</f>
        <v>0</v>
      </c>
      <c r="B141" s="12" t="b">
        <f>D141=H141</f>
        <v>1</v>
      </c>
      <c r="C141" s="231">
        <v>139</v>
      </c>
      <c r="D141" s="232" t="s">
        <v>28</v>
      </c>
      <c r="E141" s="240"/>
      <c r="F141" s="240"/>
      <c r="G141" s="240" t="s">
        <v>396</v>
      </c>
      <c r="H141" s="19" t="s">
        <v>28</v>
      </c>
      <c r="I141" s="19" t="s">
        <v>28</v>
      </c>
      <c r="J141" s="19" t="s">
        <v>29</v>
      </c>
      <c r="K141" s="13" t="s">
        <v>30</v>
      </c>
      <c r="L141" s="13" t="s">
        <v>10</v>
      </c>
      <c r="M141" s="14">
        <v>43.361910999999999</v>
      </c>
      <c r="N141" s="14">
        <v>-72.055997000000005</v>
      </c>
      <c r="O141" s="15" t="s">
        <v>31</v>
      </c>
      <c r="P141" s="29">
        <v>1</v>
      </c>
      <c r="Q141" s="123">
        <v>41897</v>
      </c>
      <c r="R141" s="19" t="s">
        <v>49</v>
      </c>
      <c r="S141" s="35">
        <v>3</v>
      </c>
      <c r="T141" s="34">
        <v>41963</v>
      </c>
      <c r="U141" s="34"/>
      <c r="V141" s="200" t="s">
        <v>342</v>
      </c>
      <c r="W141" s="201"/>
      <c r="X141" s="34"/>
      <c r="Y141" s="200"/>
      <c r="Z141" s="201"/>
      <c r="AA141" s="20"/>
      <c r="AE141" s="12"/>
      <c r="AI141" s="91"/>
    </row>
    <row r="142" spans="1:35">
      <c r="A142" s="12" t="b">
        <f>C142=G142</f>
        <v>0</v>
      </c>
      <c r="B142" s="12" t="b">
        <f>D142=H142</f>
        <v>1</v>
      </c>
      <c r="C142" s="231">
        <v>140</v>
      </c>
      <c r="D142" s="232" t="s">
        <v>37</v>
      </c>
      <c r="E142" s="240"/>
      <c r="F142" s="240"/>
      <c r="G142" s="240" t="s">
        <v>396</v>
      </c>
      <c r="H142" s="19" t="s">
        <v>37</v>
      </c>
      <c r="I142" s="19" t="s">
        <v>38</v>
      </c>
      <c r="J142" s="19" t="s">
        <v>39</v>
      </c>
      <c r="K142" s="13" t="s">
        <v>30</v>
      </c>
      <c r="L142" s="13" t="s">
        <v>10</v>
      </c>
      <c r="M142" s="14">
        <v>43.342778000000003</v>
      </c>
      <c r="N142" s="14">
        <v>-72.049400000000006</v>
      </c>
      <c r="O142" s="15" t="s">
        <v>40</v>
      </c>
      <c r="P142" s="29">
        <v>1</v>
      </c>
      <c r="Q142" s="123">
        <v>41897</v>
      </c>
      <c r="R142" s="19" t="s">
        <v>50</v>
      </c>
      <c r="S142" s="35">
        <v>3</v>
      </c>
      <c r="T142" s="34">
        <v>41963</v>
      </c>
      <c r="U142" s="34"/>
      <c r="V142" s="200" t="s">
        <v>342</v>
      </c>
      <c r="W142" s="201"/>
      <c r="X142" s="34"/>
      <c r="Y142" s="200"/>
      <c r="Z142" s="201"/>
      <c r="AA142" s="20"/>
      <c r="AE142" s="12"/>
      <c r="AI142" s="91"/>
    </row>
    <row r="143" spans="1:35">
      <c r="A143" s="12" t="b">
        <f>C143=G143</f>
        <v>0</v>
      </c>
      <c r="B143" s="12" t="b">
        <f>D143=H143</f>
        <v>1</v>
      </c>
      <c r="C143" s="231">
        <v>141</v>
      </c>
      <c r="D143" s="230" t="s">
        <v>325</v>
      </c>
      <c r="G143" s="242" t="s">
        <v>428</v>
      </c>
      <c r="H143" s="25" t="s">
        <v>325</v>
      </c>
      <c r="I143" s="25">
        <v>8819005</v>
      </c>
      <c r="J143" s="25" t="s">
        <v>314</v>
      </c>
      <c r="K143" s="25" t="s">
        <v>318</v>
      </c>
      <c r="L143" s="25" t="s">
        <v>10</v>
      </c>
      <c r="M143" s="25">
        <v>43.458832999999998</v>
      </c>
      <c r="N143" s="25">
        <v>-71.679558</v>
      </c>
      <c r="O143" s="138"/>
      <c r="P143" s="29">
        <v>39</v>
      </c>
      <c r="Q143" s="123">
        <v>41820</v>
      </c>
      <c r="R143" s="19" t="s">
        <v>57</v>
      </c>
      <c r="S143" s="187">
        <v>0</v>
      </c>
      <c r="T143" s="93"/>
      <c r="U143" s="18"/>
      <c r="V143" s="149">
        <v>41948</v>
      </c>
      <c r="W143" s="149">
        <v>41948</v>
      </c>
      <c r="X143" s="29"/>
      <c r="Y143" s="29"/>
      <c r="Z143" s="29"/>
      <c r="AA143" s="20"/>
      <c r="AE143" s="12"/>
      <c r="AI143" s="91"/>
    </row>
    <row r="144" spans="1:35">
      <c r="A144" s="12" t="b">
        <f>C144=G144</f>
        <v>0</v>
      </c>
      <c r="B144" s="12" t="b">
        <f>D144=H144</f>
        <v>1</v>
      </c>
      <c r="C144" s="231">
        <v>142</v>
      </c>
      <c r="D144" s="230" t="s">
        <v>325</v>
      </c>
      <c r="G144" s="242" t="s">
        <v>428</v>
      </c>
      <c r="H144" s="25" t="s">
        <v>325</v>
      </c>
      <c r="I144" s="25">
        <v>8819005</v>
      </c>
      <c r="J144" s="25" t="s">
        <v>314</v>
      </c>
      <c r="K144" s="25" t="s">
        <v>318</v>
      </c>
      <c r="L144" s="25" t="s">
        <v>10</v>
      </c>
      <c r="M144" s="25">
        <v>43.458832999999998</v>
      </c>
      <c r="N144" s="25">
        <v>-71.679558</v>
      </c>
      <c r="O144" s="138"/>
      <c r="P144" s="29">
        <v>39</v>
      </c>
      <c r="Q144" s="123">
        <v>41827</v>
      </c>
      <c r="R144" s="19" t="s">
        <v>57</v>
      </c>
      <c r="S144" s="188">
        <v>0</v>
      </c>
      <c r="T144" s="93"/>
      <c r="U144" s="18"/>
      <c r="V144" s="149">
        <v>41948</v>
      </c>
      <c r="W144" s="149">
        <v>41948</v>
      </c>
      <c r="X144" s="29"/>
      <c r="Y144" s="29"/>
      <c r="Z144" s="29"/>
      <c r="AA144" s="20"/>
      <c r="AE144" s="12"/>
      <c r="AI144" s="91"/>
    </row>
    <row r="145" spans="1:35">
      <c r="A145" s="12" t="b">
        <f>C145=G145</f>
        <v>0</v>
      </c>
      <c r="B145" s="12" t="b">
        <f>D145=H145</f>
        <v>1</v>
      </c>
      <c r="C145" s="231">
        <v>143</v>
      </c>
      <c r="D145" s="230" t="s">
        <v>325</v>
      </c>
      <c r="G145" s="242" t="s">
        <v>428</v>
      </c>
      <c r="H145" s="25" t="s">
        <v>325</v>
      </c>
      <c r="I145" s="25">
        <v>8819005</v>
      </c>
      <c r="J145" s="25" t="s">
        <v>314</v>
      </c>
      <c r="K145" s="25" t="s">
        <v>318</v>
      </c>
      <c r="L145" s="25" t="s">
        <v>10</v>
      </c>
      <c r="M145" s="25">
        <v>43.458832999999998</v>
      </c>
      <c r="N145" s="25">
        <v>-71.679558</v>
      </c>
      <c r="O145" s="138"/>
      <c r="P145" s="29">
        <v>39</v>
      </c>
      <c r="Q145" s="123">
        <v>41827</v>
      </c>
      <c r="R145" s="19" t="s">
        <v>57</v>
      </c>
      <c r="S145" s="188">
        <v>0</v>
      </c>
      <c r="T145" s="93"/>
      <c r="U145" s="18"/>
      <c r="V145" s="149">
        <v>41948</v>
      </c>
      <c r="W145" s="149">
        <v>41948</v>
      </c>
      <c r="X145" s="29"/>
      <c r="Y145" s="29"/>
      <c r="Z145" s="29"/>
      <c r="AA145" s="20"/>
      <c r="AE145" s="12"/>
      <c r="AI145" s="91"/>
    </row>
    <row r="146" spans="1:35">
      <c r="L146" s="91"/>
      <c r="P146" s="12"/>
      <c r="Q146" s="12"/>
      <c r="R146" s="12"/>
      <c r="S146" s="12"/>
      <c r="T146" s="12"/>
      <c r="U146" s="12"/>
      <c r="V146" s="12"/>
      <c r="W146" s="12"/>
      <c r="AE146" s="12"/>
    </row>
  </sheetData>
  <autoFilter ref="G1:W145"/>
  <mergeCells count="14">
    <mergeCell ref="V142:W142"/>
    <mergeCell ref="Y142:Z142"/>
    <mergeCell ref="V139:W139"/>
    <mergeCell ref="Y139:Z139"/>
    <mergeCell ref="V140:W140"/>
    <mergeCell ref="Y140:Z140"/>
    <mergeCell ref="V141:W141"/>
    <mergeCell ref="Y141:Z141"/>
    <mergeCell ref="V15:W15"/>
    <mergeCell ref="Y15:Z15"/>
    <mergeCell ref="V111:W111"/>
    <mergeCell ref="Y111:Z111"/>
    <mergeCell ref="V112:W112"/>
    <mergeCell ref="Y112:Z112"/>
  </mergeCells>
  <dataValidations count="1">
    <dataValidation allowBlank="1" showInputMessage="1" showErrorMessage="1" promptTitle="WaterbodyName" prompt="Insert Lake Name-Be consistent with spelling and capitalization" sqref="G1"/>
  </dataValidations>
  <pageMargins left="1" right="1" top="1.8220000000000001" bottom="1.544" header="1" footer="1"/>
  <pageSetup scale="25" fitToWidth="0" orientation="landscape" r:id="rId1"/>
  <headerFooter>
    <oddHeader>&amp;L&amp;C&amp;B&amp;"Times New Roman"&amp;14&lt;Type here to customize title&gt;&amp;R&amp;"Arial"&amp;8Date: 7/25/2014</oddHeader>
    <oddFooter>&amp;L&amp;C&amp;"Arial"&amp;10Page &amp;P&amp;R</oddFooter>
  </headerFooter>
</worksheet>
</file>

<file path=xl/worksheets/sheet3.xml><?xml version="1.0" encoding="utf-8"?>
<worksheet xmlns="http://schemas.openxmlformats.org/spreadsheetml/2006/main" xmlns:r="http://schemas.openxmlformats.org/officeDocument/2006/relationships">
  <dimension ref="A1:Y145"/>
  <sheetViews>
    <sheetView topLeftCell="Q1" workbookViewId="0">
      <selection activeCell="H1" sqref="H1:W1048576"/>
    </sheetView>
  </sheetViews>
  <sheetFormatPr defaultRowHeight="12.75"/>
  <cols>
    <col min="1" max="1" width="9.140625" style="174"/>
    <col min="2" max="2" width="33.140625" style="174" customWidth="1"/>
    <col min="3" max="3" width="13.42578125" style="42" customWidth="1"/>
    <col min="4" max="4" width="23.5703125" customWidth="1"/>
    <col min="5" max="6" width="11.7109375" style="44" customWidth="1"/>
    <col min="7" max="7" width="9.140625" style="46"/>
    <col min="8" max="8" width="22" style="49" customWidth="1"/>
    <col min="9" max="9" width="17.28515625" style="49" bestFit="1" customWidth="1"/>
    <col min="10" max="11" width="12.42578125" style="51" customWidth="1"/>
    <col min="12" max="12" width="12.5703125" style="49" customWidth="1"/>
    <col min="13" max="13" width="11.7109375" style="49" customWidth="1"/>
    <col min="14" max="15" width="12.42578125" style="51" customWidth="1"/>
    <col min="16" max="16" width="15.42578125" style="83" customWidth="1"/>
    <col min="17" max="17" width="13.85546875" style="62" customWidth="1"/>
    <col min="18" max="18" width="15.5703125" customWidth="1"/>
    <col min="19" max="19" width="14.85546875" customWidth="1"/>
    <col min="20" max="20" width="15.42578125" customWidth="1"/>
    <col min="21" max="21" width="14.5703125" customWidth="1"/>
    <col min="22" max="23" width="15.28515625" customWidth="1"/>
  </cols>
  <sheetData>
    <row r="1" spans="1:25" s="40" customFormat="1" ht="61.5" customHeight="1" thickBot="1">
      <c r="A1" s="182" t="s">
        <v>351</v>
      </c>
      <c r="B1" s="192" t="s">
        <v>350</v>
      </c>
      <c r="C1" s="194" t="s">
        <v>354</v>
      </c>
      <c r="D1" s="195" t="s">
        <v>356</v>
      </c>
      <c r="E1" s="196" t="s">
        <v>355</v>
      </c>
      <c r="F1" s="197" t="s">
        <v>359</v>
      </c>
      <c r="G1" s="197" t="s">
        <v>108</v>
      </c>
      <c r="H1" s="193" t="s">
        <v>369</v>
      </c>
      <c r="I1" s="193" t="s">
        <v>370</v>
      </c>
      <c r="J1" s="193" t="s">
        <v>371</v>
      </c>
      <c r="K1" s="193" t="s">
        <v>372</v>
      </c>
      <c r="L1" s="193" t="s">
        <v>373</v>
      </c>
      <c r="M1" s="193" t="s">
        <v>374</v>
      </c>
      <c r="N1" s="193" t="s">
        <v>375</v>
      </c>
      <c r="O1" s="193" t="s">
        <v>376</v>
      </c>
      <c r="P1" s="193" t="s">
        <v>377</v>
      </c>
      <c r="Q1" s="193" t="s">
        <v>378</v>
      </c>
      <c r="R1" s="193" t="s">
        <v>379</v>
      </c>
      <c r="S1" s="193" t="s">
        <v>380</v>
      </c>
      <c r="T1" s="193" t="s">
        <v>381</v>
      </c>
      <c r="U1" s="193" t="s">
        <v>382</v>
      </c>
      <c r="V1" s="193" t="s">
        <v>383</v>
      </c>
      <c r="W1" s="193" t="s">
        <v>384</v>
      </c>
      <c r="X1" s="198" t="s">
        <v>395</v>
      </c>
      <c r="Y1" s="198" t="s">
        <v>268</v>
      </c>
    </row>
    <row r="2" spans="1:25" ht="12.75" customHeight="1">
      <c r="A2" s="174">
        <v>1</v>
      </c>
      <c r="B2" s="174" t="s">
        <v>23</v>
      </c>
      <c r="C2" s="42">
        <v>41842</v>
      </c>
      <c r="D2" t="s">
        <v>270</v>
      </c>
      <c r="E2" s="44" t="s">
        <v>362</v>
      </c>
      <c r="G2" s="46">
        <v>3</v>
      </c>
      <c r="H2" s="151">
        <v>0.1</v>
      </c>
      <c r="I2" s="152">
        <v>0.05</v>
      </c>
      <c r="J2" s="153">
        <v>0.193</v>
      </c>
      <c r="K2" s="153">
        <v>3.0129999999999999</v>
      </c>
      <c r="L2" s="152">
        <v>0.1</v>
      </c>
      <c r="M2" s="152">
        <v>0</v>
      </c>
      <c r="N2" s="153">
        <v>6.4000000000000001E-2</v>
      </c>
      <c r="O2" s="153">
        <v>-6.4000000000000001E-2</v>
      </c>
    </row>
    <row r="3" spans="1:25" ht="12.75" customHeight="1">
      <c r="A3" s="174">
        <v>2</v>
      </c>
      <c r="B3" s="174" t="s">
        <v>28</v>
      </c>
      <c r="C3" s="42">
        <v>41842</v>
      </c>
      <c r="D3" t="s">
        <v>270</v>
      </c>
      <c r="E3" s="44" t="s">
        <v>363</v>
      </c>
      <c r="G3" s="46">
        <v>3</v>
      </c>
      <c r="H3" s="151">
        <v>1.5</v>
      </c>
      <c r="I3" s="152">
        <v>0</v>
      </c>
      <c r="J3" s="153">
        <v>0.124</v>
      </c>
      <c r="K3" s="153">
        <v>1.276</v>
      </c>
      <c r="L3" s="152">
        <v>0.1</v>
      </c>
      <c r="M3" s="152">
        <v>0</v>
      </c>
      <c r="N3" s="153">
        <v>2.8000000000000001E-2</v>
      </c>
      <c r="O3" s="153">
        <v>-1.444</v>
      </c>
      <c r="P3" s="171"/>
      <c r="Q3" s="172"/>
      <c r="R3" s="173"/>
      <c r="S3" s="170"/>
      <c r="T3" s="178"/>
      <c r="U3" s="161"/>
      <c r="V3" s="173"/>
      <c r="W3" s="180"/>
    </row>
    <row r="4" spans="1:25" ht="12.75" customHeight="1">
      <c r="A4" s="174">
        <v>3</v>
      </c>
      <c r="B4" s="174" t="s">
        <v>32</v>
      </c>
      <c r="C4" s="42">
        <v>41842</v>
      </c>
      <c r="D4" t="s">
        <v>270</v>
      </c>
      <c r="E4" s="44" t="s">
        <v>364</v>
      </c>
      <c r="G4" s="46">
        <v>3</v>
      </c>
      <c r="H4" s="151">
        <v>0.1</v>
      </c>
      <c r="I4" s="152">
        <v>0</v>
      </c>
      <c r="J4" s="153">
        <v>0.192</v>
      </c>
      <c r="K4" s="153">
        <v>1.954</v>
      </c>
      <c r="L4" s="152">
        <v>2</v>
      </c>
      <c r="M4" s="152">
        <v>0</v>
      </c>
      <c r="N4" s="153">
        <v>3.7999999999999999E-2</v>
      </c>
      <c r="O4" s="153">
        <v>-1.107</v>
      </c>
      <c r="P4" s="171"/>
      <c r="Q4" s="172"/>
      <c r="R4" s="173"/>
      <c r="S4" s="170"/>
      <c r="T4" s="178"/>
      <c r="U4" s="161"/>
      <c r="V4" s="173"/>
      <c r="W4" s="180"/>
    </row>
    <row r="5" spans="1:25" ht="12.75" customHeight="1">
      <c r="A5" s="174">
        <v>4</v>
      </c>
      <c r="B5" s="174" t="s">
        <v>37</v>
      </c>
      <c r="C5" s="42">
        <v>41842</v>
      </c>
      <c r="D5" t="s">
        <v>270</v>
      </c>
      <c r="E5" s="44" t="s">
        <v>365</v>
      </c>
      <c r="G5" s="46">
        <v>3</v>
      </c>
      <c r="H5" s="151">
        <v>0.1</v>
      </c>
      <c r="I5" s="152">
        <v>0.01</v>
      </c>
      <c r="J5" s="153">
        <v>7.6999999999999999E-2</v>
      </c>
      <c r="K5" s="153">
        <v>0.751</v>
      </c>
      <c r="L5" s="152">
        <v>0.1</v>
      </c>
      <c r="M5" s="152">
        <v>0</v>
      </c>
      <c r="N5" s="153">
        <v>0.01</v>
      </c>
      <c r="O5" s="153">
        <v>-1.665</v>
      </c>
      <c r="P5" s="171"/>
      <c r="Q5" s="172"/>
      <c r="R5" s="173"/>
      <c r="S5" s="170"/>
      <c r="T5" s="178"/>
      <c r="U5" s="161"/>
      <c r="V5" s="173"/>
      <c r="W5" s="180"/>
    </row>
    <row r="6" spans="1:25" ht="12.75" customHeight="1">
      <c r="A6" s="174">
        <v>5</v>
      </c>
      <c r="B6" s="174" t="s">
        <v>23</v>
      </c>
      <c r="C6" s="73">
        <v>41870</v>
      </c>
      <c r="D6" s="72" t="s">
        <v>285</v>
      </c>
      <c r="E6" s="74" t="s">
        <v>362</v>
      </c>
      <c r="F6" s="74"/>
      <c r="G6" s="75">
        <v>3</v>
      </c>
      <c r="H6" s="155"/>
      <c r="I6" s="156"/>
      <c r="J6" s="157"/>
      <c r="K6" s="157"/>
      <c r="L6" s="156"/>
      <c r="M6" s="156"/>
      <c r="N6" s="157"/>
      <c r="O6" s="157"/>
      <c r="P6" s="171"/>
      <c r="Q6" s="172"/>
      <c r="R6" s="173"/>
      <c r="S6" s="170"/>
      <c r="T6" s="178"/>
      <c r="U6" s="161"/>
      <c r="V6" s="173"/>
      <c r="W6" s="180"/>
    </row>
    <row r="7" spans="1:25" ht="12.75" customHeight="1">
      <c r="A7" s="174">
        <v>6</v>
      </c>
      <c r="B7" s="174" t="s">
        <v>32</v>
      </c>
      <c r="C7" s="73">
        <v>41870</v>
      </c>
      <c r="D7" s="72" t="s">
        <v>285</v>
      </c>
      <c r="E7" s="74" t="s">
        <v>364</v>
      </c>
      <c r="F7" s="74"/>
      <c r="G7" s="75">
        <v>3</v>
      </c>
      <c r="H7" s="155"/>
      <c r="I7" s="156"/>
      <c r="J7" s="157"/>
      <c r="K7" s="157"/>
      <c r="L7" s="156"/>
      <c r="M7" s="156"/>
      <c r="N7" s="157"/>
      <c r="O7" s="157"/>
      <c r="P7" s="171"/>
      <c r="Q7" s="172"/>
      <c r="R7" s="173"/>
      <c r="S7" s="170"/>
      <c r="T7" s="178"/>
      <c r="U7" s="161"/>
      <c r="V7" s="173"/>
      <c r="W7" s="180"/>
    </row>
    <row r="8" spans="1:25" s="72" customFormat="1" ht="12.75" customHeight="1">
      <c r="A8" s="174">
        <v>7</v>
      </c>
      <c r="B8" s="174" t="s">
        <v>28</v>
      </c>
      <c r="C8" s="73">
        <v>41870</v>
      </c>
      <c r="D8" s="72" t="s">
        <v>285</v>
      </c>
      <c r="E8" s="74" t="s">
        <v>363</v>
      </c>
      <c r="F8" s="74"/>
      <c r="G8" s="75">
        <v>3</v>
      </c>
      <c r="H8" s="155"/>
      <c r="I8" s="156"/>
      <c r="J8" s="157"/>
      <c r="K8" s="157"/>
      <c r="L8" s="156"/>
      <c r="M8" s="156"/>
      <c r="N8" s="157"/>
      <c r="O8" s="157"/>
      <c r="P8" s="171"/>
      <c r="Q8" s="172"/>
      <c r="R8" s="173"/>
      <c r="S8" s="170"/>
      <c r="T8" s="178"/>
      <c r="U8" s="161"/>
      <c r="V8" s="173"/>
      <c r="W8" s="180"/>
    </row>
    <row r="9" spans="1:25" s="72" customFormat="1" ht="12.75" customHeight="1">
      <c r="A9" s="174">
        <v>8</v>
      </c>
      <c r="B9" s="174" t="s">
        <v>37</v>
      </c>
      <c r="C9" s="73">
        <v>41870</v>
      </c>
      <c r="D9" s="72" t="s">
        <v>285</v>
      </c>
      <c r="E9" s="74" t="s">
        <v>365</v>
      </c>
      <c r="F9" s="74"/>
      <c r="G9" s="75">
        <v>3</v>
      </c>
      <c r="H9" s="155"/>
      <c r="I9" s="156"/>
      <c r="J9" s="157"/>
      <c r="K9" s="157"/>
      <c r="L9" s="156"/>
      <c r="M9" s="156"/>
      <c r="N9" s="157"/>
      <c r="O9" s="157"/>
      <c r="P9" s="171"/>
      <c r="Q9" s="172"/>
      <c r="R9" s="173"/>
      <c r="S9" s="170"/>
      <c r="T9" s="178"/>
      <c r="U9" s="161"/>
      <c r="V9" s="173"/>
      <c r="W9" s="180"/>
    </row>
    <row r="10" spans="1:25" s="72" customFormat="1" ht="12.75" customHeight="1">
      <c r="A10" s="174">
        <v>9</v>
      </c>
      <c r="B10" s="174" t="s">
        <v>6</v>
      </c>
      <c r="C10" s="42">
        <v>41845</v>
      </c>
      <c r="D10" t="s">
        <v>280</v>
      </c>
      <c r="E10" s="44" t="s">
        <v>362</v>
      </c>
      <c r="F10" s="44"/>
      <c r="G10" s="46">
        <v>3</v>
      </c>
      <c r="H10" s="151">
        <v>1</v>
      </c>
      <c r="I10" s="152">
        <v>0.28000000000000003</v>
      </c>
      <c r="J10" s="153">
        <v>0.26900000000000002</v>
      </c>
      <c r="K10" s="153">
        <v>6.508</v>
      </c>
      <c r="L10" s="152">
        <v>0.1</v>
      </c>
      <c r="M10" s="152">
        <v>0.13</v>
      </c>
      <c r="N10" s="153">
        <v>0.106</v>
      </c>
      <c r="O10" s="153">
        <v>0.39</v>
      </c>
      <c r="P10" s="171"/>
      <c r="Q10" s="172"/>
      <c r="R10" s="173"/>
      <c r="S10" s="170"/>
      <c r="T10" s="178"/>
      <c r="U10" s="161"/>
      <c r="V10" s="173"/>
      <c r="W10" s="180"/>
    </row>
    <row r="11" spans="1:25" s="72" customFormat="1" ht="12.75" customHeight="1">
      <c r="A11" s="174">
        <v>10</v>
      </c>
      <c r="B11" s="174" t="s">
        <v>12</v>
      </c>
      <c r="C11" s="42">
        <v>41845</v>
      </c>
      <c r="D11" t="s">
        <v>280</v>
      </c>
      <c r="E11" s="44" t="s">
        <v>366</v>
      </c>
      <c r="F11" s="44"/>
      <c r="G11" s="46">
        <v>1</v>
      </c>
      <c r="H11" s="151">
        <v>0.1</v>
      </c>
      <c r="I11" s="152">
        <v>0.23</v>
      </c>
      <c r="J11" s="153">
        <v>0.218</v>
      </c>
      <c r="K11" s="153">
        <v>7.3789999999999996</v>
      </c>
      <c r="L11" s="152">
        <v>0.1</v>
      </c>
      <c r="M11" s="152">
        <v>0.13</v>
      </c>
      <c r="N11" s="153">
        <v>1.7999999999999999E-2</v>
      </c>
      <c r="O11" s="153">
        <v>-8.9999999999999993E-3</v>
      </c>
      <c r="P11" s="171"/>
      <c r="Q11" s="172"/>
      <c r="R11" s="173"/>
      <c r="S11" s="170"/>
      <c r="T11" s="178"/>
      <c r="U11" s="161"/>
      <c r="V11" s="173"/>
      <c r="W11" s="180"/>
    </row>
    <row r="12" spans="1:25" s="72" customFormat="1" ht="12.75" customHeight="1">
      <c r="A12" s="174">
        <v>11</v>
      </c>
      <c r="B12" s="174" t="s">
        <v>16</v>
      </c>
      <c r="C12" s="73">
        <v>41845</v>
      </c>
      <c r="D12" s="72" t="s">
        <v>280</v>
      </c>
      <c r="E12" s="74" t="s">
        <v>367</v>
      </c>
      <c r="F12" s="74"/>
      <c r="G12" s="75">
        <v>1</v>
      </c>
      <c r="H12" s="155">
        <v>0.1</v>
      </c>
      <c r="I12" s="156">
        <v>0.23</v>
      </c>
      <c r="J12" s="157">
        <v>0.22700000000000001</v>
      </c>
      <c r="K12" s="157">
        <v>6.04</v>
      </c>
      <c r="L12" s="156">
        <v>0.1</v>
      </c>
      <c r="M12" s="156">
        <v>0.13</v>
      </c>
      <c r="N12" s="157">
        <v>2.7E-2</v>
      </c>
      <c r="O12" s="157">
        <v>0.34200000000000003</v>
      </c>
      <c r="P12" s="171"/>
      <c r="Q12" s="172"/>
      <c r="R12" s="173"/>
      <c r="S12" s="170"/>
      <c r="T12" s="178"/>
      <c r="U12" s="161"/>
      <c r="V12" s="173"/>
      <c r="W12" s="180"/>
    </row>
    <row r="13" spans="1:25" ht="12.75" customHeight="1">
      <c r="A13" s="174">
        <v>12</v>
      </c>
      <c r="B13" s="174" t="s">
        <v>19</v>
      </c>
      <c r="C13" s="73">
        <v>41845</v>
      </c>
      <c r="D13" s="72" t="s">
        <v>280</v>
      </c>
      <c r="E13" s="74" t="s">
        <v>368</v>
      </c>
      <c r="F13" s="74"/>
      <c r="G13" s="75">
        <v>1</v>
      </c>
      <c r="H13" s="155">
        <v>0.55000000000000004</v>
      </c>
      <c r="I13" s="156">
        <v>0.35</v>
      </c>
      <c r="J13" s="157">
        <v>0.23899999999999999</v>
      </c>
      <c r="K13" s="157">
        <v>5.5060000000000002</v>
      </c>
      <c r="L13" s="156">
        <v>0.1</v>
      </c>
      <c r="M13" s="156">
        <v>0.1</v>
      </c>
      <c r="N13" s="157">
        <v>0.13</v>
      </c>
      <c r="O13" s="157">
        <v>1.9910000000000001</v>
      </c>
      <c r="P13" s="171"/>
      <c r="Q13" s="172"/>
      <c r="R13" s="173"/>
      <c r="S13" s="170"/>
      <c r="T13" s="178"/>
      <c r="U13" s="161"/>
      <c r="V13" s="173"/>
      <c r="W13" s="180"/>
    </row>
    <row r="14" spans="1:25" ht="12.75" customHeight="1">
      <c r="A14" s="174">
        <v>13</v>
      </c>
      <c r="B14" s="174" t="s">
        <v>6</v>
      </c>
      <c r="C14" s="73">
        <v>41873</v>
      </c>
      <c r="D14" s="72" t="s">
        <v>292</v>
      </c>
      <c r="E14" s="74" t="s">
        <v>362</v>
      </c>
      <c r="F14" s="74"/>
      <c r="G14" s="75">
        <v>3</v>
      </c>
      <c r="H14" s="155">
        <v>3.5</v>
      </c>
      <c r="I14" s="156">
        <v>0.55000000000000004</v>
      </c>
      <c r="J14" s="157">
        <v>0.19</v>
      </c>
      <c r="K14" s="157">
        <v>8.4830000000000005</v>
      </c>
      <c r="L14" s="156">
        <v>2</v>
      </c>
      <c r="M14" s="156">
        <v>0.31</v>
      </c>
      <c r="N14" s="157">
        <v>3.5000000000000003E-2</v>
      </c>
      <c r="O14" s="157">
        <v>1.722</v>
      </c>
      <c r="P14" s="171"/>
      <c r="Q14" s="172"/>
      <c r="R14" s="173"/>
      <c r="S14" s="170"/>
      <c r="T14" s="178"/>
      <c r="U14" s="161"/>
      <c r="V14" s="173"/>
      <c r="W14" s="180"/>
    </row>
    <row r="15" spans="1:25" ht="12.75" customHeight="1">
      <c r="A15" s="174">
        <v>14</v>
      </c>
      <c r="B15" s="174" t="s">
        <v>51</v>
      </c>
      <c r="C15" s="73">
        <v>41846</v>
      </c>
      <c r="D15" s="72"/>
      <c r="E15" s="74" t="s">
        <v>362</v>
      </c>
      <c r="F15" s="74"/>
      <c r="G15" s="75">
        <v>3</v>
      </c>
      <c r="H15" s="155"/>
      <c r="I15" s="156"/>
      <c r="J15" s="157"/>
      <c r="K15" s="157"/>
      <c r="L15" s="156"/>
      <c r="M15" s="156"/>
      <c r="N15" s="157"/>
      <c r="O15" s="157"/>
      <c r="P15" s="171"/>
      <c r="Q15" s="172"/>
      <c r="R15" s="173"/>
      <c r="S15" s="170"/>
      <c r="T15" s="178"/>
      <c r="U15" s="161"/>
      <c r="V15" s="173"/>
      <c r="W15" s="180"/>
    </row>
    <row r="16" spans="1:25" ht="12.75" customHeight="1">
      <c r="A16" s="174">
        <v>15</v>
      </c>
      <c r="B16" s="174" t="s">
        <v>53</v>
      </c>
      <c r="C16" s="73">
        <v>41851</v>
      </c>
      <c r="D16" s="72"/>
      <c r="E16" s="74" t="s">
        <v>361</v>
      </c>
      <c r="F16" s="74" t="s">
        <v>360</v>
      </c>
      <c r="G16" s="75">
        <v>0</v>
      </c>
      <c r="H16" s="155">
        <v>20.5</v>
      </c>
      <c r="I16" s="156">
        <v>1.32</v>
      </c>
      <c r="J16" s="157">
        <v>4.7149999999999999</v>
      </c>
      <c r="K16" s="157">
        <v>20.43</v>
      </c>
      <c r="L16" s="156">
        <v>1</v>
      </c>
      <c r="M16" s="156">
        <v>0.41</v>
      </c>
      <c r="N16" s="157">
        <v>0.23400000000000001</v>
      </c>
      <c r="O16" s="157">
        <v>7.7110000000000003</v>
      </c>
      <c r="P16" s="171"/>
      <c r="Q16" s="172"/>
      <c r="R16" s="173"/>
      <c r="S16" s="170"/>
      <c r="T16" s="178"/>
      <c r="U16" s="161"/>
      <c r="V16" s="173"/>
      <c r="W16" s="180"/>
    </row>
    <row r="17" spans="1:23" ht="12.75" customHeight="1">
      <c r="A17" s="174">
        <v>16</v>
      </c>
      <c r="B17" s="174" t="s">
        <v>58</v>
      </c>
      <c r="C17" s="73">
        <v>41851</v>
      </c>
      <c r="D17" s="72"/>
      <c r="E17" s="74" t="s">
        <v>361</v>
      </c>
      <c r="F17" s="74" t="s">
        <v>360</v>
      </c>
      <c r="G17" s="75">
        <v>0</v>
      </c>
      <c r="H17" s="155">
        <v>863.87</v>
      </c>
      <c r="I17" s="156">
        <v>8.67</v>
      </c>
      <c r="J17" s="157">
        <v>102.5</v>
      </c>
      <c r="K17" s="157">
        <v>164.6</v>
      </c>
      <c r="L17" s="156">
        <v>48</v>
      </c>
      <c r="M17" s="156">
        <v>1.84</v>
      </c>
      <c r="N17" s="157">
        <v>8.4149999999999991</v>
      </c>
      <c r="O17" s="157">
        <v>19.63</v>
      </c>
      <c r="P17" s="171"/>
      <c r="Q17" s="172"/>
      <c r="R17" s="173"/>
      <c r="S17" s="170"/>
      <c r="T17" s="178"/>
      <c r="U17" s="161"/>
      <c r="V17" s="173"/>
      <c r="W17" s="180"/>
    </row>
    <row r="18" spans="1:23" ht="12.75" customHeight="1">
      <c r="A18" s="174">
        <v>17</v>
      </c>
      <c r="B18" s="174" t="s">
        <v>61</v>
      </c>
      <c r="C18" s="42">
        <v>41851</v>
      </c>
      <c r="D18" t="s">
        <v>281</v>
      </c>
      <c r="E18" s="44" t="s">
        <v>363</v>
      </c>
      <c r="G18" s="46">
        <v>3</v>
      </c>
      <c r="H18" s="151">
        <v>5</v>
      </c>
      <c r="I18" s="152">
        <v>1.58</v>
      </c>
      <c r="J18" s="153">
        <v>1.64</v>
      </c>
      <c r="K18" s="153">
        <v>40.19</v>
      </c>
      <c r="L18" s="152">
        <v>0.1</v>
      </c>
      <c r="M18" s="152">
        <v>0.1</v>
      </c>
      <c r="N18" s="153">
        <v>0.312</v>
      </c>
      <c r="O18" s="153">
        <v>3.419</v>
      </c>
      <c r="P18" s="171"/>
      <c r="Q18" s="172"/>
      <c r="R18" s="173"/>
      <c r="S18" s="170"/>
      <c r="T18" s="178"/>
      <c r="U18" s="161"/>
      <c r="V18" s="173"/>
      <c r="W18" s="180"/>
    </row>
    <row r="19" spans="1:23" ht="12.75" customHeight="1">
      <c r="A19" s="174">
        <v>18</v>
      </c>
      <c r="B19" s="174" t="s">
        <v>112</v>
      </c>
      <c r="C19" s="73">
        <v>41859</v>
      </c>
      <c r="D19" s="72" t="s">
        <v>288</v>
      </c>
      <c r="E19" s="74" t="s">
        <v>367</v>
      </c>
      <c r="F19" s="74"/>
      <c r="G19" s="75">
        <v>1</v>
      </c>
      <c r="H19" s="155">
        <v>8.5</v>
      </c>
      <c r="I19" s="156">
        <v>2.17</v>
      </c>
      <c r="J19" s="157">
        <v>2.3279999999999998</v>
      </c>
      <c r="K19" s="157">
        <v>96.15</v>
      </c>
      <c r="L19" s="156">
        <v>1.5</v>
      </c>
      <c r="M19" s="156">
        <v>0.23</v>
      </c>
      <c r="N19" s="157">
        <v>0.17799999999999999</v>
      </c>
      <c r="O19" s="157">
        <v>3.399</v>
      </c>
      <c r="P19" s="171"/>
      <c r="Q19" s="172"/>
      <c r="R19" s="173"/>
      <c r="S19" s="170"/>
      <c r="T19" s="178"/>
      <c r="U19" s="161"/>
      <c r="V19" s="173"/>
      <c r="W19" s="180"/>
    </row>
    <row r="20" spans="1:23" ht="12.75" customHeight="1">
      <c r="A20" s="174">
        <v>19</v>
      </c>
      <c r="B20" s="174" t="s">
        <v>66</v>
      </c>
      <c r="C20" s="42">
        <v>41852</v>
      </c>
      <c r="D20" t="s">
        <v>281</v>
      </c>
      <c r="E20" s="44" t="s">
        <v>366</v>
      </c>
      <c r="G20" s="46">
        <v>1</v>
      </c>
      <c r="H20" s="151">
        <v>2.5</v>
      </c>
      <c r="I20" s="152">
        <v>0.95</v>
      </c>
      <c r="J20" s="153">
        <v>0.59399999999999997</v>
      </c>
      <c r="K20" s="153">
        <v>23.04</v>
      </c>
      <c r="L20" s="152">
        <v>0.1</v>
      </c>
      <c r="M20" s="152">
        <v>1.08</v>
      </c>
      <c r="N20" s="153">
        <v>6.5000000000000002E-2</v>
      </c>
      <c r="O20" s="153">
        <v>20.87</v>
      </c>
      <c r="P20" s="171"/>
      <c r="Q20" s="172"/>
      <c r="R20" s="173"/>
      <c r="S20" s="170"/>
      <c r="T20" s="178"/>
      <c r="U20" s="161"/>
      <c r="V20" s="173"/>
      <c r="W20" s="180"/>
    </row>
    <row r="21" spans="1:23" ht="12.75" customHeight="1">
      <c r="A21" s="174">
        <v>20</v>
      </c>
      <c r="B21" s="174" t="s">
        <v>65</v>
      </c>
      <c r="C21" s="42">
        <v>41852</v>
      </c>
      <c r="D21" t="s">
        <v>281</v>
      </c>
      <c r="E21" s="44" t="s">
        <v>362</v>
      </c>
      <c r="G21" s="46">
        <v>3</v>
      </c>
      <c r="H21" s="151">
        <v>2</v>
      </c>
      <c r="I21" s="152">
        <v>1.32</v>
      </c>
      <c r="J21" s="153">
        <v>0.63800000000000001</v>
      </c>
      <c r="K21" s="153">
        <v>31.33</v>
      </c>
      <c r="L21" s="152">
        <v>0.1</v>
      </c>
      <c r="M21" s="152">
        <v>0.91</v>
      </c>
      <c r="N21" s="153">
        <v>0</v>
      </c>
      <c r="O21" s="153">
        <v>20.079999999999998</v>
      </c>
      <c r="P21" s="171"/>
      <c r="Q21" s="172"/>
      <c r="R21" s="173"/>
      <c r="S21" s="170"/>
      <c r="T21" s="178"/>
      <c r="U21" s="161"/>
      <c r="V21" s="173"/>
      <c r="W21" s="180"/>
    </row>
    <row r="22" spans="1:23" s="72" customFormat="1" ht="12.75" customHeight="1">
      <c r="A22" s="174">
        <v>21</v>
      </c>
      <c r="B22" s="174" t="s">
        <v>67</v>
      </c>
      <c r="C22" s="42">
        <v>41852</v>
      </c>
      <c r="D22" t="s">
        <v>281</v>
      </c>
      <c r="E22" s="44" t="s">
        <v>367</v>
      </c>
      <c r="F22" s="44"/>
      <c r="G22" s="46">
        <v>1</v>
      </c>
      <c r="H22" s="151">
        <v>2</v>
      </c>
      <c r="I22" s="152">
        <v>1.31</v>
      </c>
      <c r="J22" s="153">
        <v>0.54800000000000004</v>
      </c>
      <c r="K22" s="153">
        <v>28.59</v>
      </c>
      <c r="L22" s="152">
        <v>2</v>
      </c>
      <c r="M22" s="152">
        <v>1.01</v>
      </c>
      <c r="N22" s="153">
        <v>0</v>
      </c>
      <c r="O22" s="153">
        <v>24.39</v>
      </c>
      <c r="P22" s="171"/>
      <c r="Q22" s="172"/>
      <c r="R22" s="173"/>
      <c r="S22" s="170"/>
      <c r="T22" s="178"/>
      <c r="U22" s="161"/>
      <c r="V22" s="173"/>
      <c r="W22" s="180"/>
    </row>
    <row r="23" spans="1:23" s="72" customFormat="1" ht="12.75" customHeight="1">
      <c r="A23" s="174">
        <v>22</v>
      </c>
      <c r="B23" s="174" t="s">
        <v>68</v>
      </c>
      <c r="C23" s="42">
        <v>41852</v>
      </c>
      <c r="D23" t="s">
        <v>281</v>
      </c>
      <c r="E23" s="44" t="s">
        <v>364</v>
      </c>
      <c r="F23" s="44"/>
      <c r="G23" s="46">
        <v>3</v>
      </c>
      <c r="H23" s="151">
        <v>3.5</v>
      </c>
      <c r="I23" s="152">
        <v>1.1299999999999999</v>
      </c>
      <c r="J23" s="153">
        <v>0.51400000000000001</v>
      </c>
      <c r="K23" s="153">
        <v>29.15</v>
      </c>
      <c r="L23" s="152">
        <v>0.1</v>
      </c>
      <c r="M23" s="152">
        <v>0.91</v>
      </c>
      <c r="N23" s="153">
        <v>0.159</v>
      </c>
      <c r="O23" s="153">
        <v>21.55</v>
      </c>
      <c r="P23" s="171"/>
      <c r="Q23" s="172"/>
      <c r="R23" s="173"/>
      <c r="S23" s="170"/>
      <c r="T23" s="178"/>
      <c r="U23" s="161"/>
      <c r="V23" s="173"/>
      <c r="W23" s="180"/>
    </row>
    <row r="24" spans="1:23" ht="12.75" customHeight="1">
      <c r="A24" s="174">
        <v>23</v>
      </c>
      <c r="B24" s="174" t="s">
        <v>69</v>
      </c>
      <c r="C24" s="42">
        <v>41852</v>
      </c>
      <c r="D24" t="s">
        <v>281</v>
      </c>
      <c r="E24" s="44" t="s">
        <v>363</v>
      </c>
      <c r="G24" s="46">
        <v>3</v>
      </c>
      <c r="H24" s="151">
        <v>0.1</v>
      </c>
      <c r="I24" s="152">
        <v>1.04</v>
      </c>
      <c r="J24" s="153">
        <v>0.497</v>
      </c>
      <c r="K24" s="153">
        <v>21.55</v>
      </c>
      <c r="L24" s="152">
        <v>0.1</v>
      </c>
      <c r="M24" s="152">
        <v>0.65</v>
      </c>
      <c r="N24" s="153">
        <v>0</v>
      </c>
      <c r="O24" s="153">
        <v>14.48</v>
      </c>
      <c r="P24" s="171"/>
      <c r="Q24" s="172"/>
      <c r="R24" s="173"/>
      <c r="S24" s="170"/>
      <c r="T24" s="178"/>
      <c r="U24" s="161"/>
      <c r="V24" s="173"/>
      <c r="W24" s="180"/>
    </row>
    <row r="25" spans="1:23" ht="12.75" customHeight="1">
      <c r="A25" s="174">
        <v>24</v>
      </c>
      <c r="B25" s="174" t="s">
        <v>77</v>
      </c>
      <c r="C25" s="42">
        <v>41855</v>
      </c>
      <c r="E25" s="74" t="s">
        <v>361</v>
      </c>
      <c r="F25" s="74" t="s">
        <v>360</v>
      </c>
      <c r="G25" s="46">
        <v>0</v>
      </c>
      <c r="H25" s="151">
        <v>1797.63</v>
      </c>
      <c r="I25" s="152">
        <v>13.11</v>
      </c>
      <c r="J25" s="153">
        <v>236.4</v>
      </c>
      <c r="K25" s="153">
        <v>278.39999999999998</v>
      </c>
      <c r="L25" s="152">
        <v>41</v>
      </c>
      <c r="M25" s="152">
        <v>1.32</v>
      </c>
      <c r="N25" s="153">
        <v>3.294</v>
      </c>
      <c r="O25" s="153">
        <v>9.093</v>
      </c>
      <c r="P25" s="171"/>
      <c r="Q25" s="172"/>
      <c r="R25" s="173">
        <v>631.5</v>
      </c>
      <c r="S25" s="170">
        <v>361.5</v>
      </c>
      <c r="T25" s="178"/>
      <c r="U25" s="161"/>
      <c r="V25" s="173">
        <v>1.66</v>
      </c>
      <c r="W25" s="180">
        <v>12.64</v>
      </c>
    </row>
    <row r="26" spans="1:23" ht="12.75" customHeight="1">
      <c r="A26" s="174">
        <v>25</v>
      </c>
      <c r="B26" s="174" t="s">
        <v>77</v>
      </c>
      <c r="C26" s="73">
        <v>41859</v>
      </c>
      <c r="D26" s="72" t="s">
        <v>288</v>
      </c>
      <c r="E26" s="74" t="s">
        <v>367</v>
      </c>
      <c r="F26" s="74"/>
      <c r="G26" s="75">
        <v>1</v>
      </c>
      <c r="H26" s="155">
        <v>5</v>
      </c>
      <c r="I26" s="156">
        <v>1.1399999999999999</v>
      </c>
      <c r="J26" s="157">
        <v>0.33200000000000002</v>
      </c>
      <c r="K26" s="157">
        <v>9.9510000000000005</v>
      </c>
      <c r="L26" s="156">
        <v>1.5</v>
      </c>
      <c r="M26" s="156">
        <v>1.02</v>
      </c>
      <c r="N26" s="157">
        <v>3.3000000000000002E-2</v>
      </c>
      <c r="O26" s="157">
        <v>3.88</v>
      </c>
      <c r="P26" s="171"/>
      <c r="Q26" s="172"/>
      <c r="R26" s="173">
        <v>0.41499999999999998</v>
      </c>
      <c r="S26" s="170">
        <v>6.38</v>
      </c>
      <c r="T26" s="178"/>
      <c r="U26" s="161"/>
      <c r="V26" s="173">
        <v>1.331</v>
      </c>
      <c r="W26" s="180">
        <v>6.234</v>
      </c>
    </row>
    <row r="27" spans="1:23" ht="12.75" customHeight="1">
      <c r="A27" s="174">
        <v>26</v>
      </c>
      <c r="B27" s="174" t="s">
        <v>244</v>
      </c>
      <c r="C27" s="42">
        <v>41896</v>
      </c>
      <c r="D27" t="s">
        <v>284</v>
      </c>
      <c r="E27" s="44" t="s">
        <v>362</v>
      </c>
      <c r="G27" s="46">
        <v>3</v>
      </c>
      <c r="H27" s="151">
        <v>1</v>
      </c>
      <c r="I27" s="152">
        <v>1.28</v>
      </c>
      <c r="J27" s="153">
        <v>0.35499999999999998</v>
      </c>
      <c r="K27" s="153">
        <v>14.72</v>
      </c>
      <c r="L27" s="152">
        <v>0.1</v>
      </c>
      <c r="M27" s="152">
        <v>1.05</v>
      </c>
      <c r="N27" s="153">
        <v>0.156</v>
      </c>
      <c r="O27" s="153">
        <v>8.8350000000000009</v>
      </c>
      <c r="P27" s="171"/>
      <c r="Q27" s="172"/>
      <c r="R27" s="173">
        <v>0.65400000000000003</v>
      </c>
      <c r="S27" s="170">
        <v>8.577</v>
      </c>
      <c r="T27" s="178"/>
      <c r="U27" s="161"/>
      <c r="V27" s="173">
        <v>0.27800000000000002</v>
      </c>
      <c r="W27" s="180">
        <v>7.8179999999999996</v>
      </c>
    </row>
    <row r="28" spans="1:23" ht="12.75" customHeight="1">
      <c r="A28" s="174">
        <v>27</v>
      </c>
      <c r="B28" s="174" t="s">
        <v>246</v>
      </c>
      <c r="C28" s="42">
        <v>41896</v>
      </c>
      <c r="D28" t="s">
        <v>284</v>
      </c>
      <c r="E28" s="44" t="s">
        <v>364</v>
      </c>
      <c r="G28" s="46">
        <v>3</v>
      </c>
      <c r="H28" s="151">
        <v>1</v>
      </c>
      <c r="I28" s="152">
        <v>1.17</v>
      </c>
      <c r="J28" s="153">
        <v>0.52500000000000002</v>
      </c>
      <c r="K28" s="153">
        <v>15.58</v>
      </c>
      <c r="L28" s="152">
        <v>0.1</v>
      </c>
      <c r="M28" s="152">
        <v>0.92</v>
      </c>
      <c r="N28" s="153">
        <v>5.5E-2</v>
      </c>
      <c r="O28" s="153">
        <v>5.7030000000000003</v>
      </c>
      <c r="P28" s="171"/>
      <c r="Q28" s="172"/>
      <c r="R28" s="173">
        <v>0.77200000000000002</v>
      </c>
      <c r="S28" s="170">
        <v>7.4720000000000004</v>
      </c>
      <c r="T28" s="178"/>
      <c r="U28" s="161"/>
      <c r="V28" s="173">
        <v>0.23599999999999999</v>
      </c>
      <c r="W28" s="180">
        <v>5.2190000000000003</v>
      </c>
    </row>
    <row r="29" spans="1:23" ht="12.75" customHeight="1">
      <c r="A29" s="174">
        <v>28</v>
      </c>
      <c r="B29" s="174" t="s">
        <v>247</v>
      </c>
      <c r="C29" s="42">
        <v>41896</v>
      </c>
      <c r="D29" t="s">
        <v>284</v>
      </c>
      <c r="E29" s="44" t="s">
        <v>363</v>
      </c>
      <c r="G29" s="46">
        <v>3</v>
      </c>
      <c r="H29" s="151">
        <v>8</v>
      </c>
      <c r="I29" s="152">
        <v>1.26</v>
      </c>
      <c r="J29" s="153">
        <v>0.66900000000000004</v>
      </c>
      <c r="K29" s="153">
        <v>15.67</v>
      </c>
      <c r="L29" s="152">
        <v>6.5</v>
      </c>
      <c r="M29" s="152">
        <v>1.05</v>
      </c>
      <c r="N29" s="153">
        <v>0.17599999999999999</v>
      </c>
      <c r="O29" s="153">
        <v>8.2159999999999993</v>
      </c>
      <c r="P29" s="171"/>
      <c r="Q29" s="172"/>
      <c r="R29" s="173">
        <v>0.85099999999999998</v>
      </c>
      <c r="S29" s="170">
        <v>10.23</v>
      </c>
      <c r="T29" s="178"/>
      <c r="U29" s="161"/>
      <c r="V29" s="173">
        <v>0.217</v>
      </c>
      <c r="W29" s="180">
        <v>6.8659999999999997</v>
      </c>
    </row>
    <row r="30" spans="1:23" ht="12.75" customHeight="1">
      <c r="A30" s="174">
        <v>29</v>
      </c>
      <c r="B30" s="174" t="s">
        <v>248</v>
      </c>
      <c r="C30" s="42">
        <v>41896</v>
      </c>
      <c r="D30" t="s">
        <v>284</v>
      </c>
      <c r="E30" s="44" t="s">
        <v>367</v>
      </c>
      <c r="G30" s="46">
        <v>1.5</v>
      </c>
      <c r="H30" s="151">
        <v>4</v>
      </c>
      <c r="I30" s="152">
        <v>1.22</v>
      </c>
      <c r="J30" s="153">
        <v>0.37</v>
      </c>
      <c r="K30" s="153">
        <v>14.73</v>
      </c>
      <c r="L30" s="152">
        <v>0.1</v>
      </c>
      <c r="M30" s="152">
        <v>0.85</v>
      </c>
      <c r="N30" s="153">
        <v>5.7000000000000002E-2</v>
      </c>
      <c r="O30" s="153">
        <v>5.4009999999999998</v>
      </c>
      <c r="P30" s="171"/>
      <c r="Q30" s="172"/>
      <c r="R30" s="173">
        <v>0.56899999999999995</v>
      </c>
      <c r="S30" s="170">
        <v>7.899</v>
      </c>
      <c r="T30" s="178"/>
      <c r="U30" s="161"/>
      <c r="V30" s="173">
        <v>0.76400000000000001</v>
      </c>
      <c r="W30" s="180">
        <v>5.157</v>
      </c>
    </row>
    <row r="31" spans="1:23" s="72" customFormat="1" ht="12.75" customHeight="1">
      <c r="A31" s="174">
        <v>30</v>
      </c>
      <c r="B31" s="174" t="s">
        <v>249</v>
      </c>
      <c r="C31" s="73">
        <v>41896</v>
      </c>
      <c r="D31" s="72" t="s">
        <v>284</v>
      </c>
      <c r="E31" s="74" t="s">
        <v>366</v>
      </c>
      <c r="F31" s="74"/>
      <c r="G31" s="75">
        <v>1.5</v>
      </c>
      <c r="H31" s="155">
        <v>4.5</v>
      </c>
      <c r="I31" s="156">
        <v>1.17</v>
      </c>
      <c r="J31" s="157">
        <v>0.442</v>
      </c>
      <c r="K31" s="157">
        <v>14.91</v>
      </c>
      <c r="L31" s="156">
        <v>1</v>
      </c>
      <c r="M31" s="156">
        <v>0.91</v>
      </c>
      <c r="N31" s="157">
        <v>6.3E-2</v>
      </c>
      <c r="O31" s="157">
        <v>5.4329999999999998</v>
      </c>
      <c r="P31" s="171"/>
      <c r="Q31" s="172"/>
      <c r="R31" s="173">
        <v>0.51700000000000002</v>
      </c>
      <c r="S31" s="170">
        <v>8.8030000000000008</v>
      </c>
      <c r="T31" s="178"/>
      <c r="U31" s="161"/>
      <c r="V31" s="173">
        <v>0.217</v>
      </c>
      <c r="W31" s="180">
        <v>4.9130000000000003</v>
      </c>
    </row>
    <row r="32" spans="1:23" s="72" customFormat="1" ht="12.75" customHeight="1">
      <c r="A32" s="174">
        <v>31</v>
      </c>
      <c r="B32" s="174" t="s">
        <v>82</v>
      </c>
      <c r="C32" s="42">
        <v>41855</v>
      </c>
      <c r="D32" t="s">
        <v>282</v>
      </c>
      <c r="E32" s="74" t="s">
        <v>361</v>
      </c>
      <c r="F32" s="74" t="s">
        <v>360</v>
      </c>
      <c r="G32" s="46">
        <v>0</v>
      </c>
      <c r="H32" s="151">
        <v>1218.49</v>
      </c>
      <c r="I32" s="152">
        <v>18.95</v>
      </c>
      <c r="J32" s="153">
        <v>226.4</v>
      </c>
      <c r="K32" s="153">
        <v>465.9</v>
      </c>
      <c r="L32" s="152">
        <v>26</v>
      </c>
      <c r="M32" s="152">
        <v>0.47</v>
      </c>
      <c r="N32" s="153">
        <v>2.1989999999999998</v>
      </c>
      <c r="O32" s="153">
        <v>2.6739999999999999</v>
      </c>
      <c r="P32" s="171"/>
      <c r="Q32" s="172"/>
      <c r="R32" s="173">
        <v>121.8</v>
      </c>
      <c r="S32" s="170">
        <v>76.47</v>
      </c>
      <c r="T32" s="178"/>
      <c r="U32" s="161"/>
      <c r="V32" s="173">
        <v>0.871</v>
      </c>
      <c r="W32" s="180">
        <v>1.7370000000000001</v>
      </c>
    </row>
    <row r="33" spans="1:23" s="72" customFormat="1" ht="12.75" customHeight="1">
      <c r="A33" s="174">
        <v>32</v>
      </c>
      <c r="B33" s="174" t="s">
        <v>111</v>
      </c>
      <c r="C33" s="73">
        <v>41859</v>
      </c>
      <c r="D33" s="72" t="s">
        <v>288</v>
      </c>
      <c r="E33" s="74" t="s">
        <v>367</v>
      </c>
      <c r="F33" s="74"/>
      <c r="G33" s="75">
        <v>1</v>
      </c>
      <c r="H33" s="155">
        <v>8.5</v>
      </c>
      <c r="I33" s="156">
        <v>0.02</v>
      </c>
      <c r="J33" s="157">
        <v>0.21099999999999999</v>
      </c>
      <c r="K33" s="157">
        <v>2.9</v>
      </c>
      <c r="L33" s="156">
        <v>0.1</v>
      </c>
      <c r="M33" s="156">
        <v>7.0000000000000007E-2</v>
      </c>
      <c r="N33" s="157">
        <v>1.7000000000000001E-2</v>
      </c>
      <c r="O33" s="157">
        <v>2.1819999999999999</v>
      </c>
      <c r="P33" s="171"/>
      <c r="Q33" s="172"/>
      <c r="R33" s="173">
        <v>0.38700000000000001</v>
      </c>
      <c r="S33" s="170">
        <v>0.20200000000000001</v>
      </c>
      <c r="T33" s="178"/>
      <c r="U33" s="161"/>
      <c r="V33" s="173">
        <v>0.125</v>
      </c>
      <c r="W33" s="180">
        <v>-1.7789999999999999</v>
      </c>
    </row>
    <row r="34" spans="1:23" s="72" customFormat="1" ht="12.75" customHeight="1">
      <c r="A34" s="174">
        <v>33</v>
      </c>
      <c r="B34" s="174" t="s">
        <v>82</v>
      </c>
      <c r="C34" s="73">
        <v>41885</v>
      </c>
      <c r="D34" s="72" t="s">
        <v>283</v>
      </c>
      <c r="E34" s="74" t="s">
        <v>361</v>
      </c>
      <c r="F34" s="74" t="s">
        <v>360</v>
      </c>
      <c r="G34" s="75">
        <v>0</v>
      </c>
      <c r="H34" s="155">
        <v>1715.33</v>
      </c>
      <c r="I34" s="156">
        <v>18.760000000000002</v>
      </c>
      <c r="J34" s="157">
        <v>290.89999999999998</v>
      </c>
      <c r="K34" s="157">
        <v>475.3</v>
      </c>
      <c r="L34" s="156">
        <v>240.11</v>
      </c>
      <c r="M34" s="156">
        <v>1.73</v>
      </c>
      <c r="N34" s="157">
        <v>18.86</v>
      </c>
      <c r="O34" s="157">
        <v>12.88</v>
      </c>
      <c r="P34" s="171">
        <v>16998.169999999998</v>
      </c>
      <c r="Q34" s="172">
        <v>71.37</v>
      </c>
      <c r="R34" s="173">
        <v>171.6</v>
      </c>
      <c r="S34" s="170">
        <v>96.58</v>
      </c>
      <c r="T34" s="178">
        <v>18.5</v>
      </c>
      <c r="U34" s="161">
        <v>0.61</v>
      </c>
      <c r="V34" s="173">
        <v>8.6310000000000002</v>
      </c>
      <c r="W34" s="180">
        <v>3.7949999999999999</v>
      </c>
    </row>
    <row r="35" spans="1:23" s="72" customFormat="1" ht="12.75" customHeight="1">
      <c r="A35" s="174">
        <v>34</v>
      </c>
      <c r="B35" s="174" t="s">
        <v>96</v>
      </c>
      <c r="C35" s="42">
        <v>41856</v>
      </c>
      <c r="D35" t="s">
        <v>283</v>
      </c>
      <c r="E35" s="44" t="s">
        <v>362</v>
      </c>
      <c r="F35" s="44"/>
      <c r="G35" s="46">
        <v>3</v>
      </c>
      <c r="H35" s="151">
        <v>1</v>
      </c>
      <c r="I35" s="152">
        <v>0.7</v>
      </c>
      <c r="J35" s="153">
        <v>0.30099999999999999</v>
      </c>
      <c r="K35" s="153">
        <v>15.9</v>
      </c>
      <c r="L35" s="152">
        <v>1.5</v>
      </c>
      <c r="M35" s="152">
        <v>0.5</v>
      </c>
      <c r="N35" s="153">
        <v>-8.2000000000000003E-2</v>
      </c>
      <c r="O35" s="153">
        <v>2.2149999999999999</v>
      </c>
      <c r="P35" s="171"/>
      <c r="Q35" s="172"/>
      <c r="R35" s="173"/>
      <c r="S35" s="170"/>
      <c r="T35" s="178"/>
      <c r="U35" s="161"/>
      <c r="V35" s="173"/>
      <c r="W35" s="180"/>
    </row>
    <row r="36" spans="1:23" s="72" customFormat="1" ht="12.75" customHeight="1">
      <c r="A36" s="174">
        <v>35</v>
      </c>
      <c r="B36" s="174" t="s">
        <v>250</v>
      </c>
      <c r="C36" s="73">
        <v>41856</v>
      </c>
      <c r="D36" s="72" t="s">
        <v>283</v>
      </c>
      <c r="E36" s="74" t="s">
        <v>364</v>
      </c>
      <c r="F36" s="74"/>
      <c r="G36" s="75">
        <v>3</v>
      </c>
      <c r="H36" s="155">
        <v>1</v>
      </c>
      <c r="I36" s="156">
        <v>2.0099999999999998</v>
      </c>
      <c r="J36" s="157">
        <v>1.39</v>
      </c>
      <c r="K36" s="157">
        <v>27.36</v>
      </c>
      <c r="L36" s="156">
        <v>0.1</v>
      </c>
      <c r="M36" s="156">
        <v>0.64</v>
      </c>
      <c r="N36" s="157">
        <v>0.16700000000000001</v>
      </c>
      <c r="O36" s="157">
        <v>5.3789999999999996</v>
      </c>
      <c r="P36" s="171"/>
      <c r="Q36" s="172"/>
      <c r="R36" s="173"/>
      <c r="S36" s="170"/>
      <c r="T36" s="178"/>
      <c r="U36" s="161"/>
      <c r="V36" s="173"/>
      <c r="W36" s="180"/>
    </row>
    <row r="37" spans="1:23" s="72" customFormat="1" ht="12.75" customHeight="1">
      <c r="A37" s="174">
        <v>36</v>
      </c>
      <c r="B37" s="174" t="s">
        <v>251</v>
      </c>
      <c r="C37" s="73">
        <v>41856</v>
      </c>
      <c r="D37" s="72" t="s">
        <v>283</v>
      </c>
      <c r="E37" s="74" t="s">
        <v>363</v>
      </c>
      <c r="F37" s="74"/>
      <c r="G37" s="75">
        <v>3</v>
      </c>
      <c r="H37" s="155">
        <v>2</v>
      </c>
      <c r="I37" s="156">
        <v>0.77</v>
      </c>
      <c r="J37" s="157">
        <v>1.0469999999999999</v>
      </c>
      <c r="K37" s="157">
        <v>9.2110000000000003</v>
      </c>
      <c r="L37" s="156">
        <v>1.5</v>
      </c>
      <c r="M37" s="156">
        <v>0.61</v>
      </c>
      <c r="N37" s="157">
        <v>0.104</v>
      </c>
      <c r="O37" s="157">
        <v>3.1139999999999999</v>
      </c>
      <c r="P37" s="171"/>
      <c r="Q37" s="172"/>
      <c r="R37" s="173"/>
      <c r="S37" s="170"/>
      <c r="T37" s="178"/>
      <c r="U37" s="161"/>
      <c r="V37" s="173"/>
      <c r="W37" s="180"/>
    </row>
    <row r="38" spans="1:23" s="72" customFormat="1" ht="12.75" customHeight="1">
      <c r="A38" s="174">
        <v>37</v>
      </c>
      <c r="B38" s="174" t="s">
        <v>96</v>
      </c>
      <c r="C38" s="42">
        <v>41912</v>
      </c>
      <c r="D38" t="s">
        <v>322</v>
      </c>
      <c r="E38" s="44" t="s">
        <v>362</v>
      </c>
      <c r="F38" s="44"/>
      <c r="G38" s="46">
        <v>3</v>
      </c>
      <c r="H38" s="151">
        <v>2.5</v>
      </c>
      <c r="I38" s="152">
        <v>0.59</v>
      </c>
      <c r="J38" s="153">
        <v>0.38200000000000001</v>
      </c>
      <c r="K38" s="153">
        <v>19.98</v>
      </c>
      <c r="L38" s="152">
        <v>2.5</v>
      </c>
      <c r="M38" s="152">
        <v>0.31</v>
      </c>
      <c r="N38" s="153">
        <v>-0.11</v>
      </c>
      <c r="O38" s="153">
        <v>-0.434</v>
      </c>
      <c r="P38" s="171"/>
      <c r="Q38" s="172"/>
      <c r="R38" s="173"/>
      <c r="S38" s="170"/>
      <c r="T38" s="178"/>
      <c r="U38" s="161"/>
      <c r="V38" s="173"/>
      <c r="W38" s="180"/>
    </row>
    <row r="39" spans="1:23" s="72" customFormat="1" ht="12.75" customHeight="1">
      <c r="A39" s="174">
        <v>38</v>
      </c>
      <c r="B39" s="174" t="s">
        <v>104</v>
      </c>
      <c r="C39" s="42">
        <v>41856</v>
      </c>
      <c r="D39" t="s">
        <v>285</v>
      </c>
      <c r="E39" s="44" t="s">
        <v>365</v>
      </c>
      <c r="F39" s="44"/>
      <c r="G39" s="46">
        <v>3</v>
      </c>
      <c r="H39" s="151">
        <v>1</v>
      </c>
      <c r="I39" s="152">
        <v>0.56000000000000005</v>
      </c>
      <c r="J39" s="153">
        <v>0.318</v>
      </c>
      <c r="K39" s="153">
        <v>8.1660000000000004</v>
      </c>
      <c r="L39" s="152">
        <v>0.1</v>
      </c>
      <c r="M39" s="152">
        <v>0.31</v>
      </c>
      <c r="N39" s="153">
        <v>0.105</v>
      </c>
      <c r="O39" s="153">
        <v>3.1509999999999998</v>
      </c>
      <c r="P39" s="171"/>
      <c r="Q39" s="172"/>
      <c r="R39" s="173"/>
      <c r="S39" s="170"/>
      <c r="T39" s="178"/>
      <c r="U39" s="161"/>
      <c r="V39" s="173"/>
      <c r="W39" s="180"/>
    </row>
    <row r="40" spans="1:23" s="72" customFormat="1" ht="12.75" customHeight="1">
      <c r="A40" s="174">
        <v>39</v>
      </c>
      <c r="B40" s="174" t="s">
        <v>101</v>
      </c>
      <c r="C40" s="42">
        <v>41856</v>
      </c>
      <c r="D40" t="s">
        <v>285</v>
      </c>
      <c r="E40" s="44" t="s">
        <v>363</v>
      </c>
      <c r="F40" s="44"/>
      <c r="G40" s="46">
        <v>3</v>
      </c>
      <c r="H40" s="151">
        <v>2</v>
      </c>
      <c r="I40" s="152">
        <v>0.59</v>
      </c>
      <c r="J40" s="153">
        <v>0.37</v>
      </c>
      <c r="K40" s="153">
        <v>5.601</v>
      </c>
      <c r="L40" s="152">
        <v>0.1</v>
      </c>
      <c r="M40" s="152">
        <v>0.25</v>
      </c>
      <c r="N40" s="153">
        <v>-0.04</v>
      </c>
      <c r="O40" s="153">
        <v>1.085</v>
      </c>
      <c r="P40" s="171"/>
      <c r="Q40" s="172"/>
      <c r="R40" s="173"/>
      <c r="S40" s="170"/>
      <c r="T40" s="178"/>
      <c r="U40" s="161"/>
      <c r="V40" s="173"/>
      <c r="W40" s="180"/>
    </row>
    <row r="41" spans="1:23" s="72" customFormat="1" ht="12.75" customHeight="1">
      <c r="A41" s="174">
        <v>40</v>
      </c>
      <c r="B41" s="174" t="s">
        <v>99</v>
      </c>
      <c r="C41" s="42">
        <v>41856</v>
      </c>
      <c r="D41" t="s">
        <v>285</v>
      </c>
      <c r="E41" s="44" t="s">
        <v>364</v>
      </c>
      <c r="F41" s="44"/>
      <c r="G41" s="46">
        <v>3</v>
      </c>
      <c r="H41" s="151">
        <v>0.1</v>
      </c>
      <c r="I41" s="152">
        <v>0.62</v>
      </c>
      <c r="J41" s="153">
        <v>0.41</v>
      </c>
      <c r="K41" s="153">
        <v>8.5909999999999993</v>
      </c>
      <c r="L41" s="152">
        <v>0.55000000000000004</v>
      </c>
      <c r="M41" s="152">
        <v>0.26</v>
      </c>
      <c r="N41" s="153">
        <v>3.6999999999999998E-2</v>
      </c>
      <c r="O41" s="153">
        <v>2.3530000000000002</v>
      </c>
      <c r="P41" s="171"/>
      <c r="Q41" s="172"/>
      <c r="R41" s="173"/>
      <c r="S41" s="170"/>
      <c r="T41" s="178"/>
      <c r="U41" s="161"/>
      <c r="V41" s="173"/>
      <c r="W41" s="180"/>
    </row>
    <row r="42" spans="1:23" s="72" customFormat="1" ht="12.75" customHeight="1">
      <c r="A42" s="174">
        <v>41</v>
      </c>
      <c r="B42" s="174" t="s">
        <v>106</v>
      </c>
      <c r="C42" s="42">
        <v>41856</v>
      </c>
      <c r="D42" t="s">
        <v>284</v>
      </c>
      <c r="E42" s="44" t="s">
        <v>362</v>
      </c>
      <c r="F42" s="44"/>
      <c r="G42" s="46">
        <v>3</v>
      </c>
      <c r="H42" s="151">
        <v>0.55000000000000004</v>
      </c>
      <c r="I42" s="152">
        <v>0.44</v>
      </c>
      <c r="J42" s="153">
        <v>0.29599999999999999</v>
      </c>
      <c r="K42" s="153">
        <v>7.6150000000000002</v>
      </c>
      <c r="L42" s="152">
        <v>1.5</v>
      </c>
      <c r="M42" s="152">
        <v>0.28999999999999998</v>
      </c>
      <c r="N42" s="153">
        <v>-4.1000000000000002E-2</v>
      </c>
      <c r="O42" s="153">
        <v>0.51200000000000001</v>
      </c>
      <c r="P42" s="171"/>
      <c r="Q42" s="172"/>
      <c r="R42" s="173"/>
      <c r="S42" s="170"/>
      <c r="T42" s="178"/>
      <c r="U42" s="161"/>
      <c r="V42" s="173"/>
      <c r="W42" s="180"/>
    </row>
    <row r="43" spans="1:23" s="72" customFormat="1" ht="12.75" customHeight="1">
      <c r="A43" s="174">
        <v>42.1</v>
      </c>
      <c r="B43" s="174" t="s">
        <v>115</v>
      </c>
      <c r="C43" s="73">
        <v>41862</v>
      </c>
      <c r="D43" s="72" t="s">
        <v>289</v>
      </c>
      <c r="E43" s="74" t="s">
        <v>362</v>
      </c>
      <c r="F43" s="74"/>
      <c r="G43" s="75">
        <v>3</v>
      </c>
      <c r="H43" s="155">
        <v>0.1</v>
      </c>
      <c r="I43" s="156">
        <v>0.13</v>
      </c>
      <c r="J43" s="157">
        <v>6.6000000000000003E-2</v>
      </c>
      <c r="K43" s="157">
        <v>3.88</v>
      </c>
      <c r="L43" s="156">
        <v>2.5</v>
      </c>
      <c r="M43" s="156">
        <v>0.13</v>
      </c>
      <c r="N43" s="157">
        <v>-0.04</v>
      </c>
      <c r="O43" s="157">
        <v>1.9119999999999999</v>
      </c>
      <c r="P43" s="171"/>
      <c r="Q43" s="172"/>
      <c r="R43" s="173"/>
      <c r="S43" s="170"/>
      <c r="T43" s="178"/>
      <c r="U43" s="161"/>
      <c r="V43" s="173"/>
      <c r="W43" s="180"/>
    </row>
    <row r="44" spans="1:23" s="72" customFormat="1" ht="12.75" customHeight="1">
      <c r="A44" s="174">
        <v>42.2</v>
      </c>
      <c r="B44" s="174" t="s">
        <v>104</v>
      </c>
      <c r="C44" s="42">
        <v>41913</v>
      </c>
      <c r="D44" t="s">
        <v>323</v>
      </c>
      <c r="E44" s="44" t="s">
        <v>365</v>
      </c>
      <c r="F44" s="44"/>
      <c r="G44" s="46">
        <v>3</v>
      </c>
      <c r="H44" s="151">
        <v>0.55000000000000004</v>
      </c>
      <c r="I44" s="152">
        <v>0.5</v>
      </c>
      <c r="J44" s="153">
        <v>0.161</v>
      </c>
      <c r="K44" s="153">
        <v>7.2759999999999998</v>
      </c>
      <c r="L44" s="152">
        <v>1</v>
      </c>
      <c r="M44" s="152">
        <v>0.46</v>
      </c>
      <c r="N44" s="153">
        <v>7.6999999999999999E-2</v>
      </c>
      <c r="O44" s="153">
        <v>0.51400000000000001</v>
      </c>
      <c r="P44" s="171"/>
      <c r="Q44" s="172"/>
      <c r="R44" s="173"/>
      <c r="S44" s="170"/>
      <c r="T44" s="178"/>
      <c r="U44" s="161"/>
      <c r="V44" s="173"/>
      <c r="W44" s="180"/>
    </row>
    <row r="45" spans="1:23" s="72" customFormat="1" ht="12.75" customHeight="1">
      <c r="A45" s="174">
        <v>43</v>
      </c>
      <c r="B45" s="174" t="s">
        <v>101</v>
      </c>
      <c r="C45" s="42">
        <v>41913</v>
      </c>
      <c r="D45" t="s">
        <v>323</v>
      </c>
      <c r="E45" s="44" t="s">
        <v>363</v>
      </c>
      <c r="F45" s="44"/>
      <c r="G45" s="46">
        <v>3</v>
      </c>
      <c r="H45" s="151">
        <v>1.5</v>
      </c>
      <c r="I45" s="152">
        <v>0.65</v>
      </c>
      <c r="J45" s="153">
        <v>0.314</v>
      </c>
      <c r="K45" s="153">
        <v>8.0749999999999993</v>
      </c>
      <c r="L45" s="152">
        <v>0.1</v>
      </c>
      <c r="M45" s="152">
        <v>0.28999999999999998</v>
      </c>
      <c r="N45" s="153">
        <v>-0.115</v>
      </c>
      <c r="O45" s="153">
        <v>-0.48599999999999999</v>
      </c>
      <c r="P45" s="171"/>
      <c r="Q45" s="172"/>
      <c r="R45" s="173"/>
      <c r="S45" s="170"/>
      <c r="T45" s="178"/>
      <c r="U45" s="161"/>
      <c r="V45" s="173"/>
      <c r="W45" s="180"/>
    </row>
    <row r="46" spans="1:23" s="72" customFormat="1" ht="12.75" customHeight="1">
      <c r="A46" s="174">
        <v>44</v>
      </c>
      <c r="B46" s="174" t="s">
        <v>99</v>
      </c>
      <c r="C46" s="42">
        <v>41913</v>
      </c>
      <c r="D46" t="s">
        <v>292</v>
      </c>
      <c r="E46" s="44" t="s">
        <v>364</v>
      </c>
      <c r="F46" s="44"/>
      <c r="G46" s="46">
        <v>3</v>
      </c>
      <c r="H46" s="151">
        <v>0.1</v>
      </c>
      <c r="I46" s="152">
        <v>0.47</v>
      </c>
      <c r="J46" s="153">
        <v>0.253</v>
      </c>
      <c r="K46" s="153">
        <v>5.5330000000000004</v>
      </c>
      <c r="L46" s="152">
        <v>0.1</v>
      </c>
      <c r="M46" s="152">
        <v>0.26</v>
      </c>
      <c r="N46" s="153">
        <v>-0.1</v>
      </c>
      <c r="O46" s="153">
        <v>-0.432</v>
      </c>
      <c r="P46" s="171"/>
      <c r="Q46" s="172"/>
      <c r="R46" s="173"/>
      <c r="S46" s="170"/>
      <c r="T46" s="178"/>
      <c r="U46" s="161"/>
      <c r="V46" s="173"/>
      <c r="W46" s="180"/>
    </row>
    <row r="47" spans="1:23" s="72" customFormat="1" ht="12.75" customHeight="1">
      <c r="A47" s="174">
        <v>45</v>
      </c>
      <c r="B47" s="174" t="s">
        <v>106</v>
      </c>
      <c r="C47" s="42">
        <v>41913</v>
      </c>
      <c r="D47" t="s">
        <v>293</v>
      </c>
      <c r="E47" s="44" t="s">
        <v>362</v>
      </c>
      <c r="F47" s="44"/>
      <c r="G47" s="46">
        <v>3</v>
      </c>
      <c r="H47" s="151">
        <v>0.1</v>
      </c>
      <c r="I47" s="152">
        <v>0.5</v>
      </c>
      <c r="J47" s="153">
        <v>0.26200000000000001</v>
      </c>
      <c r="K47" s="153">
        <v>5.4349999999999996</v>
      </c>
      <c r="L47" s="152">
        <v>3</v>
      </c>
      <c r="M47" s="152">
        <v>0.35</v>
      </c>
      <c r="N47" s="153">
        <v>-0.106</v>
      </c>
      <c r="O47" s="153">
        <v>-0.64700000000000002</v>
      </c>
      <c r="P47" s="171"/>
      <c r="Q47" s="172"/>
      <c r="R47" s="173"/>
      <c r="S47" s="170"/>
      <c r="T47" s="178"/>
      <c r="U47" s="161"/>
      <c r="V47" s="173"/>
      <c r="W47" s="180"/>
    </row>
    <row r="48" spans="1:23" s="72" customFormat="1" ht="12.75" customHeight="1">
      <c r="A48" s="174">
        <v>46</v>
      </c>
      <c r="B48" s="174" t="s">
        <v>87</v>
      </c>
      <c r="C48" s="42">
        <v>41857</v>
      </c>
      <c r="D48" t="s">
        <v>286</v>
      </c>
      <c r="E48" s="44" t="s">
        <v>364</v>
      </c>
      <c r="F48" s="44"/>
      <c r="G48" s="46">
        <v>3</v>
      </c>
      <c r="H48" s="151">
        <v>3</v>
      </c>
      <c r="I48" s="152">
        <v>1.35</v>
      </c>
      <c r="J48" s="153">
        <v>0.193</v>
      </c>
      <c r="K48" s="153">
        <v>13.92</v>
      </c>
      <c r="L48" s="152">
        <v>0.55000000000000004</v>
      </c>
      <c r="M48" s="152">
        <v>0.83</v>
      </c>
      <c r="N48" s="153">
        <v>6.6000000000000003E-2</v>
      </c>
      <c r="O48" s="153">
        <v>5.6779999999999999</v>
      </c>
      <c r="P48" s="171">
        <v>0.1</v>
      </c>
      <c r="Q48" s="172">
        <v>0.67</v>
      </c>
      <c r="R48" s="173">
        <v>0.57499999999999996</v>
      </c>
      <c r="S48" s="170">
        <v>7.0270000000000001</v>
      </c>
      <c r="T48" s="178">
        <v>0.1</v>
      </c>
      <c r="U48" s="161">
        <v>0.65</v>
      </c>
      <c r="V48" s="173">
        <v>0.375</v>
      </c>
      <c r="W48" s="180">
        <v>4.9950000000000001</v>
      </c>
    </row>
    <row r="49" spans="1:23" s="72" customFormat="1" ht="12.75" customHeight="1">
      <c r="A49" s="174">
        <v>47</v>
      </c>
      <c r="B49" s="174" t="s">
        <v>86</v>
      </c>
      <c r="C49" s="42">
        <v>41857</v>
      </c>
      <c r="D49" t="s">
        <v>286</v>
      </c>
      <c r="E49" s="44" t="s">
        <v>362</v>
      </c>
      <c r="F49" s="44"/>
      <c r="G49" s="46">
        <v>3</v>
      </c>
      <c r="H49" s="151">
        <v>2.5</v>
      </c>
      <c r="I49" s="152">
        <v>1.41</v>
      </c>
      <c r="J49" s="153">
        <v>0.30199999999999999</v>
      </c>
      <c r="K49" s="153">
        <v>16.82</v>
      </c>
      <c r="L49" s="152">
        <v>1</v>
      </c>
      <c r="M49" s="152">
        <v>0.94</v>
      </c>
      <c r="N49" s="153">
        <v>3.1E-2</v>
      </c>
      <c r="O49" s="153">
        <v>16.82</v>
      </c>
      <c r="P49" s="171">
        <v>0.1</v>
      </c>
      <c r="Q49" s="172">
        <v>0.74</v>
      </c>
      <c r="R49" s="173">
        <v>0.56899999999999995</v>
      </c>
      <c r="S49" s="170">
        <v>7.36</v>
      </c>
      <c r="T49" s="178">
        <v>0.55000000000000004</v>
      </c>
      <c r="U49" s="161">
        <v>0.71</v>
      </c>
      <c r="V49" s="173">
        <v>0.34399999999999997</v>
      </c>
      <c r="W49" s="180">
        <v>5.84</v>
      </c>
    </row>
    <row r="50" spans="1:23" s="72" customFormat="1" ht="12.75" customHeight="1">
      <c r="A50" s="174">
        <v>48</v>
      </c>
      <c r="B50" s="174" t="s">
        <v>88</v>
      </c>
      <c r="C50" s="73">
        <v>41857</v>
      </c>
      <c r="D50" s="72" t="s">
        <v>286</v>
      </c>
      <c r="E50" s="74" t="s">
        <v>367</v>
      </c>
      <c r="F50" s="74"/>
      <c r="G50" s="75">
        <v>1</v>
      </c>
      <c r="H50" s="155">
        <v>2.5</v>
      </c>
      <c r="I50" s="156">
        <v>0.76</v>
      </c>
      <c r="J50" s="157">
        <v>0.252</v>
      </c>
      <c r="K50" s="157">
        <v>8.9830000000000005</v>
      </c>
      <c r="L50" s="156">
        <v>0.1</v>
      </c>
      <c r="M50" s="156">
        <v>0.56000000000000005</v>
      </c>
      <c r="N50" s="157">
        <v>1.6E-2</v>
      </c>
      <c r="O50" s="157">
        <v>4.6020000000000003</v>
      </c>
      <c r="P50" s="171">
        <v>3.5</v>
      </c>
      <c r="Q50" s="172">
        <v>0.73</v>
      </c>
      <c r="R50" s="173">
        <v>0.30499999999999999</v>
      </c>
      <c r="S50" s="170">
        <v>5.0330000000000004</v>
      </c>
      <c r="T50" s="178">
        <v>0.1</v>
      </c>
      <c r="U50" s="161">
        <v>0.5</v>
      </c>
      <c r="V50" s="173">
        <v>0.123</v>
      </c>
      <c r="W50" s="180">
        <v>3.5049999999999999</v>
      </c>
    </row>
    <row r="51" spans="1:23" ht="12.75" customHeight="1">
      <c r="A51" s="174">
        <v>49</v>
      </c>
      <c r="B51" s="174" t="s">
        <v>254</v>
      </c>
      <c r="C51" s="42">
        <v>41857</v>
      </c>
      <c r="D51" t="s">
        <v>286</v>
      </c>
      <c r="E51" s="44" t="s">
        <v>363</v>
      </c>
      <c r="G51" s="46">
        <v>3</v>
      </c>
      <c r="H51" s="151">
        <v>4.5</v>
      </c>
      <c r="I51" s="152">
        <v>0.97</v>
      </c>
      <c r="J51" s="153">
        <v>0.314</v>
      </c>
      <c r="K51" s="153">
        <v>15.2</v>
      </c>
      <c r="L51" s="152">
        <v>0.1</v>
      </c>
      <c r="M51" s="152">
        <v>0.73</v>
      </c>
      <c r="N51" s="153">
        <v>2.5999999999999999E-2</v>
      </c>
      <c r="O51" s="153">
        <v>4.7610000000000001</v>
      </c>
      <c r="P51" s="171">
        <v>0.1</v>
      </c>
      <c r="Q51" s="172">
        <v>0.68</v>
      </c>
      <c r="R51" s="173">
        <v>0.63700000000000001</v>
      </c>
      <c r="S51" s="170">
        <v>6.2679999999999998</v>
      </c>
      <c r="T51" s="178">
        <v>0.1</v>
      </c>
      <c r="U51" s="161">
        <v>0.56000000000000005</v>
      </c>
      <c r="V51" s="173">
        <v>0.224</v>
      </c>
      <c r="W51" s="180">
        <v>3.9569999999999999</v>
      </c>
    </row>
    <row r="52" spans="1:23" ht="12.75" customHeight="1">
      <c r="A52" s="174">
        <v>50</v>
      </c>
      <c r="B52" s="174" t="s">
        <v>255</v>
      </c>
      <c r="C52" s="73">
        <v>41857</v>
      </c>
      <c r="D52" s="72" t="s">
        <v>286</v>
      </c>
      <c r="E52" s="74" t="s">
        <v>366</v>
      </c>
      <c r="F52" s="74"/>
      <c r="G52" s="75">
        <v>1</v>
      </c>
      <c r="H52" s="155">
        <v>0.55000000000000004</v>
      </c>
      <c r="I52" s="156">
        <v>0.77</v>
      </c>
      <c r="J52" s="157">
        <v>0.23799999999999999</v>
      </c>
      <c r="K52" s="157">
        <v>12.11</v>
      </c>
      <c r="L52" s="156">
        <v>0.55000000000000004</v>
      </c>
      <c r="M52" s="156">
        <v>0.67</v>
      </c>
      <c r="N52" s="157">
        <v>2.1999999999999999E-2</v>
      </c>
      <c r="O52" s="157">
        <v>4.5999999999999996</v>
      </c>
      <c r="P52" s="171">
        <v>0.1</v>
      </c>
      <c r="Q52" s="172">
        <v>0.44</v>
      </c>
      <c r="R52" s="173">
        <v>0.55400000000000005</v>
      </c>
      <c r="S52" s="170">
        <v>6.4450000000000003</v>
      </c>
      <c r="T52" s="178">
        <v>0.1</v>
      </c>
      <c r="U52" s="161">
        <v>0.5</v>
      </c>
      <c r="V52" s="173">
        <v>0.26200000000000001</v>
      </c>
      <c r="W52" s="180">
        <v>3.456</v>
      </c>
    </row>
    <row r="53" spans="1:23" ht="12.75" customHeight="1">
      <c r="A53" s="174">
        <v>51</v>
      </c>
      <c r="B53" s="174" t="s">
        <v>144</v>
      </c>
      <c r="C53" s="73">
        <v>41858</v>
      </c>
      <c r="D53" s="72" t="s">
        <v>287</v>
      </c>
      <c r="E53" s="74" t="s">
        <v>362</v>
      </c>
      <c r="F53" s="74"/>
      <c r="G53" s="75">
        <v>3</v>
      </c>
      <c r="H53" s="155"/>
      <c r="I53" s="156"/>
      <c r="J53" s="157"/>
      <c r="K53" s="157"/>
      <c r="L53" s="156"/>
      <c r="M53" s="156"/>
      <c r="N53" s="157"/>
      <c r="O53" s="157"/>
      <c r="P53" s="171"/>
      <c r="Q53" s="172"/>
      <c r="R53" s="173"/>
      <c r="S53" s="170"/>
      <c r="T53" s="178"/>
      <c r="U53" s="161"/>
      <c r="V53" s="173"/>
      <c r="W53" s="180"/>
    </row>
    <row r="54" spans="1:23" ht="12.75" customHeight="1">
      <c r="A54" s="174">
        <v>52</v>
      </c>
      <c r="B54" s="174" t="s">
        <v>252</v>
      </c>
      <c r="C54" s="73">
        <v>41858</v>
      </c>
      <c r="D54" s="72" t="s">
        <v>287</v>
      </c>
      <c r="E54" s="74" t="s">
        <v>367</v>
      </c>
      <c r="F54" s="74"/>
      <c r="G54" s="75">
        <v>1</v>
      </c>
      <c r="H54" s="155"/>
      <c r="I54" s="156"/>
      <c r="J54" s="157"/>
      <c r="K54" s="157"/>
      <c r="L54" s="156"/>
      <c r="M54" s="156"/>
      <c r="N54" s="157"/>
      <c r="O54" s="157"/>
      <c r="P54" s="171"/>
      <c r="Q54" s="172"/>
      <c r="R54" s="173"/>
      <c r="S54" s="170"/>
      <c r="T54" s="178"/>
      <c r="U54" s="161"/>
      <c r="V54" s="173"/>
      <c r="W54" s="180"/>
    </row>
    <row r="55" spans="1:23" ht="12.75" customHeight="1">
      <c r="A55" s="174">
        <v>53</v>
      </c>
      <c r="B55" s="174" t="s">
        <v>253</v>
      </c>
      <c r="C55" s="73">
        <v>41858</v>
      </c>
      <c r="D55" s="72" t="s">
        <v>287</v>
      </c>
      <c r="E55" s="74" t="s">
        <v>366</v>
      </c>
      <c r="F55" s="74"/>
      <c r="G55" s="75">
        <v>1</v>
      </c>
      <c r="H55" s="155"/>
      <c r="I55" s="156"/>
      <c r="J55" s="157"/>
      <c r="K55" s="157"/>
      <c r="L55" s="156"/>
      <c r="M55" s="156"/>
      <c r="N55" s="157"/>
      <c r="O55" s="157"/>
      <c r="P55" s="171"/>
      <c r="Q55" s="172"/>
      <c r="R55" s="173"/>
      <c r="S55" s="170"/>
      <c r="T55" s="178"/>
      <c r="U55" s="161"/>
      <c r="V55" s="173"/>
      <c r="W55" s="180"/>
    </row>
    <row r="56" spans="1:23" ht="12.75" customHeight="1">
      <c r="A56" s="174">
        <v>54</v>
      </c>
      <c r="B56" s="174" t="s">
        <v>115</v>
      </c>
      <c r="C56" s="73">
        <v>41862</v>
      </c>
      <c r="D56" s="72" t="s">
        <v>289</v>
      </c>
      <c r="E56" s="74" t="s">
        <v>362</v>
      </c>
      <c r="F56" s="74"/>
      <c r="G56" s="75">
        <v>3</v>
      </c>
      <c r="H56" s="155"/>
      <c r="I56" s="156"/>
      <c r="J56" s="157"/>
      <c r="K56" s="157"/>
      <c r="L56" s="156"/>
      <c r="M56" s="156"/>
      <c r="N56" s="157"/>
      <c r="O56" s="157"/>
      <c r="P56" s="171">
        <v>0.1</v>
      </c>
      <c r="Q56" s="172">
        <v>0</v>
      </c>
      <c r="R56" s="173">
        <v>0.32800000000000001</v>
      </c>
      <c r="S56" s="170">
        <v>3.6999999999999998E-2</v>
      </c>
      <c r="T56" s="178">
        <v>0.1</v>
      </c>
      <c r="U56" s="161">
        <v>0</v>
      </c>
      <c r="V56" s="173">
        <v>0.21199999999999999</v>
      </c>
      <c r="W56" s="180">
        <v>-1.0329999999999999</v>
      </c>
    </row>
    <row r="57" spans="1:23" s="72" customFormat="1" ht="12.75" customHeight="1">
      <c r="A57" s="174">
        <v>55</v>
      </c>
      <c r="B57" s="174" t="s">
        <v>256</v>
      </c>
      <c r="C57" s="73">
        <v>41862</v>
      </c>
      <c r="D57" s="72" t="s">
        <v>289</v>
      </c>
      <c r="E57" s="74" t="s">
        <v>367</v>
      </c>
      <c r="F57" s="74"/>
      <c r="G57" s="75">
        <v>1</v>
      </c>
      <c r="H57" s="155">
        <v>0.1</v>
      </c>
      <c r="I57" s="156">
        <v>0.1</v>
      </c>
      <c r="J57" s="157">
        <v>8.5000000000000006E-2</v>
      </c>
      <c r="K57" s="157">
        <v>2.8260000000000001</v>
      </c>
      <c r="L57" s="156">
        <v>1</v>
      </c>
      <c r="M57" s="156">
        <v>0.11</v>
      </c>
      <c r="N57" s="157">
        <v>-0.01</v>
      </c>
      <c r="O57" s="157">
        <v>1.27</v>
      </c>
      <c r="P57" s="171">
        <v>0.1</v>
      </c>
      <c r="Q57" s="172">
        <v>0</v>
      </c>
      <c r="R57" s="173">
        <v>0.36199999999999999</v>
      </c>
      <c r="S57" s="170">
        <v>-9.7000000000000003E-2</v>
      </c>
      <c r="T57" s="178">
        <v>1</v>
      </c>
      <c r="U57" s="161">
        <v>0</v>
      </c>
      <c r="V57" s="173">
        <v>0.248</v>
      </c>
      <c r="W57" s="180">
        <v>-0.95</v>
      </c>
    </row>
    <row r="58" spans="1:23" s="72" customFormat="1" ht="12.75" customHeight="1">
      <c r="A58" s="174">
        <v>56</v>
      </c>
      <c r="B58" s="174" t="s">
        <v>337</v>
      </c>
      <c r="C58" s="73">
        <v>41862</v>
      </c>
      <c r="D58" s="72" t="s">
        <v>289</v>
      </c>
      <c r="E58" s="74" t="s">
        <v>366</v>
      </c>
      <c r="F58" s="74"/>
      <c r="G58" s="75">
        <v>1</v>
      </c>
      <c r="H58" s="155">
        <v>0.55000000000000004</v>
      </c>
      <c r="I58" s="156">
        <v>0.22</v>
      </c>
      <c r="J58" s="157">
        <v>0.11899999999999999</v>
      </c>
      <c r="K58" s="157">
        <v>3.359</v>
      </c>
      <c r="L58" s="156">
        <v>0.1</v>
      </c>
      <c r="M58" s="156">
        <v>0.14000000000000001</v>
      </c>
      <c r="N58" s="157">
        <v>-2.9000000000000001E-2</v>
      </c>
      <c r="O58" s="157">
        <v>2.0529999999999999</v>
      </c>
      <c r="P58" s="171">
        <v>7</v>
      </c>
      <c r="Q58" s="172">
        <v>0</v>
      </c>
      <c r="R58" s="173">
        <v>0.79500000000000004</v>
      </c>
      <c r="S58" s="163">
        <v>0.91900000000000004</v>
      </c>
      <c r="T58" s="178">
        <v>2.5</v>
      </c>
      <c r="U58" s="161">
        <v>0</v>
      </c>
      <c r="V58" s="173">
        <v>0.14899999999999999</v>
      </c>
      <c r="W58" s="180">
        <v>-0.97199999999999998</v>
      </c>
    </row>
    <row r="59" spans="1:23" s="72" customFormat="1" ht="12.75" customHeight="1">
      <c r="A59" s="174">
        <v>57</v>
      </c>
      <c r="B59" s="174" t="s">
        <v>258</v>
      </c>
      <c r="C59" s="73">
        <v>41862</v>
      </c>
      <c r="D59" s="72" t="s">
        <v>290</v>
      </c>
      <c r="E59" s="74" t="s">
        <v>367</v>
      </c>
      <c r="F59" s="74"/>
      <c r="G59" s="75">
        <v>1</v>
      </c>
      <c r="H59" s="155"/>
      <c r="I59" s="156"/>
      <c r="J59" s="157"/>
      <c r="K59" s="157"/>
      <c r="L59" s="156"/>
      <c r="M59" s="156"/>
      <c r="N59" s="157"/>
      <c r="O59" s="157"/>
      <c r="P59" s="171"/>
      <c r="Q59" s="172"/>
      <c r="R59" s="173"/>
      <c r="S59" s="170"/>
      <c r="T59" s="178"/>
      <c r="U59" s="161"/>
      <c r="V59" s="173"/>
      <c r="W59" s="180"/>
    </row>
    <row r="60" spans="1:23" s="72" customFormat="1" ht="12.75" customHeight="1">
      <c r="A60" s="174">
        <v>58</v>
      </c>
      <c r="B60" s="174" t="s">
        <v>259</v>
      </c>
      <c r="C60" s="73">
        <v>41862</v>
      </c>
      <c r="D60" s="72" t="s">
        <v>290</v>
      </c>
      <c r="E60" s="74" t="s">
        <v>366</v>
      </c>
      <c r="F60" s="74"/>
      <c r="G60" s="75">
        <v>1</v>
      </c>
      <c r="H60" s="155"/>
      <c r="I60" s="156"/>
      <c r="J60" s="157"/>
      <c r="K60" s="157"/>
      <c r="L60" s="156"/>
      <c r="M60" s="156"/>
      <c r="N60" s="157"/>
      <c r="O60" s="157"/>
      <c r="P60" s="171"/>
      <c r="Q60" s="172"/>
      <c r="R60" s="173"/>
      <c r="S60" s="170"/>
      <c r="T60" s="178"/>
      <c r="U60" s="161"/>
      <c r="V60" s="173"/>
      <c r="W60" s="180"/>
    </row>
    <row r="61" spans="1:23" s="72" customFormat="1" ht="12.75" customHeight="1">
      <c r="A61" s="174">
        <v>59</v>
      </c>
      <c r="B61" s="174" t="s">
        <v>156</v>
      </c>
      <c r="C61" s="73">
        <v>41862</v>
      </c>
      <c r="D61" s="72" t="s">
        <v>290</v>
      </c>
      <c r="E61" s="74" t="s">
        <v>362</v>
      </c>
      <c r="F61" s="74"/>
      <c r="G61" s="75">
        <v>3</v>
      </c>
      <c r="H61" s="155"/>
      <c r="I61" s="156"/>
      <c r="J61" s="157"/>
      <c r="K61" s="157"/>
      <c r="L61" s="156"/>
      <c r="M61" s="156"/>
      <c r="N61" s="157"/>
      <c r="O61" s="157"/>
      <c r="P61" s="171"/>
      <c r="Q61" s="172"/>
      <c r="R61" s="173"/>
      <c r="S61" s="170"/>
      <c r="T61" s="178"/>
      <c r="U61" s="161"/>
      <c r="V61" s="173"/>
      <c r="W61" s="180"/>
    </row>
    <row r="62" spans="1:23" s="72" customFormat="1" ht="12.75" customHeight="1">
      <c r="A62" s="174">
        <v>60</v>
      </c>
      <c r="B62" s="174" t="s">
        <v>154</v>
      </c>
      <c r="C62" s="73">
        <v>41863</v>
      </c>
      <c r="D62" s="72" t="s">
        <v>291</v>
      </c>
      <c r="E62" s="74" t="s">
        <v>362</v>
      </c>
      <c r="F62" s="74"/>
      <c r="G62" s="75">
        <v>3</v>
      </c>
      <c r="H62" s="155"/>
      <c r="I62" s="156"/>
      <c r="J62" s="157"/>
      <c r="K62" s="157"/>
      <c r="L62" s="156"/>
      <c r="M62" s="156"/>
      <c r="N62" s="157"/>
      <c r="O62" s="157"/>
      <c r="P62" s="171"/>
      <c r="Q62" s="172"/>
      <c r="R62" s="173"/>
      <c r="S62" s="170"/>
      <c r="T62" s="178"/>
      <c r="U62" s="161"/>
      <c r="V62" s="173"/>
      <c r="W62" s="180"/>
    </row>
    <row r="63" spans="1:23" s="72" customFormat="1" ht="12.75" customHeight="1">
      <c r="A63" s="174">
        <v>61</v>
      </c>
      <c r="B63" s="174" t="s">
        <v>262</v>
      </c>
      <c r="C63" s="73">
        <v>41863</v>
      </c>
      <c r="D63" s="72" t="s">
        <v>291</v>
      </c>
      <c r="E63" s="74" t="s">
        <v>367</v>
      </c>
      <c r="F63" s="74"/>
      <c r="G63" s="75">
        <v>1</v>
      </c>
      <c r="H63" s="155"/>
      <c r="I63" s="156"/>
      <c r="J63" s="157"/>
      <c r="K63" s="157"/>
      <c r="L63" s="156"/>
      <c r="M63" s="156"/>
      <c r="N63" s="157"/>
      <c r="O63" s="157"/>
      <c r="P63" s="171"/>
      <c r="Q63" s="172"/>
      <c r="R63" s="173"/>
      <c r="S63" s="170"/>
      <c r="T63" s="178"/>
      <c r="U63" s="161"/>
      <c r="V63" s="173"/>
      <c r="W63" s="180"/>
    </row>
    <row r="64" spans="1:23" ht="12.75" customHeight="1">
      <c r="A64" s="174">
        <v>62</v>
      </c>
      <c r="B64" s="174" t="s">
        <v>260</v>
      </c>
      <c r="C64" s="73">
        <v>41863</v>
      </c>
      <c r="D64" s="72" t="s">
        <v>291</v>
      </c>
      <c r="E64" s="74" t="s">
        <v>364</v>
      </c>
      <c r="F64" s="74"/>
      <c r="G64" s="75">
        <v>3</v>
      </c>
      <c r="H64" s="155"/>
      <c r="I64" s="156"/>
      <c r="J64" s="157"/>
      <c r="K64" s="157"/>
      <c r="L64" s="156"/>
      <c r="M64" s="156"/>
      <c r="N64" s="157"/>
      <c r="O64" s="157"/>
      <c r="P64" s="171"/>
      <c r="Q64" s="172"/>
      <c r="R64" s="173"/>
      <c r="S64" s="170"/>
      <c r="T64" s="178"/>
      <c r="U64" s="161"/>
      <c r="V64" s="173"/>
      <c r="W64" s="180"/>
    </row>
    <row r="65" spans="1:23" ht="12.75" customHeight="1">
      <c r="A65" s="174">
        <v>63</v>
      </c>
      <c r="B65" s="174" t="s">
        <v>261</v>
      </c>
      <c r="C65" s="73">
        <v>41863</v>
      </c>
      <c r="D65" s="72" t="s">
        <v>291</v>
      </c>
      <c r="E65" s="74" t="s">
        <v>363</v>
      </c>
      <c r="F65" s="74"/>
      <c r="G65" s="75">
        <v>3</v>
      </c>
      <c r="H65" s="155"/>
      <c r="I65" s="156"/>
      <c r="J65" s="157"/>
      <c r="K65" s="157"/>
      <c r="L65" s="156"/>
      <c r="M65" s="156"/>
      <c r="N65" s="157"/>
      <c r="O65" s="157"/>
      <c r="P65" s="171"/>
      <c r="Q65" s="172"/>
      <c r="R65" s="173"/>
      <c r="S65" s="170"/>
      <c r="T65" s="178"/>
      <c r="U65" s="161"/>
      <c r="V65" s="173"/>
      <c r="W65" s="180"/>
    </row>
    <row r="66" spans="1:23" ht="12.75" customHeight="1">
      <c r="A66" s="174">
        <v>64</v>
      </c>
      <c r="B66" s="174" t="s">
        <v>119</v>
      </c>
      <c r="C66" s="73">
        <v>41865</v>
      </c>
      <c r="D66" s="72" t="s">
        <v>292</v>
      </c>
      <c r="E66" s="74" t="s">
        <v>362</v>
      </c>
      <c r="F66" s="74"/>
      <c r="G66" s="75">
        <v>3</v>
      </c>
      <c r="H66" s="155">
        <v>3.5</v>
      </c>
      <c r="I66" s="156">
        <v>0</v>
      </c>
      <c r="J66" s="157">
        <v>2E-3</v>
      </c>
      <c r="K66" s="157">
        <v>1.0660000000000001</v>
      </c>
      <c r="L66" s="156">
        <v>1.5</v>
      </c>
      <c r="M66" s="156">
        <v>0</v>
      </c>
      <c r="N66" s="157">
        <v>-8.2000000000000003E-2</v>
      </c>
      <c r="O66" s="157">
        <v>-1.383</v>
      </c>
      <c r="P66" s="171">
        <v>3</v>
      </c>
      <c r="Q66" s="172">
        <v>0.2</v>
      </c>
      <c r="R66" s="176">
        <v>0.11700000000000001</v>
      </c>
      <c r="S66" s="177">
        <v>-0.80100000000000005</v>
      </c>
      <c r="T66" s="178">
        <v>3.5</v>
      </c>
      <c r="U66" s="161">
        <v>0.11</v>
      </c>
      <c r="V66" s="176">
        <v>-0.27</v>
      </c>
      <c r="W66" s="181">
        <v>-1.675</v>
      </c>
    </row>
    <row r="67" spans="1:23" ht="12.75" customHeight="1">
      <c r="A67" s="174">
        <v>65</v>
      </c>
      <c r="B67" s="174" t="s">
        <v>123</v>
      </c>
      <c r="C67" s="42">
        <v>41865</v>
      </c>
      <c r="D67" t="s">
        <v>292</v>
      </c>
      <c r="E67" s="44" t="s">
        <v>366</v>
      </c>
      <c r="G67" s="46">
        <v>1</v>
      </c>
      <c r="H67" s="82">
        <v>6</v>
      </c>
      <c r="I67" s="83">
        <v>0.2</v>
      </c>
      <c r="J67" s="83">
        <v>3.9E-2</v>
      </c>
      <c r="K67" s="83">
        <v>3.4129999999999998</v>
      </c>
      <c r="L67" s="152">
        <v>1.5</v>
      </c>
      <c r="M67" s="152">
        <v>0.08</v>
      </c>
      <c r="N67" s="153">
        <v>-9.9000000000000005E-2</v>
      </c>
      <c r="O67" s="153">
        <v>-0.49399999999999999</v>
      </c>
      <c r="P67" s="171">
        <v>3</v>
      </c>
      <c r="Q67" s="172">
        <v>0.28000000000000003</v>
      </c>
      <c r="R67" s="176">
        <v>0.19700000000000001</v>
      </c>
      <c r="S67" s="177">
        <v>0.11799999999999999</v>
      </c>
      <c r="T67" s="178">
        <v>5.5</v>
      </c>
      <c r="U67" s="161">
        <v>0.28000000000000003</v>
      </c>
      <c r="V67" s="176">
        <v>3.4000000000000002E-2</v>
      </c>
      <c r="W67" s="181">
        <v>-1.538</v>
      </c>
    </row>
    <row r="68" spans="1:23" ht="12.75" customHeight="1">
      <c r="A68" s="174">
        <v>66</v>
      </c>
      <c r="B68" s="174" t="s">
        <v>122</v>
      </c>
      <c r="C68" s="42">
        <v>41865</v>
      </c>
      <c r="D68" t="s">
        <v>292</v>
      </c>
      <c r="E68" s="44" t="s">
        <v>367</v>
      </c>
      <c r="G68" s="46">
        <v>1</v>
      </c>
      <c r="H68" s="151">
        <v>6</v>
      </c>
      <c r="I68" s="152">
        <v>0.01</v>
      </c>
      <c r="J68" s="153">
        <v>0.7</v>
      </c>
      <c r="K68" s="153">
        <v>1.581</v>
      </c>
      <c r="L68" s="152">
        <v>5.5</v>
      </c>
      <c r="M68" s="152">
        <v>0</v>
      </c>
      <c r="N68" s="153">
        <v>-3.7999999999999999E-2</v>
      </c>
      <c r="O68" s="153">
        <v>-1.17</v>
      </c>
      <c r="P68" s="171">
        <v>6</v>
      </c>
      <c r="Q68" s="172">
        <v>0.14000000000000001</v>
      </c>
      <c r="R68" s="176">
        <v>5.6000000000000001E-2</v>
      </c>
      <c r="S68" s="177">
        <v>-1.3129999999999999</v>
      </c>
      <c r="T68" s="178">
        <v>0.1</v>
      </c>
      <c r="U68" s="161">
        <v>0.14000000000000001</v>
      </c>
      <c r="V68" s="176">
        <v>-6.6500000000000004E-2</v>
      </c>
      <c r="W68" s="181">
        <v>-2.8570000000000002</v>
      </c>
    </row>
    <row r="69" spans="1:23" ht="12.75" customHeight="1">
      <c r="A69" s="174">
        <v>67</v>
      </c>
      <c r="B69" s="174" t="s">
        <v>263</v>
      </c>
      <c r="C69" s="73">
        <v>41865</v>
      </c>
      <c r="D69" s="72" t="s">
        <v>292</v>
      </c>
      <c r="E69" s="74" t="s">
        <v>364</v>
      </c>
      <c r="F69" s="74"/>
      <c r="G69" s="75">
        <v>3</v>
      </c>
      <c r="H69" s="155">
        <v>2.5</v>
      </c>
      <c r="I69" s="156">
        <v>0</v>
      </c>
      <c r="J69" s="157">
        <v>3.7999999999999999E-2</v>
      </c>
      <c r="K69" s="157">
        <v>0.41799999999999998</v>
      </c>
      <c r="L69" s="156">
        <v>2.5</v>
      </c>
      <c r="M69" s="156">
        <v>0</v>
      </c>
      <c r="N69" s="157">
        <v>-4.8000000000000001E-2</v>
      </c>
      <c r="O69" s="157">
        <v>0.41799999999999998</v>
      </c>
      <c r="P69" s="171">
        <v>0.1</v>
      </c>
      <c r="Q69" s="172">
        <v>0.17</v>
      </c>
      <c r="R69" s="176">
        <v>0.127</v>
      </c>
      <c r="S69" s="177">
        <v>-2.3849999999999998</v>
      </c>
      <c r="T69" s="178">
        <v>1</v>
      </c>
      <c r="U69" s="161">
        <v>0.14000000000000001</v>
      </c>
      <c r="V69" s="176">
        <v>-0.11899999999999999</v>
      </c>
      <c r="W69" s="181">
        <v>-3.4609999999999999</v>
      </c>
    </row>
    <row r="70" spans="1:23" ht="12.75" customHeight="1">
      <c r="A70" s="174">
        <v>68</v>
      </c>
      <c r="B70" s="174" t="s">
        <v>264</v>
      </c>
      <c r="C70" s="42">
        <v>41865</v>
      </c>
      <c r="D70" t="s">
        <v>292</v>
      </c>
      <c r="E70" s="44" t="s">
        <v>363</v>
      </c>
      <c r="G70" s="46">
        <v>3</v>
      </c>
      <c r="H70" s="151">
        <v>5</v>
      </c>
      <c r="I70" s="152">
        <v>0</v>
      </c>
      <c r="J70" s="153">
        <v>-2.4E-2</v>
      </c>
      <c r="K70" s="153">
        <v>0.55600000000000005</v>
      </c>
      <c r="L70" s="152">
        <v>7</v>
      </c>
      <c r="M70" s="152">
        <v>0</v>
      </c>
      <c r="N70" s="153">
        <v>-1.7999999999999999E-2</v>
      </c>
      <c r="O70" s="153">
        <v>-1.5489999999999999</v>
      </c>
      <c r="P70" s="171">
        <v>0.1</v>
      </c>
      <c r="Q70" s="172">
        <v>0.14000000000000001</v>
      </c>
      <c r="R70" s="176">
        <v>7.0000000000000007E-2</v>
      </c>
      <c r="S70" s="177">
        <v>-2.4609999999999999</v>
      </c>
      <c r="T70" s="178">
        <v>0.1</v>
      </c>
      <c r="U70" s="161">
        <v>0.11</v>
      </c>
      <c r="V70" s="176">
        <v>-0.08</v>
      </c>
      <c r="W70" s="181">
        <v>-3.1509999999999998</v>
      </c>
    </row>
    <row r="71" spans="1:23" ht="12.75" customHeight="1">
      <c r="A71" s="174">
        <v>69</v>
      </c>
      <c r="B71" s="174" t="s">
        <v>127</v>
      </c>
      <c r="C71" s="42">
        <v>41865</v>
      </c>
      <c r="E71" s="44" t="s">
        <v>362</v>
      </c>
      <c r="G71" s="46">
        <v>3</v>
      </c>
      <c r="H71" s="151">
        <v>4.5</v>
      </c>
      <c r="I71" s="152">
        <v>0.37</v>
      </c>
      <c r="J71" s="153">
        <v>0.215</v>
      </c>
      <c r="K71" s="153">
        <v>13.2</v>
      </c>
      <c r="L71" s="152">
        <v>2.5</v>
      </c>
      <c r="M71" s="152">
        <v>0.17</v>
      </c>
      <c r="N71" s="153">
        <v>2.7E-2</v>
      </c>
      <c r="O71" s="153">
        <v>2.4740000000000002</v>
      </c>
      <c r="P71" s="171">
        <v>3.5</v>
      </c>
      <c r="Q71" s="172">
        <v>0</v>
      </c>
      <c r="R71" s="173">
        <v>0.48499999999999999</v>
      </c>
      <c r="S71" s="170">
        <v>1.5840000000000001</v>
      </c>
      <c r="T71" s="178">
        <v>2.5</v>
      </c>
      <c r="U71" s="161">
        <v>0.02</v>
      </c>
      <c r="V71" s="173">
        <v>0.152</v>
      </c>
      <c r="W71" s="180">
        <v>-0.60899999999999999</v>
      </c>
    </row>
    <row r="72" spans="1:23" ht="12.75" customHeight="1">
      <c r="A72" s="174">
        <v>70</v>
      </c>
      <c r="B72" s="174" t="s">
        <v>130</v>
      </c>
      <c r="C72" s="42">
        <v>41865</v>
      </c>
      <c r="D72" t="s">
        <v>293</v>
      </c>
      <c r="E72" s="44" t="s">
        <v>362</v>
      </c>
      <c r="G72" s="46">
        <v>7</v>
      </c>
      <c r="H72" s="151">
        <v>27</v>
      </c>
      <c r="I72" s="152">
        <v>0.23</v>
      </c>
      <c r="J72" s="153">
        <v>0.20499999999999999</v>
      </c>
      <c r="K72" s="153">
        <v>6.3150000000000004</v>
      </c>
      <c r="L72" s="152">
        <v>5</v>
      </c>
      <c r="M72" s="152">
        <v>0.23</v>
      </c>
      <c r="N72" s="153">
        <v>1.7999999999999999E-2</v>
      </c>
      <c r="O72" s="153">
        <v>0.312</v>
      </c>
      <c r="P72" s="171">
        <v>3.5</v>
      </c>
      <c r="Q72" s="172">
        <v>0.08</v>
      </c>
      <c r="R72" s="173">
        <v>0.47699999999999998</v>
      </c>
      <c r="S72" s="170">
        <v>1.4430000000000001</v>
      </c>
      <c r="T72" s="178">
        <v>3</v>
      </c>
      <c r="U72" s="161">
        <v>0.08</v>
      </c>
      <c r="V72" s="173">
        <v>0.22600000000000001</v>
      </c>
      <c r="W72" s="180">
        <v>-0.23100000000000001</v>
      </c>
    </row>
    <row r="73" spans="1:23" ht="12.75" customHeight="1">
      <c r="A73" s="174">
        <v>71</v>
      </c>
      <c r="B73" s="174" t="s">
        <v>126</v>
      </c>
      <c r="C73" s="73">
        <v>41865</v>
      </c>
      <c r="D73" s="72" t="s">
        <v>294</v>
      </c>
      <c r="E73" s="74" t="s">
        <v>362</v>
      </c>
      <c r="F73" s="74"/>
      <c r="G73" s="75">
        <v>3</v>
      </c>
      <c r="H73" s="155">
        <v>6</v>
      </c>
      <c r="I73" s="157">
        <v>0.38</v>
      </c>
      <c r="J73" s="157">
        <v>0.215</v>
      </c>
      <c r="K73" s="156">
        <v>7.3230000000000004</v>
      </c>
      <c r="L73" s="156">
        <v>5</v>
      </c>
      <c r="M73" s="157">
        <v>0.23</v>
      </c>
      <c r="N73" s="157">
        <v>6.0000000000000001E-3</v>
      </c>
      <c r="O73" s="158">
        <v>0.35599999999999998</v>
      </c>
      <c r="P73" s="171">
        <v>1</v>
      </c>
      <c r="Q73" s="172">
        <v>0</v>
      </c>
      <c r="R73" s="173">
        <v>0.40400000000000003</v>
      </c>
      <c r="S73" s="170">
        <v>0.35399999999999998</v>
      </c>
      <c r="T73" s="178">
        <v>3.5</v>
      </c>
      <c r="U73" s="161">
        <v>0.05</v>
      </c>
      <c r="V73" s="173">
        <v>0.20799999999999999</v>
      </c>
      <c r="W73" s="180">
        <v>-1.143</v>
      </c>
    </row>
    <row r="74" spans="1:23" ht="12.75" customHeight="1">
      <c r="A74" s="174">
        <v>72</v>
      </c>
      <c r="B74" s="174" t="s">
        <v>265</v>
      </c>
      <c r="C74" s="73">
        <v>41865</v>
      </c>
      <c r="D74" s="72" t="s">
        <v>294</v>
      </c>
      <c r="E74" s="74" t="s">
        <v>364</v>
      </c>
      <c r="F74" s="74"/>
      <c r="G74" s="75">
        <v>3</v>
      </c>
      <c r="H74" s="155">
        <v>8.5</v>
      </c>
      <c r="I74" s="156">
        <v>0.65</v>
      </c>
      <c r="J74" s="157">
        <v>0.22700000000000001</v>
      </c>
      <c r="K74" s="157">
        <v>17.809999999999999</v>
      </c>
      <c r="L74" s="156">
        <v>7</v>
      </c>
      <c r="M74" s="156">
        <v>0.16</v>
      </c>
      <c r="N74" s="157">
        <v>-6.0000000000000001E-3</v>
      </c>
      <c r="O74" s="157">
        <v>0.61399999999999999</v>
      </c>
      <c r="P74" s="171">
        <v>3</v>
      </c>
      <c r="Q74" s="172">
        <v>0.04</v>
      </c>
      <c r="R74" s="173">
        <v>0.26900000000000002</v>
      </c>
      <c r="S74" s="170">
        <v>0.153</v>
      </c>
      <c r="T74" s="178">
        <v>1</v>
      </c>
      <c r="U74" s="161">
        <v>0</v>
      </c>
      <c r="V74" s="173">
        <v>0.13700000000000001</v>
      </c>
      <c r="W74" s="180">
        <v>-1.4419999999999999</v>
      </c>
    </row>
    <row r="75" spans="1:23" ht="12.75" customHeight="1">
      <c r="A75" s="174">
        <v>73</v>
      </c>
      <c r="B75" s="174" t="s">
        <v>266</v>
      </c>
      <c r="C75" s="73">
        <v>41869</v>
      </c>
      <c r="D75" s="72" t="s">
        <v>292</v>
      </c>
      <c r="E75" s="74" t="s">
        <v>362</v>
      </c>
      <c r="F75" s="74"/>
      <c r="G75" s="75">
        <v>3</v>
      </c>
      <c r="H75" s="155"/>
      <c r="I75" s="156"/>
      <c r="J75" s="157"/>
      <c r="K75" s="157"/>
      <c r="L75" s="156"/>
      <c r="M75" s="156"/>
      <c r="N75" s="157"/>
      <c r="O75" s="157"/>
      <c r="P75" s="171"/>
      <c r="Q75" s="172"/>
      <c r="R75" s="173"/>
      <c r="S75" s="170"/>
      <c r="T75" s="178"/>
      <c r="U75" s="161"/>
      <c r="V75" s="173"/>
      <c r="W75" s="180"/>
    </row>
    <row r="76" spans="1:23" ht="12.75" customHeight="1">
      <c r="A76" s="174">
        <v>74</v>
      </c>
      <c r="B76" s="174" t="s">
        <v>267</v>
      </c>
      <c r="C76" s="73">
        <v>41869</v>
      </c>
      <c r="D76" s="72" t="s">
        <v>292</v>
      </c>
      <c r="E76" s="74" t="s">
        <v>364</v>
      </c>
      <c r="F76" s="74"/>
      <c r="G76" s="75">
        <v>3</v>
      </c>
      <c r="H76" s="155"/>
      <c r="I76" s="156"/>
      <c r="J76" s="157"/>
      <c r="K76" s="157"/>
      <c r="L76" s="156"/>
      <c r="M76" s="156"/>
      <c r="N76" s="157"/>
      <c r="O76" s="157"/>
      <c r="P76" s="171"/>
      <c r="Q76" s="172"/>
      <c r="R76" s="173"/>
      <c r="S76" s="170"/>
      <c r="T76" s="178"/>
      <c r="U76" s="161"/>
      <c r="V76" s="173"/>
      <c r="W76" s="180"/>
    </row>
    <row r="77" spans="1:23" ht="12.75" customHeight="1">
      <c r="A77" s="174">
        <v>75</v>
      </c>
      <c r="B77" s="174" t="s">
        <v>163</v>
      </c>
      <c r="C77" s="73">
        <v>41869</v>
      </c>
      <c r="D77" s="72" t="s">
        <v>292</v>
      </c>
      <c r="E77" s="74" t="s">
        <v>367</v>
      </c>
      <c r="F77" s="74"/>
      <c r="G77" s="75">
        <v>1</v>
      </c>
      <c r="H77" s="155"/>
      <c r="I77" s="156"/>
      <c r="J77" s="157"/>
      <c r="K77" s="157"/>
      <c r="L77" s="156"/>
      <c r="M77" s="156"/>
      <c r="N77" s="157"/>
      <c r="O77" s="157"/>
      <c r="P77" s="171"/>
      <c r="Q77" s="172"/>
      <c r="R77" s="173"/>
      <c r="S77" s="170"/>
      <c r="T77" s="178"/>
      <c r="U77" s="161"/>
      <c r="V77" s="173"/>
      <c r="W77" s="180"/>
    </row>
    <row r="78" spans="1:23" ht="12.75" customHeight="1">
      <c r="A78" s="174">
        <v>76</v>
      </c>
      <c r="B78" s="174" t="s">
        <v>159</v>
      </c>
      <c r="C78" s="73">
        <v>41869</v>
      </c>
      <c r="D78" s="72" t="s">
        <v>292</v>
      </c>
      <c r="E78" s="74" t="s">
        <v>366</v>
      </c>
      <c r="F78" s="74"/>
      <c r="G78" s="75">
        <v>1</v>
      </c>
      <c r="H78" s="155"/>
      <c r="I78" s="156"/>
      <c r="J78" s="157"/>
      <c r="K78" s="157"/>
      <c r="L78" s="156"/>
      <c r="M78" s="156"/>
      <c r="N78" s="157"/>
      <c r="O78" s="157"/>
      <c r="P78" s="171"/>
      <c r="Q78" s="172"/>
      <c r="R78" s="173"/>
      <c r="S78" s="170"/>
      <c r="T78" s="178"/>
      <c r="U78" s="161"/>
      <c r="V78" s="173"/>
      <c r="W78" s="180"/>
    </row>
    <row r="79" spans="1:23" ht="12.75" customHeight="1">
      <c r="A79" s="174">
        <v>77</v>
      </c>
      <c r="B79" s="174" t="s">
        <v>176</v>
      </c>
      <c r="C79" s="73">
        <v>41869</v>
      </c>
      <c r="D79" s="72" t="s">
        <v>284</v>
      </c>
      <c r="E79" s="74" t="s">
        <v>362</v>
      </c>
      <c r="F79" s="74"/>
      <c r="G79" s="75">
        <v>3</v>
      </c>
      <c r="H79" s="155">
        <v>6.5</v>
      </c>
      <c r="I79" s="156">
        <v>0.32</v>
      </c>
      <c r="J79" s="157">
        <v>0.25900000000000001</v>
      </c>
      <c r="K79" s="157">
        <v>8.0559999999999992</v>
      </c>
      <c r="L79" s="156">
        <v>5.5</v>
      </c>
      <c r="M79" s="156">
        <v>0.28000000000000003</v>
      </c>
      <c r="N79" s="157">
        <v>1.7000000000000001E-2</v>
      </c>
      <c r="O79" s="157">
        <v>-9.5000000000000001E-2</v>
      </c>
      <c r="P79" s="171">
        <v>3</v>
      </c>
      <c r="Q79" s="172">
        <v>0.32</v>
      </c>
      <c r="R79" s="173">
        <v>0.33400000000000002</v>
      </c>
      <c r="S79" s="170">
        <v>-0.50700000000000001</v>
      </c>
      <c r="T79" s="178">
        <v>0.1</v>
      </c>
      <c r="U79" s="161">
        <v>0.28000000000000003</v>
      </c>
      <c r="V79" s="173">
        <v>0.193</v>
      </c>
      <c r="W79" s="180">
        <v>-1.5389999999999999</v>
      </c>
    </row>
    <row r="80" spans="1:23" ht="12.75" customHeight="1">
      <c r="A80" s="174">
        <v>78</v>
      </c>
      <c r="B80" s="174" t="s">
        <v>179</v>
      </c>
      <c r="C80" s="42">
        <v>41869</v>
      </c>
      <c r="D80" t="s">
        <v>284</v>
      </c>
      <c r="E80" s="44" t="s">
        <v>367</v>
      </c>
      <c r="G80" s="46">
        <v>1</v>
      </c>
      <c r="H80" s="151">
        <v>4</v>
      </c>
      <c r="I80" s="152">
        <v>0.34</v>
      </c>
      <c r="J80" s="153">
        <v>0.128</v>
      </c>
      <c r="K80" s="153">
        <v>5.59</v>
      </c>
      <c r="L80" s="152">
        <v>0.55000000000000004</v>
      </c>
      <c r="M80" s="152">
        <v>0.19</v>
      </c>
      <c r="N80" s="153">
        <v>8.0000000000000002E-3</v>
      </c>
      <c r="O80" s="153">
        <v>4.2350000000000003</v>
      </c>
      <c r="P80" s="171">
        <v>2</v>
      </c>
      <c r="Q80" s="172">
        <v>0.31</v>
      </c>
      <c r="R80" s="173">
        <v>0.251</v>
      </c>
      <c r="S80" s="170">
        <v>-0.40500000000000003</v>
      </c>
      <c r="T80" s="178">
        <v>0.1</v>
      </c>
      <c r="U80" s="161">
        <v>0.25</v>
      </c>
      <c r="V80" s="173">
        <v>9.5000000000000001E-2</v>
      </c>
      <c r="W80" s="180">
        <v>-1.8779999999999999</v>
      </c>
    </row>
    <row r="81" spans="1:23" s="72" customFormat="1">
      <c r="A81" s="174">
        <v>79</v>
      </c>
      <c r="B81" s="174" t="s">
        <v>177</v>
      </c>
      <c r="C81" s="42">
        <v>41869</v>
      </c>
      <c r="D81" t="s">
        <v>284</v>
      </c>
      <c r="E81" s="44" t="s">
        <v>364</v>
      </c>
      <c r="F81" s="44"/>
      <c r="G81" s="46">
        <v>3</v>
      </c>
      <c r="H81" s="151">
        <v>4</v>
      </c>
      <c r="I81" s="152">
        <v>0.35</v>
      </c>
      <c r="J81" s="153">
        <v>0.307</v>
      </c>
      <c r="K81" s="153">
        <v>7.2290000000000001</v>
      </c>
      <c r="L81" s="152">
        <v>6.5</v>
      </c>
      <c r="M81" s="152">
        <v>0.31</v>
      </c>
      <c r="N81" s="153">
        <v>1.9E-2</v>
      </c>
      <c r="O81" s="153">
        <v>1.292</v>
      </c>
      <c r="P81" s="171">
        <v>3</v>
      </c>
      <c r="Q81" s="172">
        <v>0</v>
      </c>
      <c r="R81" s="173">
        <v>0.38200000000000001</v>
      </c>
      <c r="S81" s="170">
        <v>-0.26300000000000001</v>
      </c>
      <c r="T81" s="178">
        <v>0.1</v>
      </c>
      <c r="U81" s="161">
        <v>0</v>
      </c>
      <c r="V81" s="173">
        <v>-1.4999999999999999E-2</v>
      </c>
      <c r="W81" s="180">
        <v>-2.0550000000000002</v>
      </c>
    </row>
    <row r="82" spans="1:23" s="72" customFormat="1">
      <c r="A82" s="174">
        <v>80</v>
      </c>
      <c r="B82" s="174" t="s">
        <v>178</v>
      </c>
      <c r="C82" s="42">
        <v>41869</v>
      </c>
      <c r="D82" t="s">
        <v>284</v>
      </c>
      <c r="E82" s="44" t="s">
        <v>363</v>
      </c>
      <c r="F82" s="44"/>
      <c r="G82" s="46">
        <v>3</v>
      </c>
      <c r="H82" s="151">
        <v>5.5</v>
      </c>
      <c r="I82" s="152">
        <v>0.47</v>
      </c>
      <c r="J82" s="153">
        <v>0.185</v>
      </c>
      <c r="K82" s="153">
        <v>6.2039999999999997</v>
      </c>
      <c r="L82" s="152">
        <v>3.5</v>
      </c>
      <c r="M82" s="152">
        <v>7.0000000000000007E-2</v>
      </c>
      <c r="N82" s="153">
        <v>-6.8000000000000005E-2</v>
      </c>
      <c r="O82" s="153">
        <v>-0.74399999999999999</v>
      </c>
      <c r="P82" s="171">
        <v>3</v>
      </c>
      <c r="Q82" s="172">
        <v>0.01</v>
      </c>
      <c r="R82" s="173">
        <v>0.26200000000000001</v>
      </c>
      <c r="S82" s="170">
        <v>-0.40799999999999997</v>
      </c>
      <c r="T82" s="178">
        <v>2.5</v>
      </c>
      <c r="U82" s="161">
        <v>0</v>
      </c>
      <c r="V82" s="173">
        <v>-0.01</v>
      </c>
      <c r="W82" s="180">
        <v>-1.7410000000000001</v>
      </c>
    </row>
    <row r="83" spans="1:23" s="72" customFormat="1">
      <c r="A83" s="174">
        <v>81</v>
      </c>
      <c r="B83" s="174" t="s">
        <v>180</v>
      </c>
      <c r="C83" s="42">
        <v>41869</v>
      </c>
      <c r="D83" t="s">
        <v>284</v>
      </c>
      <c r="E83" s="44" t="s">
        <v>366</v>
      </c>
      <c r="F83" s="44"/>
      <c r="G83" s="46">
        <v>1</v>
      </c>
      <c r="H83" s="151">
        <v>3.5</v>
      </c>
      <c r="I83" s="152">
        <v>0.43</v>
      </c>
      <c r="J83" s="153">
        <v>0.30099999999999999</v>
      </c>
      <c r="K83" s="153">
        <v>8.3089999999999993</v>
      </c>
      <c r="L83" s="152">
        <v>7.5</v>
      </c>
      <c r="M83" s="152">
        <v>0.23</v>
      </c>
      <c r="N83" s="153">
        <v>-0.05</v>
      </c>
      <c r="O83" s="153">
        <v>0.34599999999999997</v>
      </c>
      <c r="P83" s="171">
        <v>2.5</v>
      </c>
      <c r="Q83" s="172">
        <v>0</v>
      </c>
      <c r="R83" s="173">
        <v>0.28899999999999998</v>
      </c>
      <c r="S83" s="170">
        <v>0.13500000000000001</v>
      </c>
      <c r="T83" s="178">
        <v>1</v>
      </c>
      <c r="U83" s="161">
        <v>0</v>
      </c>
      <c r="V83" s="173">
        <v>-3.5999999999999997E-2</v>
      </c>
      <c r="W83" s="180">
        <v>-1.8160000000000001</v>
      </c>
    </row>
    <row r="84" spans="1:23" s="72" customFormat="1">
      <c r="A84" s="174">
        <v>82</v>
      </c>
      <c r="B84" s="174" t="s">
        <v>204</v>
      </c>
      <c r="C84" s="42">
        <v>41869</v>
      </c>
      <c r="D84"/>
      <c r="E84" s="44" t="s">
        <v>362</v>
      </c>
      <c r="F84" s="44"/>
      <c r="G84" s="46">
        <v>3</v>
      </c>
      <c r="H84" s="151">
        <v>1</v>
      </c>
      <c r="I84" s="152">
        <v>0.46</v>
      </c>
      <c r="J84" s="153">
        <v>0.16300000000000001</v>
      </c>
      <c r="K84" s="153">
        <v>7.0060000000000002</v>
      </c>
      <c r="L84" s="152">
        <v>1.5</v>
      </c>
      <c r="M84" s="152">
        <v>0.28000000000000003</v>
      </c>
      <c r="N84" s="153">
        <v>8.0000000000000002E-3</v>
      </c>
      <c r="O84" s="153">
        <v>0.878</v>
      </c>
      <c r="P84" s="171">
        <v>1.5</v>
      </c>
      <c r="Q84" s="172">
        <v>7.0000000000000007E-2</v>
      </c>
      <c r="R84" s="173">
        <v>0.182</v>
      </c>
      <c r="S84" s="170">
        <v>1.2709999999999999</v>
      </c>
      <c r="T84" s="178">
        <v>2.5</v>
      </c>
      <c r="U84" s="161">
        <v>0.01</v>
      </c>
      <c r="V84" s="173">
        <v>3.0000000000000001E-3</v>
      </c>
      <c r="W84" s="180">
        <v>-1.006</v>
      </c>
    </row>
    <row r="85" spans="1:23" ht="12.75" customHeight="1">
      <c r="A85" s="174">
        <v>83</v>
      </c>
      <c r="B85" s="174" t="s">
        <v>205</v>
      </c>
      <c r="C85" s="42">
        <v>41869</v>
      </c>
      <c r="E85" s="44" t="s">
        <v>364</v>
      </c>
      <c r="G85" s="46">
        <v>3</v>
      </c>
      <c r="H85" s="151">
        <v>1</v>
      </c>
      <c r="I85" s="152">
        <v>0.68</v>
      </c>
      <c r="J85" s="153">
        <v>0.24299999999999999</v>
      </c>
      <c r="K85" s="153">
        <v>10.86</v>
      </c>
      <c r="L85" s="152">
        <v>2</v>
      </c>
      <c r="M85" s="152">
        <v>0.62</v>
      </c>
      <c r="N85" s="153">
        <v>-1.7999999999999999E-2</v>
      </c>
      <c r="O85" s="153">
        <v>2.3639999999999999</v>
      </c>
      <c r="P85" s="171">
        <v>2.5</v>
      </c>
      <c r="Q85" s="172">
        <v>0.19</v>
      </c>
      <c r="R85" s="173">
        <v>0.33800000000000002</v>
      </c>
      <c r="S85" s="170">
        <v>1.5549999999999999</v>
      </c>
      <c r="T85" s="178">
        <v>0.1</v>
      </c>
      <c r="U85" s="161">
        <v>0.04</v>
      </c>
      <c r="V85" s="173">
        <v>3.5999999999999997E-2</v>
      </c>
      <c r="W85" s="180">
        <v>-0.59899999999999998</v>
      </c>
    </row>
    <row r="86" spans="1:23" ht="12.75" customHeight="1">
      <c r="A86" s="174">
        <v>84</v>
      </c>
      <c r="B86" s="174" t="s">
        <v>206</v>
      </c>
      <c r="C86" s="42">
        <v>41869</v>
      </c>
      <c r="E86" s="44" t="s">
        <v>363</v>
      </c>
      <c r="G86" s="46">
        <v>3</v>
      </c>
      <c r="H86" s="151">
        <v>4</v>
      </c>
      <c r="I86" s="152">
        <v>0.61</v>
      </c>
      <c r="J86" s="153">
        <v>9.0999999999999998E-2</v>
      </c>
      <c r="K86" s="153">
        <v>8.9619999999999997</v>
      </c>
      <c r="L86" s="152">
        <v>0.1</v>
      </c>
      <c r="M86" s="152">
        <v>0.28999999999999998</v>
      </c>
      <c r="N86" s="153">
        <v>2.1999999999999999E-2</v>
      </c>
      <c r="O86" s="153">
        <v>0.621</v>
      </c>
      <c r="P86" s="171">
        <v>0.1</v>
      </c>
      <c r="Q86" s="172">
        <v>0.13</v>
      </c>
      <c r="R86" s="173">
        <v>0.26400000000000001</v>
      </c>
      <c r="S86" s="170">
        <v>1.5920000000000001</v>
      </c>
      <c r="T86" s="178">
        <v>0.1</v>
      </c>
      <c r="U86" s="161">
        <v>0.08</v>
      </c>
      <c r="V86" s="173">
        <v>3.5999999999999997E-2</v>
      </c>
      <c r="W86" s="180">
        <v>0.23200000000000001</v>
      </c>
    </row>
    <row r="87" spans="1:23" ht="12.75" customHeight="1">
      <c r="A87" s="174">
        <v>85</v>
      </c>
      <c r="B87" s="174" t="s">
        <v>197</v>
      </c>
      <c r="C87" s="42">
        <v>41869</v>
      </c>
      <c r="D87" t="s">
        <v>284</v>
      </c>
      <c r="E87" s="44" t="s">
        <v>362</v>
      </c>
      <c r="G87" s="46">
        <v>3</v>
      </c>
      <c r="H87" s="151">
        <v>5</v>
      </c>
      <c r="I87" s="152">
        <v>1.1599999999999999</v>
      </c>
      <c r="J87" s="153">
        <v>0.39100000000000001</v>
      </c>
      <c r="K87" s="153">
        <v>19.309999999999999</v>
      </c>
      <c r="L87" s="152">
        <v>1</v>
      </c>
      <c r="M87" s="152">
        <v>0.98</v>
      </c>
      <c r="N87" s="153">
        <v>0.105</v>
      </c>
      <c r="O87" s="153">
        <v>7.3479999999999999</v>
      </c>
      <c r="P87" s="171">
        <v>0.1</v>
      </c>
      <c r="Q87" s="172">
        <v>0.77</v>
      </c>
      <c r="R87" s="173">
        <v>0.189</v>
      </c>
      <c r="S87" s="170">
        <v>9.1170000000000009</v>
      </c>
      <c r="T87" s="178">
        <v>0.1</v>
      </c>
      <c r="U87" s="161">
        <v>0.79</v>
      </c>
      <c r="V87" s="173">
        <v>0.40200000000000002</v>
      </c>
      <c r="W87" s="180">
        <v>0.107</v>
      </c>
    </row>
    <row r="88" spans="1:23" ht="12.75" customHeight="1">
      <c r="A88" s="174">
        <v>86</v>
      </c>
      <c r="B88" s="174" t="s">
        <v>198</v>
      </c>
      <c r="C88" s="42">
        <v>41869</v>
      </c>
      <c r="D88" t="s">
        <v>284</v>
      </c>
      <c r="E88" s="44" t="s">
        <v>364</v>
      </c>
      <c r="G88" s="46">
        <v>3</v>
      </c>
      <c r="H88" s="82">
        <v>0.55000000000000004</v>
      </c>
      <c r="I88" s="83">
        <v>1.43</v>
      </c>
      <c r="J88" s="83">
        <v>0.30499999999999999</v>
      </c>
      <c r="K88" s="83">
        <v>22.79</v>
      </c>
      <c r="L88" s="83">
        <v>0.1</v>
      </c>
      <c r="M88" s="83">
        <v>0.89</v>
      </c>
      <c r="N88" s="83">
        <v>2.1999999999999999E-2</v>
      </c>
      <c r="O88" s="83">
        <v>4.6520000000000001</v>
      </c>
      <c r="P88" s="171">
        <v>1</v>
      </c>
      <c r="Q88" s="172">
        <v>0.65</v>
      </c>
      <c r="R88" s="173">
        <v>0.159</v>
      </c>
      <c r="S88" s="170">
        <v>0.159</v>
      </c>
      <c r="T88" s="178">
        <v>2</v>
      </c>
      <c r="U88" s="161">
        <v>0.61</v>
      </c>
      <c r="V88" s="173">
        <v>-2.4E-2</v>
      </c>
      <c r="W88" s="180">
        <v>4.2969999999999997</v>
      </c>
    </row>
    <row r="89" spans="1:23" ht="12.75" customHeight="1">
      <c r="A89" s="174">
        <v>87</v>
      </c>
      <c r="B89" s="174" t="s">
        <v>199</v>
      </c>
      <c r="C89" s="42">
        <v>41869</v>
      </c>
      <c r="D89" t="s">
        <v>284</v>
      </c>
      <c r="E89" s="44" t="s">
        <v>363</v>
      </c>
      <c r="G89" s="46">
        <v>3</v>
      </c>
      <c r="H89" s="151">
        <v>0.55000000000000004</v>
      </c>
      <c r="I89" s="152">
        <v>1.1100000000000001</v>
      </c>
      <c r="J89" s="153">
        <v>0.53400000000000003</v>
      </c>
      <c r="K89" s="153">
        <v>15.82</v>
      </c>
      <c r="L89" s="152">
        <v>2.5</v>
      </c>
      <c r="M89" s="152">
        <v>1.04</v>
      </c>
      <c r="N89" s="153">
        <v>0.105</v>
      </c>
      <c r="O89" s="153">
        <v>7.1120000000000001</v>
      </c>
      <c r="P89" s="171">
        <v>1</v>
      </c>
      <c r="Q89" s="172">
        <v>0.74</v>
      </c>
      <c r="R89" s="173">
        <v>0.217</v>
      </c>
      <c r="S89" s="170">
        <v>5.8079999999999998</v>
      </c>
      <c r="T89" s="178">
        <v>0.1</v>
      </c>
      <c r="U89" s="161">
        <v>0.67</v>
      </c>
      <c r="V89" s="173">
        <v>-4.0000000000000001E-3</v>
      </c>
      <c r="W89" s="180">
        <v>5.0670000000000002</v>
      </c>
    </row>
    <row r="90" spans="1:23" s="72" customFormat="1">
      <c r="A90" s="174">
        <v>88</v>
      </c>
      <c r="B90" s="174" t="s">
        <v>200</v>
      </c>
      <c r="C90" s="42">
        <v>41869</v>
      </c>
      <c r="D90" t="s">
        <v>284</v>
      </c>
      <c r="E90" s="44" t="s">
        <v>367</v>
      </c>
      <c r="F90" s="44"/>
      <c r="G90" s="46">
        <v>1</v>
      </c>
      <c r="H90" s="151">
        <v>0.1</v>
      </c>
      <c r="I90" s="152">
        <v>1.1100000000000001</v>
      </c>
      <c r="J90" s="153">
        <v>0.193</v>
      </c>
      <c r="K90" s="153">
        <v>18.559999999999999</v>
      </c>
      <c r="L90" s="152">
        <v>0.55000000000000004</v>
      </c>
      <c r="M90" s="152">
        <v>1.01</v>
      </c>
      <c r="N90" s="153">
        <v>9.1999999999999998E-2</v>
      </c>
      <c r="O90" s="153">
        <v>6.319</v>
      </c>
      <c r="P90" s="171">
        <v>1.5</v>
      </c>
      <c r="Q90" s="172">
        <v>0.67</v>
      </c>
      <c r="R90" s="173">
        <v>0.19</v>
      </c>
      <c r="S90" s="170">
        <v>6.7039999999999997</v>
      </c>
      <c r="T90" s="178">
        <v>1</v>
      </c>
      <c r="U90" s="161">
        <v>0.7</v>
      </c>
      <c r="V90" s="173">
        <v>8.5000000000000006E-2</v>
      </c>
      <c r="W90" s="180">
        <v>5.5380000000000003</v>
      </c>
    </row>
    <row r="91" spans="1:23" ht="12.75" customHeight="1">
      <c r="A91" s="174">
        <v>89</v>
      </c>
      <c r="B91" s="174" t="s">
        <v>201</v>
      </c>
      <c r="C91" s="42">
        <v>41869</v>
      </c>
      <c r="D91" t="s">
        <v>284</v>
      </c>
      <c r="E91" s="44" t="s">
        <v>366</v>
      </c>
      <c r="G91" s="46">
        <v>1</v>
      </c>
      <c r="H91" s="151">
        <v>2</v>
      </c>
      <c r="I91" s="152">
        <v>1.62</v>
      </c>
      <c r="J91" s="153">
        <v>0.36399999999999999</v>
      </c>
      <c r="K91" s="153">
        <v>36.69</v>
      </c>
      <c r="L91" s="152">
        <v>1.5</v>
      </c>
      <c r="M91" s="152">
        <v>1.1299999999999999</v>
      </c>
      <c r="N91" s="153">
        <v>0.114</v>
      </c>
      <c r="O91" s="153">
        <v>5.726</v>
      </c>
      <c r="P91" s="171">
        <v>0.1</v>
      </c>
      <c r="Q91" s="172">
        <v>0.64</v>
      </c>
      <c r="R91" s="173">
        <v>0.32800000000000001</v>
      </c>
      <c r="S91" s="170">
        <v>7.1950000000000003</v>
      </c>
      <c r="T91" s="178">
        <v>2</v>
      </c>
      <c r="U91" s="161">
        <v>0.56000000000000005</v>
      </c>
      <c r="V91" s="173">
        <v>-3.7999999999999999E-2</v>
      </c>
      <c r="W91" s="180">
        <v>4.5220000000000002</v>
      </c>
    </row>
    <row r="92" spans="1:23" ht="12.75" customHeight="1">
      <c r="A92" s="174">
        <v>90</v>
      </c>
      <c r="B92" s="174" t="s">
        <v>152</v>
      </c>
      <c r="C92" s="42">
        <v>41870</v>
      </c>
      <c r="D92" t="s">
        <v>280</v>
      </c>
      <c r="E92" s="44" t="s">
        <v>363</v>
      </c>
      <c r="G92" s="46">
        <v>3</v>
      </c>
      <c r="H92" s="151"/>
      <c r="I92" s="152"/>
      <c r="J92" s="153"/>
      <c r="K92" s="153"/>
      <c r="L92" s="152"/>
      <c r="M92" s="152"/>
      <c r="N92" s="153"/>
      <c r="O92" s="153"/>
      <c r="P92" s="171"/>
      <c r="Q92" s="172"/>
      <c r="R92" s="173"/>
      <c r="S92" s="170"/>
      <c r="T92" s="178"/>
      <c r="U92" s="161"/>
      <c r="V92" s="173"/>
      <c r="W92" s="180"/>
    </row>
    <row r="93" spans="1:23" ht="12.75" customHeight="1">
      <c r="A93" s="174">
        <v>91</v>
      </c>
      <c r="B93" s="174" t="s">
        <v>151</v>
      </c>
      <c r="C93" s="42">
        <v>41870</v>
      </c>
      <c r="D93" t="s">
        <v>280</v>
      </c>
      <c r="E93" s="44" t="s">
        <v>364</v>
      </c>
      <c r="G93" s="46">
        <v>3</v>
      </c>
      <c r="H93" s="151"/>
      <c r="I93" s="152"/>
      <c r="J93" s="153"/>
      <c r="K93" s="153"/>
      <c r="L93" s="152"/>
      <c r="M93" s="152"/>
      <c r="N93" s="153"/>
      <c r="O93" s="153"/>
      <c r="P93" s="171"/>
      <c r="Q93" s="172"/>
      <c r="R93" s="173"/>
      <c r="S93" s="170"/>
      <c r="T93" s="178"/>
      <c r="U93" s="161"/>
      <c r="V93" s="173"/>
      <c r="W93" s="180"/>
    </row>
    <row r="94" spans="1:23" ht="12.75" customHeight="1">
      <c r="A94" s="174">
        <v>92</v>
      </c>
      <c r="B94" s="174" t="s">
        <v>212</v>
      </c>
      <c r="C94" s="42">
        <v>41870</v>
      </c>
      <c r="D94" t="s">
        <v>280</v>
      </c>
      <c r="E94" s="44" t="s">
        <v>366</v>
      </c>
      <c r="G94" s="46">
        <v>1</v>
      </c>
      <c r="H94" s="151"/>
      <c r="I94" s="152"/>
      <c r="J94" s="153"/>
      <c r="K94" s="153"/>
      <c r="L94" s="152"/>
      <c r="M94" s="152"/>
      <c r="N94" s="153"/>
      <c r="O94" s="153"/>
      <c r="P94" s="171"/>
      <c r="Q94" s="172"/>
      <c r="R94" s="173"/>
      <c r="S94" s="170"/>
      <c r="T94" s="178"/>
      <c r="U94" s="161"/>
      <c r="V94" s="173"/>
      <c r="W94" s="180"/>
    </row>
    <row r="95" spans="1:23" ht="12.75" customHeight="1">
      <c r="A95" s="174">
        <v>93</v>
      </c>
      <c r="B95" s="174" t="s">
        <v>153</v>
      </c>
      <c r="C95" s="42">
        <v>41870</v>
      </c>
      <c r="D95" t="s">
        <v>280</v>
      </c>
      <c r="E95" s="44" t="s">
        <v>367</v>
      </c>
      <c r="G95" s="46">
        <v>1</v>
      </c>
      <c r="H95" s="151"/>
      <c r="I95" s="152"/>
      <c r="J95" s="153"/>
      <c r="K95" s="153"/>
      <c r="L95" s="152"/>
      <c r="M95" s="152"/>
      <c r="N95" s="153"/>
      <c r="O95" s="153"/>
      <c r="P95" s="171"/>
      <c r="Q95" s="172"/>
      <c r="R95" s="173"/>
      <c r="S95" s="170"/>
      <c r="T95" s="178"/>
      <c r="U95" s="161"/>
      <c r="V95" s="173"/>
      <c r="W95" s="180"/>
    </row>
    <row r="96" spans="1:23" ht="12.75" customHeight="1">
      <c r="A96" s="174">
        <v>94</v>
      </c>
      <c r="B96" s="174" t="s">
        <v>147</v>
      </c>
      <c r="C96" s="42">
        <v>41870</v>
      </c>
      <c r="D96" t="s">
        <v>280</v>
      </c>
      <c r="E96" s="44" t="s">
        <v>362</v>
      </c>
      <c r="G96" s="46">
        <v>3</v>
      </c>
      <c r="H96" s="151"/>
      <c r="I96" s="152"/>
      <c r="J96" s="153"/>
      <c r="K96" s="153"/>
      <c r="L96" s="152"/>
      <c r="M96" s="152"/>
      <c r="N96" s="153"/>
      <c r="O96" s="153"/>
      <c r="P96" s="171"/>
      <c r="Q96" s="172"/>
      <c r="R96" s="173"/>
      <c r="S96" s="170"/>
      <c r="T96" s="178"/>
      <c r="U96" s="161"/>
      <c r="V96" s="173"/>
      <c r="W96" s="180"/>
    </row>
    <row r="97" spans="1:23" s="53" customFormat="1" ht="12.75" customHeight="1">
      <c r="A97" s="174">
        <v>95</v>
      </c>
      <c r="B97" s="174" t="s">
        <v>213</v>
      </c>
      <c r="C97" s="42">
        <v>41871</v>
      </c>
      <c r="D97" t="s">
        <v>287</v>
      </c>
      <c r="E97" s="44" t="s">
        <v>364</v>
      </c>
      <c r="F97" s="44"/>
      <c r="G97" s="46">
        <v>3</v>
      </c>
      <c r="H97" s="151"/>
      <c r="I97" s="152"/>
      <c r="J97" s="153"/>
      <c r="K97" s="153"/>
      <c r="L97" s="152"/>
      <c r="M97" s="152"/>
      <c r="N97" s="153"/>
      <c r="O97" s="153"/>
      <c r="P97" s="171"/>
      <c r="Q97" s="172"/>
      <c r="R97" s="173"/>
      <c r="S97" s="170"/>
      <c r="T97" s="178"/>
      <c r="U97" s="161"/>
      <c r="V97" s="173"/>
      <c r="W97" s="180"/>
    </row>
    <row r="98" spans="1:23" ht="12.75" customHeight="1">
      <c r="A98" s="174">
        <v>96</v>
      </c>
      <c r="B98" s="174" t="s">
        <v>215</v>
      </c>
      <c r="C98" s="42">
        <v>41871</v>
      </c>
      <c r="D98" t="s">
        <v>287</v>
      </c>
      <c r="E98" s="44" t="s">
        <v>366</v>
      </c>
      <c r="G98" s="46">
        <v>1</v>
      </c>
      <c r="H98" s="151"/>
      <c r="I98" s="152"/>
      <c r="J98" s="153"/>
      <c r="K98" s="153"/>
      <c r="L98" s="152"/>
      <c r="M98" s="152"/>
      <c r="N98" s="153"/>
      <c r="O98" s="153"/>
      <c r="P98" s="171"/>
      <c r="Q98" s="172"/>
      <c r="R98" s="173"/>
      <c r="S98" s="170"/>
      <c r="T98" s="178"/>
      <c r="U98" s="161"/>
      <c r="V98" s="173"/>
      <c r="W98" s="180"/>
    </row>
    <row r="99" spans="1:23" ht="12.75" customHeight="1">
      <c r="A99" s="174">
        <v>97</v>
      </c>
      <c r="B99" s="174" t="s">
        <v>214</v>
      </c>
      <c r="C99" s="42">
        <v>41871</v>
      </c>
      <c r="D99" t="s">
        <v>287</v>
      </c>
      <c r="E99" s="44" t="s">
        <v>367</v>
      </c>
      <c r="G99" s="46">
        <v>1</v>
      </c>
      <c r="H99" s="151"/>
      <c r="I99" s="152"/>
      <c r="J99" s="153"/>
      <c r="K99" s="153"/>
      <c r="L99" s="152"/>
      <c r="M99" s="152"/>
      <c r="N99" s="153"/>
      <c r="O99" s="153"/>
      <c r="P99" s="171"/>
      <c r="Q99" s="172"/>
      <c r="R99" s="173"/>
      <c r="S99" s="170"/>
      <c r="T99" s="178"/>
      <c r="U99" s="161"/>
      <c r="V99" s="173"/>
      <c r="W99" s="180"/>
    </row>
    <row r="100" spans="1:23" ht="12.75" customHeight="1">
      <c r="A100" s="174">
        <v>98</v>
      </c>
      <c r="B100" s="174" t="s">
        <v>181</v>
      </c>
      <c r="C100" s="42">
        <v>41871</v>
      </c>
      <c r="D100" t="s">
        <v>287</v>
      </c>
      <c r="E100" s="44" t="s">
        <v>362</v>
      </c>
      <c r="G100" s="46">
        <v>3</v>
      </c>
      <c r="H100" s="151"/>
      <c r="I100" s="152"/>
      <c r="J100" s="153"/>
      <c r="K100" s="153"/>
      <c r="L100" s="152"/>
      <c r="M100" s="152"/>
      <c r="N100" s="153"/>
      <c r="O100" s="153"/>
      <c r="P100" s="171"/>
      <c r="Q100" s="172"/>
      <c r="R100" s="173"/>
      <c r="S100" s="170"/>
      <c r="T100" s="178"/>
      <c r="U100" s="161"/>
      <c r="V100" s="173"/>
      <c r="W100" s="180"/>
    </row>
    <row r="101" spans="1:23" ht="12.75" customHeight="1">
      <c r="A101" s="174">
        <v>99</v>
      </c>
      <c r="B101" s="174" t="s">
        <v>182</v>
      </c>
      <c r="C101" s="42">
        <v>41871</v>
      </c>
      <c r="D101" t="s">
        <v>287</v>
      </c>
      <c r="E101" s="44" t="s">
        <v>363</v>
      </c>
      <c r="G101" s="46">
        <v>3</v>
      </c>
      <c r="H101" s="151"/>
      <c r="I101" s="152"/>
      <c r="J101" s="153"/>
      <c r="K101" s="153"/>
      <c r="L101" s="152"/>
      <c r="M101" s="152"/>
      <c r="N101" s="153"/>
      <c r="O101" s="153"/>
      <c r="P101" s="171"/>
      <c r="Q101" s="172"/>
      <c r="R101" s="173"/>
      <c r="S101" s="170"/>
      <c r="T101" s="178"/>
      <c r="U101" s="161"/>
      <c r="V101" s="173"/>
      <c r="W101" s="180"/>
    </row>
    <row r="102" spans="1:23" ht="12.75" customHeight="1">
      <c r="A102" s="174">
        <v>100</v>
      </c>
      <c r="B102" s="174" t="s">
        <v>134</v>
      </c>
      <c r="C102" s="42">
        <v>41875</v>
      </c>
      <c r="D102" t="s">
        <v>283</v>
      </c>
      <c r="E102" s="44" t="s">
        <v>362</v>
      </c>
      <c r="G102" s="46">
        <v>3</v>
      </c>
      <c r="H102" s="151"/>
      <c r="I102" s="152"/>
      <c r="J102" s="153"/>
      <c r="K102" s="153"/>
      <c r="L102" s="152"/>
      <c r="M102" s="152"/>
      <c r="N102" s="153"/>
      <c r="O102" s="153"/>
      <c r="P102" s="171"/>
      <c r="Q102" s="172"/>
      <c r="R102" s="173"/>
      <c r="S102" s="170"/>
      <c r="T102" s="178"/>
      <c r="U102" s="161"/>
      <c r="V102" s="173"/>
      <c r="W102" s="180"/>
    </row>
    <row r="103" spans="1:23" ht="12.75" customHeight="1">
      <c r="A103" s="174">
        <v>101</v>
      </c>
      <c r="B103" s="174" t="s">
        <v>136</v>
      </c>
      <c r="C103" s="42">
        <v>41875</v>
      </c>
      <c r="D103" t="s">
        <v>283</v>
      </c>
      <c r="E103" s="44" t="s">
        <v>364</v>
      </c>
      <c r="G103" s="46">
        <v>3</v>
      </c>
      <c r="H103" s="151"/>
      <c r="I103" s="152"/>
      <c r="J103" s="153"/>
      <c r="K103" s="153"/>
      <c r="L103" s="152"/>
      <c r="M103" s="152"/>
      <c r="N103" s="153"/>
      <c r="O103" s="153"/>
      <c r="P103" s="171"/>
      <c r="Q103" s="172"/>
      <c r="R103" s="173"/>
      <c r="S103" s="170"/>
      <c r="T103" s="178"/>
      <c r="U103" s="161"/>
      <c r="V103" s="173"/>
      <c r="W103" s="180"/>
    </row>
    <row r="104" spans="1:23" ht="12.75" customHeight="1">
      <c r="A104" s="174">
        <v>102</v>
      </c>
      <c r="B104" s="174" t="s">
        <v>142</v>
      </c>
      <c r="C104" s="42">
        <v>41875</v>
      </c>
      <c r="D104" t="s">
        <v>283</v>
      </c>
      <c r="E104" s="44" t="s">
        <v>367</v>
      </c>
      <c r="G104" s="46">
        <v>1</v>
      </c>
      <c r="H104" s="151"/>
      <c r="I104" s="152"/>
      <c r="J104" s="153"/>
      <c r="K104" s="153"/>
      <c r="L104" s="152"/>
      <c r="M104" s="152"/>
      <c r="N104" s="153"/>
      <c r="O104" s="153"/>
      <c r="P104" s="171"/>
      <c r="Q104" s="172"/>
      <c r="R104" s="173"/>
      <c r="S104" s="170"/>
      <c r="T104" s="178"/>
      <c r="U104" s="161"/>
      <c r="V104" s="173"/>
      <c r="W104" s="180"/>
    </row>
    <row r="105" spans="1:23" ht="12.75" customHeight="1">
      <c r="A105" s="174">
        <v>103</v>
      </c>
      <c r="B105" s="174" t="s">
        <v>139</v>
      </c>
      <c r="C105" s="42">
        <v>41875</v>
      </c>
      <c r="D105" t="s">
        <v>283</v>
      </c>
      <c r="E105" s="44" t="s">
        <v>363</v>
      </c>
      <c r="G105" s="46">
        <v>3</v>
      </c>
      <c r="H105" s="151"/>
      <c r="I105" s="152"/>
      <c r="J105" s="153"/>
      <c r="K105" s="153"/>
      <c r="L105" s="152"/>
      <c r="M105" s="152"/>
      <c r="N105" s="153"/>
      <c r="O105" s="153"/>
      <c r="P105" s="171"/>
      <c r="Q105" s="172"/>
      <c r="R105" s="173"/>
      <c r="S105" s="170"/>
      <c r="T105" s="178"/>
      <c r="U105" s="161"/>
      <c r="V105" s="173"/>
      <c r="W105" s="180"/>
    </row>
    <row r="106" spans="1:23" ht="12.75" customHeight="1">
      <c r="A106" s="174">
        <v>104</v>
      </c>
      <c r="B106" s="174" t="s">
        <v>134</v>
      </c>
      <c r="C106" s="42">
        <v>41910</v>
      </c>
      <c r="D106" t="s">
        <v>293</v>
      </c>
      <c r="E106" s="44" t="s">
        <v>362</v>
      </c>
      <c r="G106" s="46">
        <v>3</v>
      </c>
      <c r="H106" s="151">
        <v>0.1</v>
      </c>
      <c r="I106" s="152">
        <v>1.25</v>
      </c>
      <c r="J106" s="153">
        <v>0.13900000000000001</v>
      </c>
      <c r="K106" s="153">
        <v>15.83</v>
      </c>
      <c r="L106" s="152">
        <v>0.55000000000000004</v>
      </c>
      <c r="M106" s="152">
        <v>0.37</v>
      </c>
      <c r="N106" s="153">
        <v>-3.9E-2</v>
      </c>
      <c r="O106" s="153">
        <v>0.51</v>
      </c>
      <c r="P106" s="171"/>
      <c r="Q106" s="172"/>
      <c r="R106" s="173"/>
      <c r="S106" s="170"/>
      <c r="T106" s="178"/>
      <c r="U106" s="161"/>
      <c r="V106" s="173"/>
      <c r="W106" s="180"/>
    </row>
    <row r="107" spans="1:23" ht="12.75" customHeight="1">
      <c r="A107" s="174">
        <v>105</v>
      </c>
      <c r="B107" s="174" t="s">
        <v>136</v>
      </c>
      <c r="C107" s="42">
        <v>41910</v>
      </c>
      <c r="D107" t="s">
        <v>293</v>
      </c>
      <c r="E107" s="44" t="s">
        <v>364</v>
      </c>
      <c r="G107" s="46">
        <v>3</v>
      </c>
      <c r="H107" s="151">
        <v>4.5</v>
      </c>
      <c r="I107" s="152">
        <v>0.79</v>
      </c>
      <c r="J107" s="153">
        <v>6.6000000000000003E-2</v>
      </c>
      <c r="K107" s="153">
        <v>21.89</v>
      </c>
      <c r="L107" s="152">
        <v>0.1</v>
      </c>
      <c r="M107" s="152">
        <v>0.34</v>
      </c>
      <c r="N107" s="153">
        <v>-7.0999999999999994E-2</v>
      </c>
      <c r="O107" s="153">
        <v>7.4999999999999997E-2</v>
      </c>
      <c r="P107" s="171"/>
      <c r="Q107" s="172"/>
      <c r="R107" s="173"/>
      <c r="S107" s="170"/>
      <c r="T107" s="178"/>
      <c r="U107" s="161"/>
      <c r="V107" s="173"/>
      <c r="W107" s="180"/>
    </row>
    <row r="108" spans="1:23" ht="12.75" customHeight="1">
      <c r="A108" s="174">
        <v>106</v>
      </c>
      <c r="B108" s="174" t="s">
        <v>142</v>
      </c>
      <c r="C108" s="42">
        <v>41910</v>
      </c>
      <c r="D108" t="s">
        <v>293</v>
      </c>
      <c r="E108" s="44" t="s">
        <v>367</v>
      </c>
      <c r="G108" s="46">
        <v>1</v>
      </c>
      <c r="H108" s="151">
        <v>2.5</v>
      </c>
      <c r="I108" s="152">
        <v>0.5</v>
      </c>
      <c r="J108" s="153">
        <v>0.26400000000000001</v>
      </c>
      <c r="K108" s="153">
        <v>5.37</v>
      </c>
      <c r="L108" s="152">
        <v>1</v>
      </c>
      <c r="M108" s="152">
        <v>0.37</v>
      </c>
      <c r="N108" s="153">
        <v>-3.5000000000000003E-2</v>
      </c>
      <c r="O108" s="153">
        <v>0.90500000000000003</v>
      </c>
      <c r="P108" s="171"/>
      <c r="Q108" s="172"/>
      <c r="R108" s="173"/>
      <c r="S108" s="170"/>
      <c r="T108" s="178"/>
      <c r="U108" s="161"/>
      <c r="V108" s="173"/>
      <c r="W108" s="180"/>
    </row>
    <row r="109" spans="1:23" ht="12.75" customHeight="1">
      <c r="A109" s="174">
        <v>107</v>
      </c>
      <c r="B109" s="174" t="s">
        <v>139</v>
      </c>
      <c r="C109" s="42">
        <v>41910</v>
      </c>
      <c r="D109" t="s">
        <v>293</v>
      </c>
      <c r="E109" s="44" t="s">
        <v>363</v>
      </c>
      <c r="G109" s="46">
        <v>3</v>
      </c>
      <c r="H109" s="151">
        <v>2</v>
      </c>
      <c r="I109" s="152">
        <v>0.7</v>
      </c>
      <c r="J109" s="153">
        <v>0.61</v>
      </c>
      <c r="K109" s="153">
        <v>11.11</v>
      </c>
      <c r="L109" s="152">
        <v>1.5</v>
      </c>
      <c r="M109" s="152">
        <v>0.32</v>
      </c>
      <c r="N109" s="153">
        <v>-7.6999999999999999E-2</v>
      </c>
      <c r="O109" s="153">
        <v>0.05</v>
      </c>
      <c r="P109" s="171"/>
      <c r="Q109" s="172"/>
      <c r="R109" s="173"/>
      <c r="S109" s="170"/>
      <c r="T109" s="178"/>
      <c r="U109" s="161"/>
      <c r="V109" s="173"/>
      <c r="W109" s="180"/>
    </row>
    <row r="110" spans="1:23" s="72" customFormat="1">
      <c r="A110" s="174">
        <v>108</v>
      </c>
      <c r="B110" s="174" t="s">
        <v>320</v>
      </c>
      <c r="C110" s="42">
        <v>41910</v>
      </c>
      <c r="D110" t="s">
        <v>293</v>
      </c>
      <c r="E110" s="44" t="s">
        <v>366</v>
      </c>
      <c r="F110" s="44"/>
      <c r="G110" s="46">
        <v>0.5</v>
      </c>
      <c r="H110" s="151">
        <v>4</v>
      </c>
      <c r="I110" s="152">
        <v>0.47</v>
      </c>
      <c r="J110" s="153">
        <v>0.58399999999999996</v>
      </c>
      <c r="K110" s="153">
        <v>5.835</v>
      </c>
      <c r="L110" s="152">
        <v>6</v>
      </c>
      <c r="M110" s="152">
        <v>0.46</v>
      </c>
      <c r="N110" s="153">
        <v>9.6000000000000002E-2</v>
      </c>
      <c r="O110" s="153">
        <v>0.59</v>
      </c>
      <c r="P110" s="171"/>
      <c r="Q110" s="172"/>
      <c r="R110" s="173"/>
      <c r="S110" s="170"/>
      <c r="T110" s="178"/>
      <c r="U110" s="161"/>
      <c r="V110" s="173"/>
      <c r="W110" s="180"/>
    </row>
    <row r="111" spans="1:23" ht="12.75" customHeight="1">
      <c r="A111" s="174">
        <v>109</v>
      </c>
      <c r="B111" s="174" t="s">
        <v>165</v>
      </c>
      <c r="C111" s="42">
        <v>41875</v>
      </c>
      <c r="D111" t="s">
        <v>291</v>
      </c>
      <c r="E111" s="44" t="s">
        <v>362</v>
      </c>
      <c r="G111" s="46">
        <v>3</v>
      </c>
      <c r="H111" s="151"/>
      <c r="I111" s="152"/>
      <c r="J111" s="153"/>
      <c r="K111" s="153"/>
      <c r="L111" s="152"/>
      <c r="M111" s="152"/>
      <c r="N111" s="153"/>
      <c r="O111" s="153"/>
      <c r="P111" s="171"/>
      <c r="Q111" s="172"/>
      <c r="R111" s="173"/>
      <c r="S111" s="170"/>
      <c r="T111" s="178"/>
      <c r="U111" s="161"/>
      <c r="V111" s="173"/>
      <c r="W111" s="180"/>
    </row>
    <row r="112" spans="1:23" ht="12.75" customHeight="1">
      <c r="A112" s="174">
        <v>110</v>
      </c>
      <c r="B112" s="174" t="s">
        <v>167</v>
      </c>
      <c r="C112" s="42">
        <v>41875</v>
      </c>
      <c r="D112" t="s">
        <v>291</v>
      </c>
      <c r="E112" s="44" t="s">
        <v>367</v>
      </c>
      <c r="G112" s="46">
        <v>1</v>
      </c>
      <c r="H112" s="151"/>
      <c r="I112" s="152"/>
      <c r="J112" s="153"/>
      <c r="K112" s="153"/>
      <c r="L112" s="152"/>
      <c r="M112" s="152"/>
      <c r="N112" s="153"/>
      <c r="O112" s="153"/>
      <c r="P112" s="171"/>
      <c r="Q112" s="172"/>
      <c r="R112" s="173"/>
      <c r="S112" s="170"/>
      <c r="T112" s="178"/>
      <c r="U112" s="161"/>
      <c r="V112" s="173"/>
      <c r="W112" s="180"/>
    </row>
    <row r="113" spans="1:23" ht="12.75" customHeight="1">
      <c r="A113" s="174">
        <v>111</v>
      </c>
      <c r="B113" s="174" t="s">
        <v>188</v>
      </c>
      <c r="C113" s="54">
        <v>41876</v>
      </c>
      <c r="D113" s="53"/>
      <c r="E113" s="74" t="s">
        <v>361</v>
      </c>
      <c r="F113" s="74" t="s">
        <v>360</v>
      </c>
      <c r="G113" s="56">
        <v>0</v>
      </c>
      <c r="H113" s="160" t="s">
        <v>295</v>
      </c>
      <c r="I113" s="161"/>
      <c r="J113" s="162"/>
      <c r="K113" s="162"/>
      <c r="L113" s="161"/>
      <c r="M113" s="161"/>
      <c r="N113" s="162"/>
      <c r="O113" s="162"/>
      <c r="P113" s="171"/>
      <c r="Q113" s="172"/>
      <c r="R113" s="173"/>
      <c r="S113" s="170"/>
      <c r="T113" s="178"/>
      <c r="U113" s="161"/>
      <c r="V113" s="173"/>
      <c r="W113" s="180"/>
    </row>
    <row r="114" spans="1:23" ht="12.75" customHeight="1">
      <c r="A114" s="174">
        <v>112</v>
      </c>
      <c r="B114" s="174" t="s">
        <v>186</v>
      </c>
      <c r="C114" s="42">
        <v>41877</v>
      </c>
      <c r="D114" t="s">
        <v>284</v>
      </c>
      <c r="E114" s="44" t="s">
        <v>367</v>
      </c>
      <c r="G114" s="46">
        <v>1</v>
      </c>
      <c r="H114" s="151"/>
      <c r="I114" s="152"/>
      <c r="J114" s="153"/>
      <c r="K114" s="153"/>
      <c r="L114" s="152"/>
      <c r="M114" s="152"/>
      <c r="N114" s="153"/>
      <c r="O114" s="153"/>
      <c r="P114" s="171"/>
      <c r="Q114" s="172"/>
      <c r="R114" s="173"/>
      <c r="S114" s="170"/>
      <c r="T114" s="178"/>
      <c r="U114" s="161"/>
      <c r="V114" s="173"/>
      <c r="W114" s="180"/>
    </row>
    <row r="115" spans="1:23" ht="12.75" customHeight="1">
      <c r="A115" s="174">
        <v>113</v>
      </c>
      <c r="B115" s="174" t="s">
        <v>187</v>
      </c>
      <c r="C115" s="42">
        <v>41877</v>
      </c>
      <c r="D115" t="s">
        <v>284</v>
      </c>
      <c r="E115" s="44" t="s">
        <v>366</v>
      </c>
      <c r="G115" s="46">
        <v>1</v>
      </c>
      <c r="H115" s="151"/>
      <c r="I115" s="152"/>
      <c r="J115" s="153"/>
      <c r="K115" s="153"/>
      <c r="L115" s="152"/>
      <c r="M115" s="152"/>
      <c r="N115" s="153"/>
      <c r="O115" s="153"/>
      <c r="P115" s="171"/>
      <c r="Q115" s="172"/>
      <c r="R115" s="173"/>
      <c r="S115" s="170"/>
      <c r="T115" s="178"/>
      <c r="U115" s="161"/>
      <c r="V115" s="173"/>
      <c r="W115" s="180"/>
    </row>
    <row r="116" spans="1:23" ht="12.75" customHeight="1">
      <c r="A116" s="174">
        <v>114</v>
      </c>
      <c r="B116" s="174" t="s">
        <v>185</v>
      </c>
      <c r="C116" s="42">
        <v>41877</v>
      </c>
      <c r="D116" t="s">
        <v>284</v>
      </c>
      <c r="E116" s="44" t="s">
        <v>364</v>
      </c>
      <c r="G116" s="46">
        <v>3</v>
      </c>
      <c r="H116" s="151"/>
      <c r="I116" s="152"/>
      <c r="J116" s="153"/>
      <c r="K116" s="153"/>
      <c r="L116" s="152"/>
      <c r="M116" s="152"/>
      <c r="N116" s="153"/>
      <c r="O116" s="153"/>
      <c r="P116" s="171"/>
      <c r="Q116" s="172"/>
      <c r="R116" s="173"/>
      <c r="S116" s="170"/>
      <c r="T116" s="178"/>
      <c r="U116" s="161"/>
      <c r="V116" s="173"/>
      <c r="W116" s="180"/>
    </row>
    <row r="117" spans="1:23" ht="12.75" customHeight="1">
      <c r="A117" s="174">
        <v>115</v>
      </c>
      <c r="B117" s="174" t="s">
        <v>220</v>
      </c>
      <c r="C117" s="42">
        <v>41877</v>
      </c>
      <c r="D117" t="s">
        <v>284</v>
      </c>
      <c r="E117" s="44" t="s">
        <v>362</v>
      </c>
      <c r="G117" s="46">
        <v>3</v>
      </c>
      <c r="H117" s="151"/>
      <c r="I117" s="152"/>
      <c r="J117" s="153"/>
      <c r="K117" s="153"/>
      <c r="L117" s="152"/>
      <c r="M117" s="152"/>
      <c r="N117" s="153"/>
      <c r="O117" s="153"/>
      <c r="P117" s="171"/>
      <c r="Q117" s="172"/>
      <c r="R117" s="173"/>
      <c r="S117" s="170"/>
      <c r="T117" s="178"/>
      <c r="U117" s="161"/>
      <c r="V117" s="173"/>
      <c r="W117" s="180"/>
    </row>
    <row r="118" spans="1:23" ht="12.75" customHeight="1">
      <c r="A118" s="174">
        <v>116</v>
      </c>
      <c r="B118" s="174" t="s">
        <v>221</v>
      </c>
      <c r="C118" s="42">
        <v>41877</v>
      </c>
      <c r="E118" s="44" t="s">
        <v>362</v>
      </c>
      <c r="G118" s="46">
        <v>3</v>
      </c>
      <c r="H118" s="151">
        <v>2</v>
      </c>
      <c r="I118" s="152">
        <v>0.43</v>
      </c>
      <c r="J118" s="153">
        <v>0.192</v>
      </c>
      <c r="K118" s="153">
        <v>7.8079999999999998</v>
      </c>
      <c r="L118" s="152">
        <v>1</v>
      </c>
      <c r="M118" s="152">
        <v>0.28999999999999998</v>
      </c>
      <c r="N118" s="153">
        <v>5.5E-2</v>
      </c>
      <c r="O118" s="153">
        <v>0.42499999999999999</v>
      </c>
      <c r="P118" s="171"/>
      <c r="Q118" s="172"/>
      <c r="R118" s="173"/>
      <c r="S118" s="170"/>
      <c r="T118" s="178"/>
      <c r="U118" s="161"/>
      <c r="V118" s="173"/>
      <c r="W118" s="180"/>
    </row>
    <row r="119" spans="1:23" ht="12.75" customHeight="1">
      <c r="A119" s="174">
        <v>117</v>
      </c>
      <c r="B119" s="174" t="s">
        <v>194</v>
      </c>
      <c r="C119" s="42">
        <v>41877</v>
      </c>
      <c r="E119" s="44" t="s">
        <v>364</v>
      </c>
      <c r="G119" s="46">
        <v>3</v>
      </c>
      <c r="H119" s="151">
        <v>1</v>
      </c>
      <c r="I119" s="152">
        <v>0.46</v>
      </c>
      <c r="J119" s="153">
        <v>0.189</v>
      </c>
      <c r="K119" s="153">
        <v>8.391</v>
      </c>
      <c r="L119" s="152">
        <v>5</v>
      </c>
      <c r="M119" s="152">
        <v>0.26</v>
      </c>
      <c r="N119" s="153">
        <v>7.0999999999999994E-2</v>
      </c>
      <c r="O119" s="153">
        <v>0.83699999999999997</v>
      </c>
      <c r="P119" s="171"/>
      <c r="Q119" s="172"/>
      <c r="R119" s="173"/>
      <c r="S119" s="170"/>
      <c r="T119" s="178"/>
      <c r="U119" s="161"/>
      <c r="V119" s="173"/>
      <c r="W119" s="180"/>
    </row>
    <row r="120" spans="1:23" ht="12.75" customHeight="1">
      <c r="A120" s="174">
        <v>118</v>
      </c>
      <c r="B120" s="174" t="s">
        <v>195</v>
      </c>
      <c r="C120" s="42">
        <v>41877</v>
      </c>
      <c r="E120" s="44" t="s">
        <v>363</v>
      </c>
      <c r="G120" s="46">
        <v>3</v>
      </c>
      <c r="H120" s="151">
        <v>0.1</v>
      </c>
      <c r="I120" s="152">
        <v>0.35</v>
      </c>
      <c r="J120" s="153">
        <v>0.218</v>
      </c>
      <c r="K120" s="153">
        <v>5.3380000000000001</v>
      </c>
      <c r="L120" s="152">
        <v>0.1</v>
      </c>
      <c r="M120" s="152">
        <v>0.23</v>
      </c>
      <c r="N120" s="153">
        <v>0.51100000000000001</v>
      </c>
      <c r="O120" s="153">
        <v>0.99099999999999999</v>
      </c>
      <c r="P120" s="171"/>
      <c r="Q120" s="172"/>
      <c r="R120" s="173"/>
      <c r="S120" s="170"/>
      <c r="T120" s="178"/>
      <c r="U120" s="161"/>
      <c r="V120" s="173"/>
      <c r="W120" s="180"/>
    </row>
    <row r="121" spans="1:23" ht="12.75" customHeight="1">
      <c r="A121" s="174">
        <v>119</v>
      </c>
      <c r="B121" s="174" t="s">
        <v>327</v>
      </c>
      <c r="C121" s="42">
        <v>41878</v>
      </c>
      <c r="D121" t="s">
        <v>287</v>
      </c>
      <c r="E121" s="44" t="s">
        <v>364</v>
      </c>
      <c r="G121" s="46">
        <v>3</v>
      </c>
      <c r="H121" s="151">
        <v>8.5</v>
      </c>
      <c r="I121" s="152">
        <v>3.26</v>
      </c>
      <c r="J121" s="153">
        <v>1.9550000000000001</v>
      </c>
      <c r="K121" s="153">
        <v>136.30000000000001</v>
      </c>
      <c r="L121" s="152">
        <v>1.5</v>
      </c>
      <c r="M121" s="152">
        <v>1.89</v>
      </c>
      <c r="N121" s="153">
        <v>0.44600000000000001</v>
      </c>
      <c r="O121" s="153">
        <v>13.86</v>
      </c>
      <c r="P121" s="171">
        <v>16.5</v>
      </c>
      <c r="Q121" s="172">
        <v>2.02</v>
      </c>
      <c r="R121" s="173">
        <v>3.0089999999999999</v>
      </c>
      <c r="S121" s="170">
        <v>25.57</v>
      </c>
      <c r="T121" s="178">
        <v>0.1</v>
      </c>
      <c r="U121" s="161">
        <v>1.7</v>
      </c>
      <c r="V121" s="173">
        <v>0.40400000000000003</v>
      </c>
      <c r="W121" s="180">
        <v>14.82</v>
      </c>
    </row>
    <row r="122" spans="1:23" ht="12.75" customHeight="1">
      <c r="A122" s="174">
        <v>120</v>
      </c>
      <c r="B122" s="174" t="s">
        <v>326</v>
      </c>
      <c r="C122" s="42">
        <v>41878</v>
      </c>
      <c r="D122" t="s">
        <v>287</v>
      </c>
      <c r="E122" s="44" t="s">
        <v>362</v>
      </c>
      <c r="G122" s="46">
        <v>3</v>
      </c>
      <c r="H122" s="151">
        <v>2.5</v>
      </c>
      <c r="I122" s="152">
        <v>0.53</v>
      </c>
      <c r="J122" s="153">
        <v>0.59099999999999997</v>
      </c>
      <c r="K122" s="153">
        <v>6.4349999999999996</v>
      </c>
      <c r="L122" s="152">
        <v>0.55000000000000004</v>
      </c>
      <c r="M122" s="152">
        <v>0.31</v>
      </c>
      <c r="N122" s="153">
        <v>0.114</v>
      </c>
      <c r="O122" s="153">
        <v>1.4059999999999999</v>
      </c>
      <c r="P122" s="171">
        <v>1</v>
      </c>
      <c r="Q122" s="172">
        <v>0.52</v>
      </c>
      <c r="R122" s="173">
        <v>0.85299999999999998</v>
      </c>
      <c r="S122" s="170">
        <v>5.9889999999999999</v>
      </c>
      <c r="T122" s="178">
        <v>1.5</v>
      </c>
      <c r="U122" s="161">
        <v>0.32</v>
      </c>
      <c r="V122" s="173">
        <v>0.183</v>
      </c>
      <c r="W122" s="180">
        <v>0.13600000000000001</v>
      </c>
    </row>
    <row r="123" spans="1:23" ht="12.75" customHeight="1">
      <c r="A123" s="174">
        <v>121</v>
      </c>
      <c r="B123" s="174" t="s">
        <v>191</v>
      </c>
      <c r="C123" s="42">
        <v>41878</v>
      </c>
      <c r="D123" t="s">
        <v>287</v>
      </c>
      <c r="E123" s="44" t="s">
        <v>367</v>
      </c>
      <c r="G123" s="46">
        <v>1</v>
      </c>
      <c r="H123" s="151">
        <v>0.1</v>
      </c>
      <c r="I123" s="152">
        <v>0.46</v>
      </c>
      <c r="J123" s="153">
        <v>0.63200000000000001</v>
      </c>
      <c r="K123" s="153">
        <v>16.28</v>
      </c>
      <c r="L123" s="152">
        <v>0.1</v>
      </c>
      <c r="M123" s="152">
        <v>0.26</v>
      </c>
      <c r="N123" s="153">
        <v>0.21</v>
      </c>
      <c r="O123" s="153">
        <v>0.90500000000000003</v>
      </c>
      <c r="P123" s="171"/>
      <c r="Q123" s="172"/>
      <c r="R123" s="173"/>
      <c r="S123" s="170"/>
      <c r="T123" s="178"/>
      <c r="U123" s="161"/>
      <c r="V123" s="173"/>
      <c r="W123" s="180"/>
    </row>
    <row r="124" spans="1:23" ht="12.75" customHeight="1">
      <c r="A124" s="174">
        <v>122</v>
      </c>
      <c r="B124" s="174" t="s">
        <v>192</v>
      </c>
      <c r="C124" s="42">
        <v>41878</v>
      </c>
      <c r="D124" t="s">
        <v>287</v>
      </c>
      <c r="E124" s="44" t="s">
        <v>366</v>
      </c>
      <c r="G124" s="46">
        <v>1</v>
      </c>
      <c r="H124" s="151">
        <v>4.5</v>
      </c>
      <c r="I124" s="152">
        <v>0.53</v>
      </c>
      <c r="J124" s="153">
        <v>0.254</v>
      </c>
      <c r="K124" s="153">
        <v>23.77</v>
      </c>
      <c r="L124" s="152">
        <v>0.1</v>
      </c>
      <c r="M124" s="152">
        <v>0.25</v>
      </c>
      <c r="N124" s="153">
        <v>0.23799999999999999</v>
      </c>
      <c r="O124" s="153">
        <v>1.7669999999999999</v>
      </c>
      <c r="P124" s="171"/>
      <c r="Q124" s="172"/>
      <c r="R124" s="173"/>
      <c r="S124" s="170"/>
      <c r="T124" s="178"/>
      <c r="U124" s="161"/>
      <c r="V124" s="173"/>
      <c r="W124" s="180"/>
    </row>
    <row r="125" spans="1:23" s="72" customFormat="1" ht="12.75" customHeight="1">
      <c r="A125" s="174">
        <v>123</v>
      </c>
      <c r="B125" s="174" t="s">
        <v>190</v>
      </c>
      <c r="C125" s="42">
        <v>41878</v>
      </c>
      <c r="D125" t="s">
        <v>287</v>
      </c>
      <c r="E125" s="44" t="s">
        <v>363</v>
      </c>
      <c r="F125" s="44"/>
      <c r="G125" s="46">
        <v>3</v>
      </c>
      <c r="H125" s="151">
        <v>5.5</v>
      </c>
      <c r="I125" s="152">
        <v>1.22</v>
      </c>
      <c r="J125" s="153">
        <v>1.133</v>
      </c>
      <c r="K125" s="153">
        <v>51.37</v>
      </c>
      <c r="L125" s="152">
        <v>0.1</v>
      </c>
      <c r="M125" s="152">
        <v>0.28999999999999998</v>
      </c>
      <c r="N125" s="153">
        <v>0.104</v>
      </c>
      <c r="O125" s="153">
        <v>1.052</v>
      </c>
      <c r="P125" s="171">
        <v>1.5</v>
      </c>
      <c r="Q125" s="172">
        <v>0.5</v>
      </c>
      <c r="R125" s="173">
        <v>1.121</v>
      </c>
      <c r="S125" s="170">
        <v>25.98</v>
      </c>
      <c r="T125" s="178">
        <v>1</v>
      </c>
      <c r="U125" s="161">
        <v>0.23</v>
      </c>
      <c r="V125" s="173">
        <v>0.13800000000000001</v>
      </c>
      <c r="W125" s="180">
        <v>1.157</v>
      </c>
    </row>
    <row r="126" spans="1:23">
      <c r="A126" s="174">
        <v>124</v>
      </c>
      <c r="B126" s="174" t="s">
        <v>227</v>
      </c>
      <c r="C126" s="42">
        <v>41889</v>
      </c>
      <c r="D126" t="s">
        <v>291</v>
      </c>
      <c r="E126" s="44" t="s">
        <v>362</v>
      </c>
      <c r="G126" s="46">
        <v>3</v>
      </c>
      <c r="H126" s="151">
        <v>4.5</v>
      </c>
      <c r="I126" s="152">
        <v>0.11</v>
      </c>
      <c r="J126" s="153">
        <v>0.20499999999999999</v>
      </c>
      <c r="K126" s="153">
        <v>1.9159999999999999</v>
      </c>
      <c r="L126" s="152">
        <v>2.5</v>
      </c>
      <c r="M126" s="152">
        <v>0.05</v>
      </c>
      <c r="N126" s="153">
        <v>6.3E-2</v>
      </c>
      <c r="O126" s="153">
        <v>0.98399999999999999</v>
      </c>
      <c r="P126" s="171">
        <v>0.1</v>
      </c>
      <c r="Q126" s="172">
        <v>0</v>
      </c>
      <c r="R126" s="173">
        <v>0.28699999999999998</v>
      </c>
      <c r="S126" s="170">
        <v>-1.577</v>
      </c>
      <c r="T126" s="178">
        <v>0</v>
      </c>
      <c r="U126" s="161">
        <v>0</v>
      </c>
      <c r="V126" s="173">
        <v>1.49E-2</v>
      </c>
      <c r="W126" s="180">
        <v>-2.1930000000000001</v>
      </c>
    </row>
    <row r="127" spans="1:23">
      <c r="A127" s="174">
        <v>125</v>
      </c>
      <c r="B127" s="174" t="s">
        <v>170</v>
      </c>
      <c r="C127" s="42">
        <v>41889</v>
      </c>
      <c r="D127" t="s">
        <v>291</v>
      </c>
      <c r="E127" s="44" t="s">
        <v>364</v>
      </c>
      <c r="G127" s="46">
        <v>3</v>
      </c>
      <c r="H127" s="151">
        <v>1.5</v>
      </c>
      <c r="I127" s="152">
        <v>0.05</v>
      </c>
      <c r="J127" s="153">
        <v>0.188</v>
      </c>
      <c r="K127" s="153">
        <v>2.0169999999999999</v>
      </c>
      <c r="L127" s="152">
        <v>3.5</v>
      </c>
      <c r="M127" s="152">
        <v>0.01</v>
      </c>
      <c r="N127" s="153">
        <v>2.5999999999999999E-2</v>
      </c>
      <c r="O127" s="153">
        <v>5.8999999999999997E-2</v>
      </c>
      <c r="P127" s="171">
        <v>0.1</v>
      </c>
      <c r="Q127" s="172">
        <v>0</v>
      </c>
      <c r="R127" s="173">
        <v>0.23799999999999999</v>
      </c>
      <c r="S127" s="170">
        <v>-1.0609999999999999</v>
      </c>
      <c r="T127" s="178">
        <v>0.1</v>
      </c>
      <c r="U127" s="161">
        <v>0</v>
      </c>
      <c r="V127" s="173">
        <v>6.5000000000000002E-2</v>
      </c>
      <c r="W127" s="180">
        <v>-2.2639999999999998</v>
      </c>
    </row>
    <row r="128" spans="1:23">
      <c r="A128" s="174">
        <v>126</v>
      </c>
      <c r="B128" s="174" t="s">
        <v>171</v>
      </c>
      <c r="C128" s="42">
        <v>41889</v>
      </c>
      <c r="D128" t="s">
        <v>291</v>
      </c>
      <c r="E128" s="44" t="s">
        <v>363</v>
      </c>
      <c r="G128" s="46">
        <v>3</v>
      </c>
      <c r="H128" s="151">
        <v>4</v>
      </c>
      <c r="I128" s="152">
        <v>0.05</v>
      </c>
      <c r="J128" s="153">
        <v>0.123</v>
      </c>
      <c r="K128" s="153">
        <v>0.76400000000000001</v>
      </c>
      <c r="L128" s="152">
        <v>6.5</v>
      </c>
      <c r="M128" s="152">
        <v>0.05</v>
      </c>
      <c r="N128" s="153">
        <v>1.9E-2</v>
      </c>
      <c r="O128" s="153">
        <v>0.153</v>
      </c>
      <c r="P128" s="171">
        <v>2</v>
      </c>
      <c r="Q128" s="172">
        <v>0</v>
      </c>
      <c r="R128" s="173">
        <v>0.24399999999999999</v>
      </c>
      <c r="S128" s="170">
        <v>-1.6220000000000001</v>
      </c>
      <c r="T128" s="178">
        <v>3</v>
      </c>
      <c r="U128" s="161">
        <v>0</v>
      </c>
      <c r="V128" s="173">
        <v>0.193</v>
      </c>
      <c r="W128" s="180">
        <v>-2.1629999999999998</v>
      </c>
    </row>
    <row r="129" spans="1:23">
      <c r="A129" s="174">
        <v>127</v>
      </c>
      <c r="B129" s="174" t="s">
        <v>172</v>
      </c>
      <c r="C129" s="42">
        <v>41890</v>
      </c>
      <c r="D129" t="s">
        <v>290</v>
      </c>
      <c r="E129" s="74" t="s">
        <v>361</v>
      </c>
      <c r="F129" s="74" t="s">
        <v>360</v>
      </c>
      <c r="G129" s="46">
        <v>0</v>
      </c>
      <c r="H129" s="151">
        <v>196.23</v>
      </c>
      <c r="I129" s="152">
        <v>3.5</v>
      </c>
      <c r="J129" s="153">
        <v>31.24</v>
      </c>
      <c r="K129" s="153">
        <v>70.16</v>
      </c>
      <c r="L129" s="152">
        <v>17.5</v>
      </c>
      <c r="M129" s="152">
        <v>0.34</v>
      </c>
      <c r="N129" s="153">
        <v>1.2569999999999999</v>
      </c>
      <c r="O129" s="153">
        <v>3.5710000000000002</v>
      </c>
      <c r="P129" s="171">
        <v>842.43</v>
      </c>
      <c r="Q129" s="172">
        <v>7.15</v>
      </c>
      <c r="R129" s="173">
        <v>77.83</v>
      </c>
      <c r="S129" s="170">
        <v>76</v>
      </c>
      <c r="T129" s="178">
        <v>0.1</v>
      </c>
      <c r="U129" s="161">
        <v>0.01</v>
      </c>
      <c r="V129" s="173">
        <v>0.56799999999999995</v>
      </c>
      <c r="W129" s="180">
        <v>0.32</v>
      </c>
    </row>
    <row r="130" spans="1:23">
      <c r="A130" s="174">
        <v>128</v>
      </c>
      <c r="B130" s="174" t="s">
        <v>173</v>
      </c>
      <c r="C130" s="42">
        <v>41890</v>
      </c>
      <c r="D130" t="s">
        <v>290</v>
      </c>
      <c r="E130" s="74" t="s">
        <v>361</v>
      </c>
      <c r="F130" s="74" t="s">
        <v>360</v>
      </c>
      <c r="G130" s="46">
        <v>0</v>
      </c>
      <c r="H130" s="151">
        <v>7.5</v>
      </c>
      <c r="I130" s="152">
        <v>0.25</v>
      </c>
      <c r="J130" s="153">
        <v>0.17699999999999999</v>
      </c>
      <c r="K130" s="153">
        <v>7.609</v>
      </c>
      <c r="L130" s="152">
        <v>2</v>
      </c>
      <c r="M130" s="152">
        <v>0.19</v>
      </c>
      <c r="N130" s="153">
        <v>1.7999999999999999E-2</v>
      </c>
      <c r="O130" s="153">
        <v>1.103</v>
      </c>
      <c r="P130" s="171">
        <v>0.1</v>
      </c>
      <c r="Q130" s="172">
        <v>0</v>
      </c>
      <c r="R130" s="173">
        <v>0.29099999999999998</v>
      </c>
      <c r="S130" s="170">
        <v>-0.81100000000000005</v>
      </c>
      <c r="T130" s="178">
        <v>0.1</v>
      </c>
      <c r="U130" s="161">
        <v>0</v>
      </c>
      <c r="V130" s="173">
        <v>0.123</v>
      </c>
      <c r="W130" s="180">
        <v>-1.593</v>
      </c>
    </row>
    <row r="131" spans="1:23">
      <c r="A131" s="174">
        <v>129</v>
      </c>
      <c r="B131" s="174" t="s">
        <v>230</v>
      </c>
      <c r="C131" s="42">
        <v>41892</v>
      </c>
      <c r="D131" t="s">
        <v>293</v>
      </c>
      <c r="E131" s="44" t="s">
        <v>362</v>
      </c>
      <c r="G131" s="46">
        <v>3</v>
      </c>
      <c r="H131" s="151">
        <v>2.5</v>
      </c>
      <c r="I131" s="152">
        <v>7.0000000000000007E-2</v>
      </c>
      <c r="J131" s="153">
        <v>9.1999999999999998E-2</v>
      </c>
      <c r="K131" s="153">
        <v>0.41199999999999998</v>
      </c>
      <c r="L131" s="152">
        <v>2</v>
      </c>
      <c r="M131" s="152">
        <v>0</v>
      </c>
      <c r="N131" s="153">
        <v>-6.0999999999999999E-2</v>
      </c>
      <c r="O131" s="153">
        <v>-2.0099999999999998</v>
      </c>
      <c r="P131" s="171">
        <v>0.55000000000000004</v>
      </c>
      <c r="Q131" s="172">
        <v>0.25</v>
      </c>
      <c r="R131" s="173">
        <v>0.247</v>
      </c>
      <c r="S131" s="170">
        <v>-1.522</v>
      </c>
      <c r="T131" s="178">
        <v>1.5</v>
      </c>
      <c r="U131" s="161">
        <v>0.13</v>
      </c>
      <c r="V131" s="173">
        <v>0.121</v>
      </c>
      <c r="W131" s="180">
        <v>-2.9289999999999998</v>
      </c>
    </row>
    <row r="132" spans="1:23">
      <c r="A132" s="174">
        <v>130</v>
      </c>
      <c r="B132" s="174" t="s">
        <v>233</v>
      </c>
      <c r="C132" s="42">
        <v>41892</v>
      </c>
      <c r="D132" t="s">
        <v>293</v>
      </c>
      <c r="E132" s="44" t="s">
        <v>367</v>
      </c>
      <c r="G132" s="46">
        <v>1</v>
      </c>
      <c r="H132" s="151">
        <v>6.5</v>
      </c>
      <c r="I132" s="152">
        <v>0.34</v>
      </c>
      <c r="J132" s="153">
        <v>0.13900000000000001</v>
      </c>
      <c r="K132" s="153">
        <v>0.28000000000000003</v>
      </c>
      <c r="L132" s="152">
        <v>2.5</v>
      </c>
      <c r="M132" s="152">
        <v>0</v>
      </c>
      <c r="N132" s="153">
        <v>-6.0999999999999999E-2</v>
      </c>
      <c r="O132" s="153">
        <v>-2.028</v>
      </c>
      <c r="P132" s="171">
        <v>1.5</v>
      </c>
      <c r="Q132" s="172">
        <v>0.2</v>
      </c>
      <c r="R132" s="173">
        <v>0.27200000000000002</v>
      </c>
      <c r="S132" s="170">
        <v>-1.393</v>
      </c>
      <c r="T132" s="178">
        <v>1.5</v>
      </c>
      <c r="U132" s="161">
        <v>0.13</v>
      </c>
      <c r="V132" s="173">
        <v>-4.4999999999999998E-2</v>
      </c>
      <c r="W132" s="180">
        <v>-3.097</v>
      </c>
    </row>
    <row r="133" spans="1:23">
      <c r="A133" s="174">
        <v>131</v>
      </c>
      <c r="B133" s="174" t="s">
        <v>237</v>
      </c>
      <c r="C133" s="42">
        <v>41892</v>
      </c>
      <c r="D133" t="s">
        <v>293</v>
      </c>
      <c r="E133" s="44" t="s">
        <v>366</v>
      </c>
      <c r="G133" s="46">
        <v>1</v>
      </c>
      <c r="H133" s="151">
        <v>5</v>
      </c>
      <c r="I133" s="152">
        <v>0.1</v>
      </c>
      <c r="J133" s="153">
        <v>0.10199999999999999</v>
      </c>
      <c r="K133" s="153">
        <v>0.79700000000000004</v>
      </c>
      <c r="L133" s="152">
        <v>3</v>
      </c>
      <c r="M133" s="152">
        <v>0</v>
      </c>
      <c r="N133" s="153">
        <v>-7.0000000000000007E-2</v>
      </c>
      <c r="O133" s="153">
        <v>-1.98</v>
      </c>
      <c r="P133" s="171">
        <v>1.5</v>
      </c>
      <c r="Q133" s="172">
        <v>0.2</v>
      </c>
      <c r="R133" s="173">
        <v>0.04</v>
      </c>
      <c r="S133" s="170">
        <v>-2.0510000000000002</v>
      </c>
      <c r="T133" s="178">
        <v>4</v>
      </c>
      <c r="U133" s="161">
        <v>0.16</v>
      </c>
      <c r="V133" s="173">
        <v>-1.0999999999999999E-2</v>
      </c>
      <c r="W133" s="180">
        <v>-3.0649999999999999</v>
      </c>
    </row>
    <row r="134" spans="1:23">
      <c r="A134" s="174">
        <v>132</v>
      </c>
      <c r="B134" s="174" t="s">
        <v>238</v>
      </c>
      <c r="C134" s="42">
        <v>41894</v>
      </c>
      <c r="D134" t="s">
        <v>296</v>
      </c>
      <c r="E134" s="44" t="s">
        <v>362</v>
      </c>
      <c r="G134" s="46">
        <v>3</v>
      </c>
      <c r="H134" s="151">
        <v>31</v>
      </c>
      <c r="I134" s="152">
        <v>1.1299999999999999</v>
      </c>
      <c r="J134" s="153">
        <v>4.13</v>
      </c>
      <c r="K134" s="153">
        <v>16.93</v>
      </c>
      <c r="L134" s="152">
        <v>44.5</v>
      </c>
      <c r="M134" s="152">
        <v>1.1599999999999999</v>
      </c>
      <c r="N134" s="153">
        <v>5.0720000000000001</v>
      </c>
      <c r="O134" s="153">
        <v>14.74</v>
      </c>
      <c r="P134" s="171"/>
      <c r="Q134" s="172"/>
      <c r="R134" s="173"/>
      <c r="S134" s="170"/>
      <c r="T134" s="178"/>
      <c r="U134" s="161"/>
      <c r="V134" s="173"/>
      <c r="W134" s="180"/>
    </row>
    <row r="135" spans="1:23">
      <c r="A135" s="174">
        <v>133</v>
      </c>
      <c r="B135" s="174" t="s">
        <v>239</v>
      </c>
      <c r="C135" s="42">
        <v>41894</v>
      </c>
      <c r="D135" t="s">
        <v>296</v>
      </c>
      <c r="E135" s="44" t="s">
        <v>367</v>
      </c>
      <c r="G135" s="46">
        <v>1</v>
      </c>
      <c r="H135" s="151">
        <v>35</v>
      </c>
      <c r="I135" s="152">
        <v>1.1000000000000001</v>
      </c>
      <c r="J135" s="153">
        <v>4.4889999999999999</v>
      </c>
      <c r="K135" s="153">
        <v>17.7</v>
      </c>
      <c r="L135" s="152">
        <v>7</v>
      </c>
      <c r="M135" s="152">
        <v>0.37</v>
      </c>
      <c r="N135" s="153">
        <v>0.29599999999999999</v>
      </c>
      <c r="O135" s="153">
        <v>1.8009999999999999</v>
      </c>
      <c r="P135" s="171"/>
      <c r="Q135" s="172"/>
      <c r="R135" s="173"/>
      <c r="S135" s="170"/>
      <c r="T135" s="178"/>
      <c r="U135" s="161"/>
      <c r="V135" s="173"/>
      <c r="W135" s="180"/>
    </row>
    <row r="136" spans="1:23">
      <c r="A136" s="174">
        <v>134</v>
      </c>
      <c r="B136" s="174" t="s">
        <v>309</v>
      </c>
      <c r="C136" s="42">
        <v>41907</v>
      </c>
      <c r="D136" t="s">
        <v>313</v>
      </c>
      <c r="E136" s="74" t="s">
        <v>361</v>
      </c>
      <c r="F136" s="74" t="s">
        <v>360</v>
      </c>
      <c r="G136" s="46">
        <v>0</v>
      </c>
      <c r="H136" s="151">
        <v>25</v>
      </c>
      <c r="I136" s="152">
        <v>1.55</v>
      </c>
      <c r="J136" s="153">
        <v>3.323</v>
      </c>
      <c r="K136" s="153">
        <v>27.81</v>
      </c>
      <c r="L136" s="152">
        <v>0.1</v>
      </c>
      <c r="M136" s="152">
        <v>0.7</v>
      </c>
      <c r="N136" s="153">
        <v>-1.4E-2</v>
      </c>
      <c r="O136" s="153">
        <v>3.6619999999999999</v>
      </c>
      <c r="P136" s="171"/>
      <c r="Q136" s="172"/>
      <c r="R136" s="173"/>
      <c r="S136" s="170"/>
      <c r="T136" s="178"/>
      <c r="U136" s="161"/>
      <c r="V136" s="173"/>
      <c r="W136" s="180"/>
    </row>
    <row r="137" spans="1:23">
      <c r="A137" s="174">
        <v>135</v>
      </c>
      <c r="B137" s="79" t="s">
        <v>321</v>
      </c>
      <c r="C137" s="42">
        <v>41911</v>
      </c>
      <c r="E137" s="74" t="s">
        <v>361</v>
      </c>
      <c r="F137" s="74" t="s">
        <v>360</v>
      </c>
      <c r="G137" s="46">
        <v>0</v>
      </c>
      <c r="H137" s="151">
        <v>1791.65</v>
      </c>
      <c r="I137" s="152">
        <v>13.83</v>
      </c>
      <c r="J137" s="153">
        <v>200.4</v>
      </c>
      <c r="K137" s="153">
        <v>182.3</v>
      </c>
      <c r="L137" s="152">
        <v>6</v>
      </c>
      <c r="M137" s="152">
        <v>0.73</v>
      </c>
      <c r="N137" s="153"/>
      <c r="O137" s="153"/>
      <c r="P137" s="171"/>
      <c r="Q137" s="172"/>
      <c r="R137" s="173"/>
      <c r="S137" s="170"/>
      <c r="T137" s="178"/>
      <c r="U137" s="161"/>
      <c r="V137" s="173"/>
      <c r="W137" s="180"/>
    </row>
    <row r="138" spans="1:23">
      <c r="A138" s="174">
        <v>136</v>
      </c>
      <c r="B138" s="174" t="s">
        <v>325</v>
      </c>
      <c r="C138" s="42">
        <v>41912</v>
      </c>
      <c r="D138" t="s">
        <v>319</v>
      </c>
      <c r="E138" s="74" t="s">
        <v>361</v>
      </c>
      <c r="F138" s="74" t="s">
        <v>360</v>
      </c>
      <c r="G138" s="46">
        <v>0</v>
      </c>
      <c r="H138" s="151">
        <v>93</v>
      </c>
      <c r="I138" s="152">
        <v>2.2799999999999998</v>
      </c>
      <c r="J138" s="153">
        <v>38.96</v>
      </c>
      <c r="K138" s="153">
        <v>66.12</v>
      </c>
      <c r="L138" s="152">
        <v>13</v>
      </c>
      <c r="M138" s="152">
        <v>0.46</v>
      </c>
      <c r="N138" s="153">
        <v>1.052</v>
      </c>
      <c r="O138" s="153">
        <v>3.782</v>
      </c>
      <c r="P138" s="171">
        <v>1240.93</v>
      </c>
      <c r="Q138" s="172">
        <v>8.6199999999999992</v>
      </c>
      <c r="R138" s="173">
        <v>107.6</v>
      </c>
      <c r="S138" s="170">
        <v>67.040000000000006</v>
      </c>
      <c r="T138" s="178">
        <v>6.5</v>
      </c>
      <c r="U138" s="161">
        <v>0.5</v>
      </c>
      <c r="V138" s="173">
        <v>0.27300000000000002</v>
      </c>
      <c r="W138" s="180">
        <v>-0.19900000000000001</v>
      </c>
    </row>
    <row r="139" spans="1:23">
      <c r="A139" s="12">
        <v>137</v>
      </c>
      <c r="B139" s="19" t="s">
        <v>23</v>
      </c>
      <c r="C139" s="42">
        <v>41897</v>
      </c>
      <c r="D139" s="189" t="s">
        <v>346</v>
      </c>
      <c r="E139" s="93" t="s">
        <v>362</v>
      </c>
      <c r="F139" s="93"/>
      <c r="G139" s="46">
        <v>3</v>
      </c>
      <c r="P139" s="171"/>
      <c r="Q139" s="172"/>
      <c r="R139" s="173"/>
      <c r="S139" s="170"/>
      <c r="T139" s="178"/>
      <c r="U139" s="161"/>
      <c r="V139" s="173"/>
      <c r="W139" s="180"/>
    </row>
    <row r="140" spans="1:23">
      <c r="A140" s="12">
        <v>138</v>
      </c>
      <c r="B140" s="19" t="s">
        <v>32</v>
      </c>
      <c r="C140" s="42">
        <v>41897</v>
      </c>
      <c r="D140" s="189" t="s">
        <v>346</v>
      </c>
      <c r="E140" s="93" t="s">
        <v>364</v>
      </c>
      <c r="F140" s="93"/>
      <c r="G140" s="46">
        <v>3</v>
      </c>
      <c r="P140" s="171"/>
      <c r="Q140" s="172"/>
      <c r="R140" s="173"/>
      <c r="S140" s="170"/>
      <c r="T140" s="178"/>
      <c r="U140" s="161"/>
      <c r="V140" s="173"/>
      <c r="W140" s="180"/>
    </row>
    <row r="141" spans="1:23">
      <c r="A141" s="12">
        <v>139</v>
      </c>
      <c r="B141" s="19" t="s">
        <v>28</v>
      </c>
      <c r="C141" s="42">
        <v>41897</v>
      </c>
      <c r="D141" s="189" t="s">
        <v>346</v>
      </c>
      <c r="E141" s="93" t="s">
        <v>363</v>
      </c>
      <c r="F141" s="93"/>
      <c r="G141" s="46">
        <v>3</v>
      </c>
      <c r="P141" s="171"/>
      <c r="Q141" s="172"/>
      <c r="R141" s="173"/>
      <c r="S141" s="170"/>
      <c r="T141" s="178"/>
      <c r="U141" s="161"/>
      <c r="V141" s="173"/>
      <c r="W141" s="180"/>
    </row>
    <row r="142" spans="1:23">
      <c r="A142" s="12">
        <v>140</v>
      </c>
      <c r="B142" s="19" t="s">
        <v>37</v>
      </c>
      <c r="C142" s="42">
        <v>41897</v>
      </c>
      <c r="D142" s="189" t="s">
        <v>346</v>
      </c>
      <c r="E142" s="93" t="s">
        <v>365</v>
      </c>
      <c r="F142" s="93"/>
      <c r="G142" s="46">
        <v>3</v>
      </c>
      <c r="P142" s="171"/>
      <c r="Q142" s="172"/>
      <c r="R142" s="173"/>
      <c r="S142" s="170"/>
      <c r="T142" s="178"/>
      <c r="U142" s="161"/>
      <c r="V142" s="173"/>
      <c r="W142" s="180"/>
    </row>
    <row r="143" spans="1:23">
      <c r="A143" s="12">
        <v>141</v>
      </c>
      <c r="B143" s="174" t="s">
        <v>325</v>
      </c>
      <c r="C143" s="42">
        <v>41820</v>
      </c>
      <c r="E143" s="74" t="s">
        <v>361</v>
      </c>
      <c r="F143" s="74" t="s">
        <v>360</v>
      </c>
      <c r="G143" s="46">
        <v>0</v>
      </c>
      <c r="P143" s="171">
        <v>347.31</v>
      </c>
      <c r="Q143" s="172">
        <v>10.38</v>
      </c>
      <c r="R143" s="173">
        <v>47.75</v>
      </c>
      <c r="S143" s="170">
        <v>137.4</v>
      </c>
      <c r="T143" s="173">
        <v>34.5</v>
      </c>
      <c r="U143" s="163">
        <v>1.1299999999999999</v>
      </c>
      <c r="V143" s="173">
        <v>3.444</v>
      </c>
      <c r="W143" s="180">
        <v>4.8810000000000002</v>
      </c>
    </row>
    <row r="144" spans="1:23">
      <c r="A144" s="12">
        <v>142</v>
      </c>
      <c r="B144" s="174" t="s">
        <v>325</v>
      </c>
      <c r="C144" s="42">
        <v>41827</v>
      </c>
      <c r="E144" s="74" t="s">
        <v>361</v>
      </c>
      <c r="F144" s="74" t="s">
        <v>360</v>
      </c>
      <c r="G144" s="46">
        <v>0</v>
      </c>
      <c r="P144" s="171">
        <v>0.1</v>
      </c>
      <c r="Q144" s="172">
        <v>0.26</v>
      </c>
      <c r="R144" s="173">
        <v>1E-3</v>
      </c>
      <c r="S144" s="170">
        <v>-1.3759999999999999</v>
      </c>
      <c r="T144" s="173">
        <v>0.1</v>
      </c>
      <c r="U144" s="163">
        <v>0.28000000000000003</v>
      </c>
      <c r="V144" s="173">
        <v>-6.0000000000000001E-3</v>
      </c>
      <c r="W144" s="180">
        <v>-3.5230000000000001</v>
      </c>
    </row>
    <row r="145" spans="1:23">
      <c r="A145" s="12">
        <v>143</v>
      </c>
      <c r="B145" s="174" t="s">
        <v>325</v>
      </c>
      <c r="C145" s="42">
        <v>41827</v>
      </c>
      <c r="E145" s="74" t="s">
        <v>361</v>
      </c>
      <c r="F145" s="74" t="s">
        <v>360</v>
      </c>
      <c r="G145" s="46">
        <v>0</v>
      </c>
      <c r="P145" s="171">
        <v>0.1</v>
      </c>
      <c r="Q145" s="172">
        <v>0.31</v>
      </c>
      <c r="R145" s="173">
        <v>-0.01</v>
      </c>
      <c r="S145" s="170">
        <v>-1.4850000000000001</v>
      </c>
      <c r="T145" s="173">
        <v>0.1</v>
      </c>
      <c r="U145" s="163">
        <v>0.28000000000000003</v>
      </c>
      <c r="V145" s="173">
        <v>1.6E-2</v>
      </c>
      <c r="W145" s="180">
        <v>-1.62</v>
      </c>
    </row>
  </sheetData>
  <autoFilter ref="B1:W145">
    <filterColumn colId="2"/>
    <filterColumn colId="4"/>
  </autoFilter>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A3"/>
  <sheetViews>
    <sheetView workbookViewId="0">
      <selection sqref="A1:A3"/>
    </sheetView>
  </sheetViews>
  <sheetFormatPr defaultRowHeight="15"/>
  <cols>
    <col min="1" max="16384" width="9.140625" style="190"/>
  </cols>
  <sheetData>
    <row r="1" spans="1:1">
      <c r="A1" s="191" t="s">
        <v>349</v>
      </c>
    </row>
    <row r="2" spans="1:1">
      <c r="A2" s="190" t="s">
        <v>348</v>
      </c>
    </row>
    <row r="3" spans="1:1">
      <c r="A3" s="190" t="s">
        <v>347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pageSetUpPr fitToPage="1"/>
  </sheetPr>
  <dimension ref="A1:AD145"/>
  <sheetViews>
    <sheetView showGridLines="0" zoomScale="80" zoomScaleNormal="80" workbookViewId="0">
      <pane xSplit="4" ySplit="1" topLeftCell="E105" activePane="bottomRight" state="frozen"/>
      <selection pane="topRight" activeCell="E1" sqref="E1"/>
      <selection pane="bottomLeft" activeCell="A2" sqref="A2"/>
      <selection pane="bottomRight" activeCell="D128" sqref="D128"/>
    </sheetView>
  </sheetViews>
  <sheetFormatPr defaultRowHeight="12.75"/>
  <cols>
    <col min="1" max="1" width="9.140625" style="12"/>
    <col min="2" max="2" width="18.85546875" style="12" customWidth="1"/>
    <col min="3" max="3" width="13" style="12" customWidth="1"/>
    <col min="4" max="4" width="37.7109375" style="12" customWidth="1"/>
    <col min="5" max="5" width="13.85546875" style="12" customWidth="1"/>
    <col min="6" max="6" width="13.42578125" style="12" customWidth="1"/>
    <col min="7" max="7" width="15.5703125" style="12" customWidth="1"/>
    <col min="8" max="8" width="18" style="12" customWidth="1"/>
    <col min="9" max="9" width="24.5703125" style="12" customWidth="1"/>
    <col min="10" max="10" width="18.5703125" style="81" bestFit="1" customWidth="1"/>
    <col min="11" max="11" width="12.7109375" style="18" bestFit="1" customWidth="1"/>
    <col min="12" max="12" width="8.28515625" style="19" customWidth="1"/>
    <col min="13" max="13" width="7" style="19" customWidth="1"/>
    <col min="14" max="14" width="13.42578125" style="19" customWidth="1"/>
    <col min="15" max="15" width="15.5703125" style="19" customWidth="1"/>
    <col min="16" max="16" width="12.5703125" style="19" customWidth="1"/>
    <col min="17" max="17" width="15.42578125" style="20" bestFit="1" customWidth="1"/>
    <col min="18" max="19" width="9.140625" style="12"/>
    <col min="20" max="20" width="8" style="12" bestFit="1" customWidth="1"/>
    <col min="21" max="21" width="14.7109375" style="12" customWidth="1"/>
    <col min="22" max="24" width="9.140625" style="12"/>
    <col min="25" max="25" width="13.42578125" style="91" bestFit="1" customWidth="1"/>
    <col min="26" max="16384" width="9.140625" style="12"/>
  </cols>
  <sheetData>
    <row r="1" spans="1:30" s="7" customFormat="1" ht="39" thickBot="1">
      <c r="A1" s="7" t="s">
        <v>336</v>
      </c>
      <c r="B1" s="2" t="s">
        <v>21</v>
      </c>
      <c r="C1" s="2" t="s">
        <v>22</v>
      </c>
      <c r="D1" s="2" t="s">
        <v>0</v>
      </c>
      <c r="E1" s="2" t="s">
        <v>1</v>
      </c>
      <c r="F1" s="2" t="s">
        <v>2</v>
      </c>
      <c r="G1" s="2" t="s">
        <v>3</v>
      </c>
      <c r="H1" s="3" t="s">
        <v>4</v>
      </c>
      <c r="I1" s="4" t="s">
        <v>5</v>
      </c>
      <c r="J1" s="144" t="s">
        <v>324</v>
      </c>
      <c r="K1" s="5" t="s">
        <v>46</v>
      </c>
      <c r="L1" s="6" t="s">
        <v>41</v>
      </c>
      <c r="M1" s="6" t="s">
        <v>108</v>
      </c>
      <c r="N1" s="135" t="s">
        <v>328</v>
      </c>
      <c r="O1" s="135" t="s">
        <v>329</v>
      </c>
      <c r="P1" s="135" t="s">
        <v>330</v>
      </c>
      <c r="Q1" s="136" t="s">
        <v>47</v>
      </c>
      <c r="R1" s="132"/>
      <c r="S1" s="133"/>
      <c r="T1" s="134"/>
      <c r="Y1" s="90"/>
    </row>
    <row r="2" spans="1:30" ht="15" customHeight="1" thickTop="1">
      <c r="A2" s="12">
        <v>1</v>
      </c>
      <c r="B2" s="8" t="s">
        <v>23</v>
      </c>
      <c r="C2" s="8" t="s">
        <v>24</v>
      </c>
      <c r="D2" s="8" t="s">
        <v>25</v>
      </c>
      <c r="E2" s="8" t="s">
        <v>26</v>
      </c>
      <c r="F2" s="8" t="s">
        <v>10</v>
      </c>
      <c r="G2" s="9">
        <v>43.406083000000002</v>
      </c>
      <c r="H2" s="9">
        <v>-72.042599999999993</v>
      </c>
      <c r="I2" s="10" t="s">
        <v>27</v>
      </c>
      <c r="J2" s="94">
        <v>1</v>
      </c>
      <c r="K2" s="139">
        <v>41842</v>
      </c>
      <c r="L2" s="11" t="s">
        <v>42</v>
      </c>
      <c r="M2" s="30">
        <v>3</v>
      </c>
      <c r="N2" s="36">
        <v>41864</v>
      </c>
      <c r="O2" s="36">
        <v>41864</v>
      </c>
      <c r="P2" s="37" t="s">
        <v>340</v>
      </c>
      <c r="Q2" s="37" t="s">
        <v>340</v>
      </c>
      <c r="R2" s="36"/>
      <c r="S2" s="37"/>
      <c r="T2" s="37"/>
      <c r="Y2" s="12"/>
    </row>
    <row r="3" spans="1:30" ht="15" customHeight="1">
      <c r="A3" s="12">
        <v>2</v>
      </c>
      <c r="B3" s="13" t="s">
        <v>32</v>
      </c>
      <c r="C3" s="13" t="s">
        <v>33</v>
      </c>
      <c r="D3" s="13" t="s">
        <v>34</v>
      </c>
      <c r="E3" s="13" t="s">
        <v>35</v>
      </c>
      <c r="F3" s="13" t="s">
        <v>10</v>
      </c>
      <c r="G3" s="14">
        <v>43.383600000000001</v>
      </c>
      <c r="H3" s="14">
        <v>-72.062700000000007</v>
      </c>
      <c r="I3" s="15" t="s">
        <v>36</v>
      </c>
      <c r="J3" s="94">
        <v>1</v>
      </c>
      <c r="K3" s="76">
        <v>41842</v>
      </c>
      <c r="L3" s="1" t="s">
        <v>48</v>
      </c>
      <c r="M3" s="31">
        <v>3</v>
      </c>
      <c r="N3" s="34">
        <v>41864</v>
      </c>
      <c r="O3" s="34">
        <v>41864</v>
      </c>
      <c r="P3" s="29" t="s">
        <v>340</v>
      </c>
      <c r="Q3" s="29" t="s">
        <v>340</v>
      </c>
      <c r="R3" s="34"/>
      <c r="S3" s="29"/>
      <c r="T3" s="29"/>
      <c r="Y3" s="12"/>
    </row>
    <row r="4" spans="1:30" ht="15" customHeight="1">
      <c r="A4" s="12">
        <v>3</v>
      </c>
      <c r="B4" s="13" t="s">
        <v>28</v>
      </c>
      <c r="C4" s="13" t="s">
        <v>28</v>
      </c>
      <c r="D4" s="13" t="s">
        <v>29</v>
      </c>
      <c r="E4" s="13" t="s">
        <v>30</v>
      </c>
      <c r="F4" s="13" t="s">
        <v>10</v>
      </c>
      <c r="G4" s="14">
        <v>43.361910999999999</v>
      </c>
      <c r="H4" s="14">
        <v>-72.055997000000005</v>
      </c>
      <c r="I4" s="15" t="s">
        <v>31</v>
      </c>
      <c r="J4" s="94">
        <v>1</v>
      </c>
      <c r="K4" s="76">
        <v>41842</v>
      </c>
      <c r="L4" s="1" t="s">
        <v>49</v>
      </c>
      <c r="M4" s="31">
        <v>3</v>
      </c>
      <c r="N4" s="34">
        <v>41864</v>
      </c>
      <c r="O4" s="34">
        <v>41864</v>
      </c>
      <c r="P4" s="29" t="s">
        <v>340</v>
      </c>
      <c r="Q4" s="29" t="s">
        <v>340</v>
      </c>
      <c r="R4" s="34"/>
      <c r="S4" s="29"/>
      <c r="T4" s="29"/>
      <c r="Y4" s="12"/>
    </row>
    <row r="5" spans="1:30">
      <c r="A5" s="12">
        <v>4</v>
      </c>
      <c r="B5" s="13" t="s">
        <v>37</v>
      </c>
      <c r="C5" s="13" t="s">
        <v>38</v>
      </c>
      <c r="D5" s="13" t="s">
        <v>39</v>
      </c>
      <c r="E5" s="13" t="s">
        <v>30</v>
      </c>
      <c r="F5" s="13" t="s">
        <v>10</v>
      </c>
      <c r="G5" s="14">
        <v>43.342778000000003</v>
      </c>
      <c r="H5" s="14">
        <v>-72.049400000000006</v>
      </c>
      <c r="I5" s="15" t="s">
        <v>40</v>
      </c>
      <c r="J5" s="94">
        <v>1</v>
      </c>
      <c r="K5" s="76">
        <v>41842</v>
      </c>
      <c r="L5" s="1" t="s">
        <v>50</v>
      </c>
      <c r="M5" s="31">
        <v>3</v>
      </c>
      <c r="N5" s="34">
        <v>41864</v>
      </c>
      <c r="O5" s="34">
        <v>41864</v>
      </c>
      <c r="P5" s="29" t="s">
        <v>340</v>
      </c>
      <c r="Q5" s="29" t="s">
        <v>340</v>
      </c>
      <c r="R5" s="34"/>
      <c r="S5" s="29"/>
      <c r="T5" s="29"/>
      <c r="Y5" s="12"/>
    </row>
    <row r="6" spans="1:30">
      <c r="A6" s="19">
        <v>5</v>
      </c>
      <c r="B6" s="13" t="s">
        <v>23</v>
      </c>
      <c r="C6" s="13" t="s">
        <v>24</v>
      </c>
      <c r="D6" s="13" t="s">
        <v>25</v>
      </c>
      <c r="E6" s="13" t="s">
        <v>26</v>
      </c>
      <c r="F6" s="13" t="s">
        <v>10</v>
      </c>
      <c r="G6" s="14">
        <v>43.406083000000002</v>
      </c>
      <c r="H6" s="14">
        <v>-72.042599999999993</v>
      </c>
      <c r="I6" s="15" t="s">
        <v>27</v>
      </c>
      <c r="J6" s="94">
        <v>1</v>
      </c>
      <c r="K6" s="76">
        <v>41870</v>
      </c>
      <c r="L6" s="1" t="s">
        <v>42</v>
      </c>
      <c r="M6" s="31">
        <v>3</v>
      </c>
      <c r="N6" s="25"/>
      <c r="O6" s="29" t="s">
        <v>341</v>
      </c>
      <c r="P6" s="29"/>
      <c r="Q6" s="29" t="s">
        <v>341</v>
      </c>
      <c r="R6" s="29"/>
      <c r="S6" s="29"/>
      <c r="T6" s="29"/>
      <c r="Y6" s="12"/>
      <c r="AA6" s="21"/>
      <c r="AB6" s="21"/>
      <c r="AC6" s="21"/>
      <c r="AD6" s="21"/>
    </row>
    <row r="7" spans="1:30">
      <c r="A7" s="19">
        <v>6</v>
      </c>
      <c r="B7" s="13" t="s">
        <v>32</v>
      </c>
      <c r="C7" s="13" t="s">
        <v>33</v>
      </c>
      <c r="D7" s="13" t="s">
        <v>34</v>
      </c>
      <c r="E7" s="13" t="s">
        <v>35</v>
      </c>
      <c r="F7" s="13" t="s">
        <v>10</v>
      </c>
      <c r="G7" s="14">
        <v>43.383600000000001</v>
      </c>
      <c r="H7" s="14">
        <v>-72.062700000000007</v>
      </c>
      <c r="I7" s="15" t="s">
        <v>36</v>
      </c>
      <c r="J7" s="94">
        <v>1</v>
      </c>
      <c r="K7" s="76">
        <v>41870</v>
      </c>
      <c r="L7" s="1" t="s">
        <v>48</v>
      </c>
      <c r="M7" s="31">
        <v>3</v>
      </c>
      <c r="N7" s="25"/>
      <c r="O7" s="29" t="s">
        <v>341</v>
      </c>
      <c r="P7" s="29"/>
      <c r="Q7" s="29" t="s">
        <v>341</v>
      </c>
      <c r="R7" s="29"/>
      <c r="S7" s="29"/>
      <c r="T7" s="29"/>
      <c r="Y7" s="12"/>
    </row>
    <row r="8" spans="1:30">
      <c r="A8" s="19">
        <v>7</v>
      </c>
      <c r="B8" s="13" t="s">
        <v>28</v>
      </c>
      <c r="C8" s="13" t="s">
        <v>28</v>
      </c>
      <c r="D8" s="13" t="s">
        <v>29</v>
      </c>
      <c r="E8" s="13" t="s">
        <v>30</v>
      </c>
      <c r="F8" s="13" t="s">
        <v>10</v>
      </c>
      <c r="G8" s="14">
        <v>43.361910999999999</v>
      </c>
      <c r="H8" s="14">
        <v>-72.055997000000005</v>
      </c>
      <c r="I8" s="15" t="s">
        <v>31</v>
      </c>
      <c r="J8" s="94">
        <v>1</v>
      </c>
      <c r="K8" s="76">
        <v>41870</v>
      </c>
      <c r="L8" s="1" t="s">
        <v>49</v>
      </c>
      <c r="M8" s="31">
        <v>3</v>
      </c>
      <c r="N8" s="25"/>
      <c r="O8" s="29" t="s">
        <v>341</v>
      </c>
      <c r="P8" s="29"/>
      <c r="Q8" s="29" t="s">
        <v>341</v>
      </c>
      <c r="R8" s="29"/>
      <c r="S8" s="29"/>
      <c r="T8" s="29"/>
      <c r="Y8" s="12"/>
    </row>
    <row r="9" spans="1:30">
      <c r="A9" s="19">
        <v>8</v>
      </c>
      <c r="B9" s="13" t="s">
        <v>37</v>
      </c>
      <c r="C9" s="13" t="s">
        <v>38</v>
      </c>
      <c r="D9" s="13" t="s">
        <v>39</v>
      </c>
      <c r="E9" s="13" t="s">
        <v>30</v>
      </c>
      <c r="F9" s="13" t="s">
        <v>10</v>
      </c>
      <c r="G9" s="14">
        <v>43.342778000000003</v>
      </c>
      <c r="H9" s="14">
        <v>-72.049400000000006</v>
      </c>
      <c r="I9" s="15" t="s">
        <v>40</v>
      </c>
      <c r="J9" s="94">
        <v>1</v>
      </c>
      <c r="K9" s="76">
        <v>41870</v>
      </c>
      <c r="L9" s="1" t="s">
        <v>50</v>
      </c>
      <c r="M9" s="31">
        <v>3</v>
      </c>
      <c r="N9" s="29"/>
      <c r="O9" s="29" t="s">
        <v>341</v>
      </c>
      <c r="P9" s="29"/>
      <c r="Q9" s="29" t="s">
        <v>341</v>
      </c>
      <c r="R9" s="29"/>
      <c r="S9" s="29"/>
      <c r="T9" s="29"/>
      <c r="Y9" s="12"/>
    </row>
    <row r="10" spans="1:30">
      <c r="A10" s="12">
        <v>9</v>
      </c>
      <c r="B10" s="13" t="s">
        <v>6</v>
      </c>
      <c r="C10" s="13" t="s">
        <v>7</v>
      </c>
      <c r="D10" s="13" t="s">
        <v>8</v>
      </c>
      <c r="E10" s="13" t="s">
        <v>9</v>
      </c>
      <c r="F10" s="13" t="s">
        <v>10</v>
      </c>
      <c r="G10" s="14">
        <v>43.391083000000002</v>
      </c>
      <c r="H10" s="14">
        <v>-71.227694</v>
      </c>
      <c r="I10" s="15" t="s">
        <v>11</v>
      </c>
      <c r="J10" s="94">
        <v>2</v>
      </c>
      <c r="K10" s="76">
        <v>41845</v>
      </c>
      <c r="L10" s="1" t="s">
        <v>42</v>
      </c>
      <c r="M10" s="31">
        <v>3</v>
      </c>
      <c r="N10" s="34">
        <v>41864</v>
      </c>
      <c r="O10" s="34">
        <v>41864</v>
      </c>
      <c r="P10" s="29" t="s">
        <v>340</v>
      </c>
      <c r="Q10" s="29" t="s">
        <v>340</v>
      </c>
      <c r="R10" s="34"/>
      <c r="Y10" s="12"/>
    </row>
    <row r="11" spans="1:30">
      <c r="A11" s="12">
        <v>10</v>
      </c>
      <c r="B11" s="13" t="s">
        <v>12</v>
      </c>
      <c r="C11" s="13" t="s">
        <v>7</v>
      </c>
      <c r="D11" s="13" t="s">
        <v>13</v>
      </c>
      <c r="E11" s="13" t="s">
        <v>14</v>
      </c>
      <c r="F11" s="13" t="s">
        <v>10</v>
      </c>
      <c r="G11" s="14">
        <v>43.395249999999997</v>
      </c>
      <c r="H11" s="14">
        <v>-71.236681000000004</v>
      </c>
      <c r="I11" s="15" t="s">
        <v>15</v>
      </c>
      <c r="J11" s="94">
        <v>2</v>
      </c>
      <c r="K11" s="76">
        <v>41845</v>
      </c>
      <c r="L11" s="1" t="s">
        <v>44</v>
      </c>
      <c r="M11" s="31">
        <v>1</v>
      </c>
      <c r="N11" s="34">
        <v>41864</v>
      </c>
      <c r="O11" s="34">
        <v>41864</v>
      </c>
      <c r="P11" s="29" t="s">
        <v>340</v>
      </c>
      <c r="Q11" s="29" t="s">
        <v>340</v>
      </c>
      <c r="R11" s="34"/>
      <c r="Y11" s="12"/>
    </row>
    <row r="12" spans="1:30">
      <c r="A12" s="12">
        <v>11</v>
      </c>
      <c r="B12" s="13" t="s">
        <v>16</v>
      </c>
      <c r="C12" s="13" t="s">
        <v>7</v>
      </c>
      <c r="D12" s="13" t="s">
        <v>17</v>
      </c>
      <c r="E12" s="13" t="s">
        <v>9</v>
      </c>
      <c r="F12" s="13" t="s">
        <v>10</v>
      </c>
      <c r="G12" s="14">
        <v>43.393324999999997</v>
      </c>
      <c r="H12" s="14">
        <v>-71.216344000000007</v>
      </c>
      <c r="I12" s="15" t="s">
        <v>18</v>
      </c>
      <c r="J12" s="94">
        <v>2</v>
      </c>
      <c r="K12" s="76">
        <v>41845</v>
      </c>
      <c r="L12" s="1" t="s">
        <v>43</v>
      </c>
      <c r="M12" s="31">
        <v>1</v>
      </c>
      <c r="N12" s="34">
        <v>41864</v>
      </c>
      <c r="O12" s="34">
        <v>41864</v>
      </c>
      <c r="P12" s="29" t="s">
        <v>340</v>
      </c>
      <c r="Q12" s="29" t="s">
        <v>340</v>
      </c>
      <c r="R12" s="34"/>
      <c r="Y12" s="12"/>
    </row>
    <row r="13" spans="1:30">
      <c r="A13" s="12">
        <v>12</v>
      </c>
      <c r="B13" s="13" t="s">
        <v>19</v>
      </c>
      <c r="C13" s="13" t="s">
        <v>7</v>
      </c>
      <c r="D13" s="13" t="s">
        <v>20</v>
      </c>
      <c r="E13" s="13" t="s">
        <v>9</v>
      </c>
      <c r="F13" s="13" t="s">
        <v>10</v>
      </c>
      <c r="G13" s="14">
        <v>43.389308</v>
      </c>
      <c r="H13" s="14">
        <v>-71.217014000000006</v>
      </c>
      <c r="I13" s="15" t="s">
        <v>7</v>
      </c>
      <c r="J13" s="94">
        <v>2</v>
      </c>
      <c r="K13" s="76">
        <v>41845</v>
      </c>
      <c r="L13" s="1" t="s">
        <v>45</v>
      </c>
      <c r="M13" s="31">
        <v>1</v>
      </c>
      <c r="N13" s="34">
        <v>41864</v>
      </c>
      <c r="O13" s="34">
        <v>41864</v>
      </c>
      <c r="P13" s="29" t="s">
        <v>340</v>
      </c>
      <c r="Q13" s="29" t="s">
        <v>340</v>
      </c>
      <c r="R13" s="34"/>
      <c r="Y13" s="12"/>
    </row>
    <row r="14" spans="1:30">
      <c r="A14" s="12">
        <v>13</v>
      </c>
      <c r="B14" s="13" t="s">
        <v>6</v>
      </c>
      <c r="C14" s="13" t="s">
        <v>7</v>
      </c>
      <c r="D14" s="13" t="s">
        <v>8</v>
      </c>
      <c r="E14" s="13" t="s">
        <v>9</v>
      </c>
      <c r="F14" s="13" t="s">
        <v>10</v>
      </c>
      <c r="G14" s="14">
        <v>43.391083000000002</v>
      </c>
      <c r="H14" s="14">
        <v>-71.227694</v>
      </c>
      <c r="I14" s="15" t="s">
        <v>11</v>
      </c>
      <c r="J14" s="94">
        <v>2</v>
      </c>
      <c r="K14" s="76">
        <v>41873</v>
      </c>
      <c r="L14" s="1" t="s">
        <v>42</v>
      </c>
      <c r="M14" s="31">
        <v>3</v>
      </c>
      <c r="N14" s="34">
        <v>41892</v>
      </c>
      <c r="O14" s="34">
        <v>41892</v>
      </c>
      <c r="P14" s="29" t="s">
        <v>340</v>
      </c>
      <c r="Q14" s="29" t="s">
        <v>340</v>
      </c>
      <c r="R14" s="34"/>
      <c r="Y14" s="12"/>
    </row>
    <row r="15" spans="1:30">
      <c r="A15" s="12">
        <v>14</v>
      </c>
      <c r="B15" s="13" t="s">
        <v>51</v>
      </c>
      <c r="C15" s="1"/>
      <c r="D15" s="13" t="s">
        <v>52</v>
      </c>
      <c r="E15" s="13" t="s">
        <v>26</v>
      </c>
      <c r="F15" s="13" t="s">
        <v>10</v>
      </c>
      <c r="G15" s="14">
        <v>43.400799999999997</v>
      </c>
      <c r="H15" s="14">
        <v>-72.009500000000003</v>
      </c>
      <c r="I15" s="15" t="s">
        <v>11</v>
      </c>
      <c r="J15" s="94">
        <v>3</v>
      </c>
      <c r="K15" s="140">
        <v>41846</v>
      </c>
      <c r="L15" s="1" t="s">
        <v>42</v>
      </c>
      <c r="M15" s="31">
        <v>3</v>
      </c>
      <c r="N15" s="34">
        <v>41963</v>
      </c>
      <c r="O15" s="29"/>
      <c r="P15" s="200" t="s">
        <v>342</v>
      </c>
      <c r="Q15" s="201"/>
      <c r="S15" s="200"/>
      <c r="T15" s="201"/>
      <c r="Y15" s="12"/>
    </row>
    <row r="16" spans="1:30">
      <c r="A16" s="12">
        <v>15</v>
      </c>
      <c r="B16" s="1" t="s">
        <v>53</v>
      </c>
      <c r="C16" s="13" t="s">
        <v>54</v>
      </c>
      <c r="D16" s="13" t="s">
        <v>55</v>
      </c>
      <c r="E16" s="13" t="s">
        <v>56</v>
      </c>
      <c r="F16" s="13" t="s">
        <v>10</v>
      </c>
      <c r="G16" s="14">
        <v>42.799945000000001</v>
      </c>
      <c r="H16" s="14">
        <v>-71.381613999999999</v>
      </c>
      <c r="I16" s="17"/>
      <c r="J16" s="29">
        <v>4</v>
      </c>
      <c r="K16" s="76">
        <v>41851</v>
      </c>
      <c r="L16" s="1" t="s">
        <v>57</v>
      </c>
      <c r="M16" s="31">
        <v>0</v>
      </c>
      <c r="N16" s="34">
        <v>41864</v>
      </c>
      <c r="O16" s="34">
        <v>41864</v>
      </c>
      <c r="P16" s="29" t="s">
        <v>340</v>
      </c>
      <c r="Q16" s="29" t="s">
        <v>340</v>
      </c>
      <c r="R16" s="34"/>
      <c r="S16" s="29"/>
      <c r="T16" s="29"/>
      <c r="Y16" s="12"/>
    </row>
    <row r="17" spans="1:25">
      <c r="A17" s="12">
        <v>16</v>
      </c>
      <c r="B17" s="1" t="s">
        <v>58</v>
      </c>
      <c r="C17" s="1"/>
      <c r="D17" s="13" t="s">
        <v>59</v>
      </c>
      <c r="E17" s="13" t="s">
        <v>56</v>
      </c>
      <c r="F17" s="13" t="s">
        <v>10</v>
      </c>
      <c r="G17" s="14">
        <v>42.772744000000003</v>
      </c>
      <c r="H17" s="14">
        <v>-71.425831000000002</v>
      </c>
      <c r="I17" s="15" t="s">
        <v>60</v>
      </c>
      <c r="J17" s="94">
        <v>5</v>
      </c>
      <c r="K17" s="76">
        <v>41851</v>
      </c>
      <c r="L17" s="13" t="s">
        <v>57</v>
      </c>
      <c r="M17" s="31">
        <v>0</v>
      </c>
      <c r="N17" s="34">
        <v>41864</v>
      </c>
      <c r="O17" s="34">
        <v>41864</v>
      </c>
      <c r="P17" s="29" t="s">
        <v>340</v>
      </c>
      <c r="Q17" s="29" t="s">
        <v>340</v>
      </c>
      <c r="R17" s="34"/>
      <c r="S17" s="29"/>
      <c r="T17" s="29"/>
      <c r="Y17" s="12"/>
    </row>
    <row r="18" spans="1:25">
      <c r="A18" s="12">
        <v>17</v>
      </c>
      <c r="B18" s="13" t="s">
        <v>61</v>
      </c>
      <c r="C18" s="1"/>
      <c r="D18" s="13" t="s">
        <v>62</v>
      </c>
      <c r="E18" s="13" t="s">
        <v>63</v>
      </c>
      <c r="F18" s="13" t="s">
        <v>10</v>
      </c>
      <c r="G18" s="14">
        <v>42.698694000000003</v>
      </c>
      <c r="H18" s="14">
        <v>-71.367099999999994</v>
      </c>
      <c r="I18" s="15" t="s">
        <v>64</v>
      </c>
      <c r="J18" s="94">
        <v>6</v>
      </c>
      <c r="K18" s="76">
        <v>41851</v>
      </c>
      <c r="L18" s="13" t="s">
        <v>49</v>
      </c>
      <c r="M18" s="31">
        <v>3</v>
      </c>
      <c r="N18" s="34">
        <v>41864</v>
      </c>
      <c r="O18" s="34">
        <v>41864</v>
      </c>
      <c r="P18" s="29" t="s">
        <v>340</v>
      </c>
      <c r="Q18" s="29" t="s">
        <v>340</v>
      </c>
      <c r="R18" s="34"/>
      <c r="S18" s="29"/>
      <c r="T18" s="29"/>
      <c r="Y18" s="12"/>
    </row>
    <row r="19" spans="1:25">
      <c r="A19" s="12">
        <v>18</v>
      </c>
      <c r="B19" s="13" t="s">
        <v>112</v>
      </c>
      <c r="C19" s="1"/>
      <c r="D19" s="13" t="s">
        <v>113</v>
      </c>
      <c r="E19" s="13" t="s">
        <v>63</v>
      </c>
      <c r="F19" s="13" t="s">
        <v>10</v>
      </c>
      <c r="G19" s="14">
        <v>42.700861000000003</v>
      </c>
      <c r="H19" s="14">
        <v>-71.365110999999999</v>
      </c>
      <c r="I19" s="15" t="s">
        <v>81</v>
      </c>
      <c r="J19" s="94">
        <v>6</v>
      </c>
      <c r="K19" s="76">
        <v>41859</v>
      </c>
      <c r="L19" s="1" t="s">
        <v>43</v>
      </c>
      <c r="M19" s="31">
        <v>1</v>
      </c>
      <c r="N19" s="34">
        <v>41864</v>
      </c>
      <c r="O19" s="34">
        <v>41864</v>
      </c>
      <c r="P19" s="29" t="s">
        <v>340</v>
      </c>
      <c r="Q19" s="29" t="s">
        <v>340</v>
      </c>
      <c r="R19" s="34"/>
      <c r="S19" s="29"/>
      <c r="T19" s="29"/>
      <c r="Y19" s="12"/>
    </row>
    <row r="20" spans="1:25">
      <c r="A20" s="12">
        <v>19</v>
      </c>
      <c r="B20" s="13" t="s">
        <v>66</v>
      </c>
      <c r="C20" s="13" t="s">
        <v>7</v>
      </c>
      <c r="D20" s="13" t="s">
        <v>75</v>
      </c>
      <c r="E20" s="13" t="s">
        <v>71</v>
      </c>
      <c r="F20" s="13" t="s">
        <v>10</v>
      </c>
      <c r="G20" s="14">
        <v>43.19</v>
      </c>
      <c r="H20" s="14">
        <v>-71.774900000000002</v>
      </c>
      <c r="I20" s="15" t="s">
        <v>76</v>
      </c>
      <c r="J20" s="94">
        <v>7</v>
      </c>
      <c r="K20" s="76">
        <v>41852</v>
      </c>
      <c r="L20" s="1" t="s">
        <v>44</v>
      </c>
      <c r="M20" s="31">
        <v>1</v>
      </c>
      <c r="N20" s="34">
        <v>41864</v>
      </c>
      <c r="O20" s="34">
        <v>41864</v>
      </c>
      <c r="P20" s="29" t="s">
        <v>340</v>
      </c>
      <c r="Q20" s="29" t="s">
        <v>340</v>
      </c>
      <c r="R20" s="34"/>
      <c r="S20" s="29"/>
      <c r="T20" s="29"/>
      <c r="Y20" s="12"/>
    </row>
    <row r="21" spans="1:25">
      <c r="A21" s="12">
        <v>20</v>
      </c>
      <c r="B21" s="1" t="s">
        <v>65</v>
      </c>
      <c r="C21" s="1"/>
      <c r="D21" s="13" t="s">
        <v>70</v>
      </c>
      <c r="E21" s="13" t="s">
        <v>71</v>
      </c>
      <c r="F21" s="13" t="s">
        <v>10</v>
      </c>
      <c r="G21" s="14">
        <v>43.192722000000003</v>
      </c>
      <c r="H21" s="14">
        <v>-71.775971999999996</v>
      </c>
      <c r="I21" s="15" t="s">
        <v>11</v>
      </c>
      <c r="J21" s="94">
        <v>7</v>
      </c>
      <c r="K21" s="76">
        <v>41852</v>
      </c>
      <c r="L21" s="13" t="s">
        <v>42</v>
      </c>
      <c r="M21" s="31">
        <v>3</v>
      </c>
      <c r="N21" s="34">
        <v>41864</v>
      </c>
      <c r="O21" s="34">
        <v>41864</v>
      </c>
      <c r="P21" s="29" t="s">
        <v>340</v>
      </c>
      <c r="Q21" s="29" t="s">
        <v>340</v>
      </c>
      <c r="R21" s="34"/>
      <c r="S21" s="29"/>
      <c r="T21" s="29"/>
      <c r="Y21" s="12"/>
    </row>
    <row r="22" spans="1:25">
      <c r="A22" s="12">
        <v>21</v>
      </c>
      <c r="B22" s="13" t="s">
        <v>67</v>
      </c>
      <c r="C22" s="13" t="s">
        <v>7</v>
      </c>
      <c r="D22" s="13" t="s">
        <v>72</v>
      </c>
      <c r="E22" s="13" t="s">
        <v>71</v>
      </c>
      <c r="F22" s="13" t="s">
        <v>73</v>
      </c>
      <c r="G22" s="14">
        <v>43.194000000000003</v>
      </c>
      <c r="H22" s="14">
        <v>-71.775082999999995</v>
      </c>
      <c r="I22" s="15" t="s">
        <v>74</v>
      </c>
      <c r="J22" s="94">
        <v>7</v>
      </c>
      <c r="K22" s="76">
        <v>41852</v>
      </c>
      <c r="L22" s="1" t="s">
        <v>43</v>
      </c>
      <c r="M22" s="31">
        <v>1</v>
      </c>
      <c r="N22" s="34">
        <v>41864</v>
      </c>
      <c r="O22" s="34">
        <v>41864</v>
      </c>
      <c r="P22" s="29" t="s">
        <v>340</v>
      </c>
      <c r="Q22" s="29" t="s">
        <v>340</v>
      </c>
      <c r="R22" s="34"/>
      <c r="S22" s="29"/>
      <c r="T22" s="29"/>
      <c r="Y22" s="12"/>
    </row>
    <row r="23" spans="1:25">
      <c r="A23" s="12">
        <v>22</v>
      </c>
      <c r="B23" s="1"/>
      <c r="C23" s="1" t="s">
        <v>89</v>
      </c>
      <c r="D23" s="1" t="s">
        <v>68</v>
      </c>
      <c r="E23" s="13" t="s">
        <v>71</v>
      </c>
      <c r="F23" s="13" t="s">
        <v>10</v>
      </c>
      <c r="G23" s="1">
        <v>43.192771999999998</v>
      </c>
      <c r="H23" s="1">
        <v>-71.774861999999999</v>
      </c>
      <c r="I23" s="17" t="s">
        <v>110</v>
      </c>
      <c r="J23" s="29">
        <v>7</v>
      </c>
      <c r="K23" s="76">
        <v>41852</v>
      </c>
      <c r="L23" s="13" t="s">
        <v>48</v>
      </c>
      <c r="M23" s="31">
        <v>3</v>
      </c>
      <c r="N23" s="34">
        <v>41864</v>
      </c>
      <c r="O23" s="34">
        <v>41864</v>
      </c>
      <c r="P23" s="29" t="s">
        <v>340</v>
      </c>
      <c r="Q23" s="29" t="s">
        <v>340</v>
      </c>
      <c r="R23" s="34"/>
      <c r="S23" s="29"/>
      <c r="T23" s="29"/>
      <c r="Y23" s="12"/>
    </row>
    <row r="24" spans="1:25">
      <c r="A24" s="12">
        <v>23</v>
      </c>
      <c r="B24" s="1"/>
      <c r="C24" s="1" t="s">
        <v>89</v>
      </c>
      <c r="D24" s="1" t="s">
        <v>69</v>
      </c>
      <c r="E24" s="13" t="s">
        <v>71</v>
      </c>
      <c r="F24" s="13" t="s">
        <v>10</v>
      </c>
      <c r="G24" s="1">
        <v>43.191034999999999</v>
      </c>
      <c r="H24" s="1">
        <v>-71.777050000000003</v>
      </c>
      <c r="I24" s="17" t="s">
        <v>109</v>
      </c>
      <c r="J24" s="29">
        <v>7</v>
      </c>
      <c r="K24" s="76">
        <v>41852</v>
      </c>
      <c r="L24" s="13" t="s">
        <v>49</v>
      </c>
      <c r="M24" s="31">
        <v>3</v>
      </c>
      <c r="N24" s="34">
        <v>41864</v>
      </c>
      <c r="O24" s="34">
        <v>41864</v>
      </c>
      <c r="P24" s="29" t="s">
        <v>340</v>
      </c>
      <c r="Q24" s="29" t="s">
        <v>340</v>
      </c>
      <c r="R24" s="34"/>
      <c r="S24" s="29"/>
      <c r="T24" s="29"/>
      <c r="Y24" s="12"/>
    </row>
    <row r="25" spans="1:25">
      <c r="A25" s="12">
        <v>24</v>
      </c>
      <c r="B25" s="13" t="s">
        <v>77</v>
      </c>
      <c r="C25" s="13" t="s">
        <v>78</v>
      </c>
      <c r="D25" s="13" t="s">
        <v>79</v>
      </c>
      <c r="E25" s="13" t="s">
        <v>80</v>
      </c>
      <c r="F25" s="13" t="s">
        <v>10</v>
      </c>
      <c r="G25" s="14">
        <v>42.923904999999998</v>
      </c>
      <c r="H25" s="14">
        <v>-71.187254999999993</v>
      </c>
      <c r="I25" s="15" t="s">
        <v>81</v>
      </c>
      <c r="J25" s="94">
        <v>8</v>
      </c>
      <c r="K25" s="76">
        <v>41855</v>
      </c>
      <c r="L25" s="13" t="s">
        <v>57</v>
      </c>
      <c r="M25" s="31">
        <v>0</v>
      </c>
      <c r="N25" s="34">
        <v>41864</v>
      </c>
      <c r="O25" s="34">
        <v>41864</v>
      </c>
      <c r="P25" s="149">
        <v>41949</v>
      </c>
      <c r="Q25" s="149">
        <v>41949</v>
      </c>
      <c r="R25" s="34"/>
      <c r="S25" s="29"/>
      <c r="T25" s="29"/>
      <c r="Y25" s="12"/>
    </row>
    <row r="26" spans="1:25">
      <c r="A26" s="12">
        <v>25</v>
      </c>
      <c r="B26" s="13" t="s">
        <v>77</v>
      </c>
      <c r="C26" s="13" t="s">
        <v>78</v>
      </c>
      <c r="D26" s="13" t="s">
        <v>79</v>
      </c>
      <c r="E26" s="13" t="s">
        <v>80</v>
      </c>
      <c r="F26" s="13" t="s">
        <v>10</v>
      </c>
      <c r="G26" s="14">
        <v>42.923904999999998</v>
      </c>
      <c r="H26" s="14">
        <v>-71.187254999999993</v>
      </c>
      <c r="I26" s="15" t="s">
        <v>81</v>
      </c>
      <c r="J26" s="94">
        <v>8</v>
      </c>
      <c r="K26" s="76">
        <v>41859</v>
      </c>
      <c r="L26" s="13" t="s">
        <v>43</v>
      </c>
      <c r="M26" s="31">
        <v>1</v>
      </c>
      <c r="N26" s="34">
        <v>41864</v>
      </c>
      <c r="O26" s="34">
        <v>41864</v>
      </c>
      <c r="P26" s="149">
        <v>41949</v>
      </c>
      <c r="Q26" s="149">
        <v>41949</v>
      </c>
      <c r="R26" s="34"/>
      <c r="S26" s="29"/>
      <c r="T26" s="29"/>
      <c r="Y26" s="12"/>
    </row>
    <row r="27" spans="1:25">
      <c r="A27" s="12">
        <v>26</v>
      </c>
      <c r="B27" s="1" t="s">
        <v>244</v>
      </c>
      <c r="C27" s="1"/>
      <c r="D27" s="1" t="s">
        <v>245</v>
      </c>
      <c r="E27" s="1" t="s">
        <v>80</v>
      </c>
      <c r="F27" s="1" t="s">
        <v>10</v>
      </c>
      <c r="G27" s="1">
        <v>42.918883999999998</v>
      </c>
      <c r="H27" s="1">
        <v>-71.187873999999994</v>
      </c>
      <c r="I27" s="17" t="s">
        <v>11</v>
      </c>
      <c r="J27" s="29">
        <v>8</v>
      </c>
      <c r="K27" s="76">
        <v>41896</v>
      </c>
      <c r="L27" s="1" t="s">
        <v>42</v>
      </c>
      <c r="M27" s="31">
        <v>3</v>
      </c>
      <c r="N27" s="25"/>
      <c r="O27" s="25"/>
      <c r="P27" s="149">
        <v>41949</v>
      </c>
      <c r="Q27" s="149">
        <v>41949</v>
      </c>
      <c r="R27" s="25"/>
      <c r="S27" s="29"/>
      <c r="T27" s="29"/>
      <c r="Y27" s="12"/>
    </row>
    <row r="28" spans="1:25">
      <c r="A28" s="19">
        <v>27</v>
      </c>
      <c r="B28" s="1"/>
      <c r="C28" s="1" t="s">
        <v>89</v>
      </c>
      <c r="D28" s="1" t="s">
        <v>246</v>
      </c>
      <c r="E28" s="1" t="s">
        <v>80</v>
      </c>
      <c r="F28" s="1" t="s">
        <v>10</v>
      </c>
      <c r="G28" s="120">
        <v>42.914414999999998</v>
      </c>
      <c r="H28" s="120">
        <v>-71.190441000000007</v>
      </c>
      <c r="I28" s="17"/>
      <c r="J28" s="29">
        <v>8</v>
      </c>
      <c r="K28" s="76">
        <v>41896</v>
      </c>
      <c r="L28" s="1" t="s">
        <v>48</v>
      </c>
      <c r="M28" s="31">
        <v>3</v>
      </c>
      <c r="N28" s="25"/>
      <c r="O28" s="25"/>
      <c r="P28" s="149">
        <v>41949</v>
      </c>
      <c r="Q28" s="149">
        <v>41949</v>
      </c>
      <c r="R28" s="25"/>
      <c r="S28" s="29"/>
      <c r="T28" s="29"/>
      <c r="Y28" s="12"/>
    </row>
    <row r="29" spans="1:25">
      <c r="A29" s="19">
        <v>28</v>
      </c>
      <c r="B29" s="1"/>
      <c r="C29" s="1" t="s">
        <v>89</v>
      </c>
      <c r="D29" s="1" t="s">
        <v>247</v>
      </c>
      <c r="E29" s="1" t="s">
        <v>80</v>
      </c>
      <c r="F29" s="1" t="s">
        <v>10</v>
      </c>
      <c r="G29" s="1">
        <v>42.922491999999998</v>
      </c>
      <c r="H29" s="1">
        <v>-71.188272999999995</v>
      </c>
      <c r="I29" s="17"/>
      <c r="J29" s="29">
        <v>8</v>
      </c>
      <c r="K29" s="76">
        <v>41896</v>
      </c>
      <c r="L29" s="1" t="s">
        <v>49</v>
      </c>
      <c r="M29" s="31">
        <v>3</v>
      </c>
      <c r="N29" s="25"/>
      <c r="O29" s="25"/>
      <c r="P29" s="149">
        <v>41949</v>
      </c>
      <c r="Q29" s="149">
        <v>41949</v>
      </c>
      <c r="R29" s="25"/>
      <c r="S29" s="29"/>
      <c r="T29" s="29"/>
      <c r="Y29" s="12"/>
    </row>
    <row r="30" spans="1:25">
      <c r="A30" s="19">
        <v>29</v>
      </c>
      <c r="B30" s="1"/>
      <c r="C30" s="1" t="s">
        <v>89</v>
      </c>
      <c r="D30" s="1" t="s">
        <v>248</v>
      </c>
      <c r="E30" s="1" t="s">
        <v>80</v>
      </c>
      <c r="F30" s="1" t="s">
        <v>10</v>
      </c>
      <c r="G30" s="122">
        <v>42.923667000000002</v>
      </c>
      <c r="H30" s="122">
        <v>-71.187617000000003</v>
      </c>
      <c r="I30" s="17" t="s">
        <v>81</v>
      </c>
      <c r="J30" s="29">
        <v>8</v>
      </c>
      <c r="K30" s="76">
        <v>41896</v>
      </c>
      <c r="L30" s="1" t="s">
        <v>43</v>
      </c>
      <c r="M30" s="31">
        <v>1.5</v>
      </c>
      <c r="N30" s="25"/>
      <c r="O30" s="25"/>
      <c r="P30" s="149">
        <v>41949</v>
      </c>
      <c r="Q30" s="149">
        <v>41949</v>
      </c>
      <c r="R30" s="25"/>
      <c r="S30" s="29"/>
      <c r="T30" s="29"/>
      <c r="Y30" s="12"/>
    </row>
    <row r="31" spans="1:25">
      <c r="A31" s="19">
        <v>30</v>
      </c>
      <c r="B31" s="1"/>
      <c r="C31" s="1" t="s">
        <v>89</v>
      </c>
      <c r="D31" s="1" t="s">
        <v>249</v>
      </c>
      <c r="E31" s="1" t="s">
        <v>80</v>
      </c>
      <c r="F31" s="1" t="s">
        <v>10</v>
      </c>
      <c r="G31" s="122">
        <v>42.923667000000002</v>
      </c>
      <c r="H31" s="122">
        <v>-71.187617000000003</v>
      </c>
      <c r="I31" s="17" t="s">
        <v>81</v>
      </c>
      <c r="J31" s="29">
        <v>8</v>
      </c>
      <c r="K31" s="76">
        <v>41896</v>
      </c>
      <c r="L31" s="1" t="s">
        <v>44</v>
      </c>
      <c r="M31" s="31">
        <v>1.5</v>
      </c>
      <c r="N31" s="25"/>
      <c r="O31" s="25"/>
      <c r="P31" s="149">
        <v>41949</v>
      </c>
      <c r="Q31" s="149">
        <v>41949</v>
      </c>
      <c r="R31" s="25"/>
      <c r="S31" s="29"/>
      <c r="T31" s="29"/>
      <c r="Y31" s="12"/>
    </row>
    <row r="32" spans="1:25">
      <c r="A32" s="12">
        <v>31</v>
      </c>
      <c r="B32" s="13" t="s">
        <v>82</v>
      </c>
      <c r="C32" s="13" t="s">
        <v>83</v>
      </c>
      <c r="D32" s="13" t="s">
        <v>84</v>
      </c>
      <c r="E32" s="13" t="s">
        <v>85</v>
      </c>
      <c r="F32" s="13" t="s">
        <v>10</v>
      </c>
      <c r="G32" s="14">
        <v>42.760750000000002</v>
      </c>
      <c r="H32" s="14">
        <v>-71.595639000000006</v>
      </c>
      <c r="I32" s="15" t="s">
        <v>81</v>
      </c>
      <c r="J32" s="94">
        <v>9</v>
      </c>
      <c r="K32" s="76">
        <v>41855</v>
      </c>
      <c r="L32" s="13" t="s">
        <v>57</v>
      </c>
      <c r="M32" s="31">
        <v>0</v>
      </c>
      <c r="N32" s="34">
        <v>41864</v>
      </c>
      <c r="O32" s="34">
        <v>41864</v>
      </c>
      <c r="P32" s="149">
        <v>41949</v>
      </c>
      <c r="Q32" s="149">
        <v>41949</v>
      </c>
      <c r="R32" s="34"/>
      <c r="S32" s="29"/>
      <c r="T32" s="29"/>
      <c r="Y32" s="12"/>
    </row>
    <row r="33" spans="1:25">
      <c r="A33" s="12">
        <v>32</v>
      </c>
      <c r="B33" s="13" t="s">
        <v>111</v>
      </c>
      <c r="C33" s="13"/>
      <c r="D33" s="13" t="s">
        <v>114</v>
      </c>
      <c r="E33" s="13" t="s">
        <v>85</v>
      </c>
      <c r="F33" s="13" t="s">
        <v>10</v>
      </c>
      <c r="G33" s="14">
        <v>42.760027999999998</v>
      </c>
      <c r="H33" s="14">
        <v>-71.597027999999995</v>
      </c>
      <c r="I33" s="15" t="s">
        <v>81</v>
      </c>
      <c r="J33" s="94">
        <v>9</v>
      </c>
      <c r="K33" s="76">
        <v>41859</v>
      </c>
      <c r="L33" s="13" t="s">
        <v>43</v>
      </c>
      <c r="M33" s="31">
        <v>1</v>
      </c>
      <c r="N33" s="34">
        <v>41864</v>
      </c>
      <c r="O33" s="34">
        <v>41864</v>
      </c>
      <c r="P33" s="149">
        <v>41949</v>
      </c>
      <c r="Q33" s="149">
        <v>41949</v>
      </c>
      <c r="R33" s="34"/>
      <c r="S33" s="29"/>
      <c r="T33" s="29"/>
      <c r="Y33" s="12"/>
    </row>
    <row r="34" spans="1:25">
      <c r="A34" s="12">
        <v>33</v>
      </c>
      <c r="B34" s="13" t="s">
        <v>82</v>
      </c>
      <c r="C34" s="13" t="s">
        <v>83</v>
      </c>
      <c r="D34" s="13" t="s">
        <v>84</v>
      </c>
      <c r="E34" s="13" t="s">
        <v>85</v>
      </c>
      <c r="F34" s="13" t="s">
        <v>10</v>
      </c>
      <c r="G34" s="14">
        <v>42.760750000000002</v>
      </c>
      <c r="H34" s="14">
        <v>-71.595639000000006</v>
      </c>
      <c r="I34" s="15" t="s">
        <v>81</v>
      </c>
      <c r="J34" s="94">
        <v>9</v>
      </c>
      <c r="K34" s="76">
        <v>41885</v>
      </c>
      <c r="L34" s="13" t="s">
        <v>57</v>
      </c>
      <c r="M34" s="31">
        <v>0</v>
      </c>
      <c r="N34" s="25"/>
      <c r="O34" s="25"/>
      <c r="P34" s="149">
        <v>41949</v>
      </c>
      <c r="Q34" s="149">
        <v>41949</v>
      </c>
      <c r="R34" s="25"/>
      <c r="S34" s="29"/>
      <c r="T34" s="29"/>
      <c r="Y34" s="12"/>
    </row>
    <row r="35" spans="1:25">
      <c r="A35" s="12">
        <v>34</v>
      </c>
      <c r="B35" s="1" t="s">
        <v>96</v>
      </c>
      <c r="C35" s="1"/>
      <c r="D35" s="1" t="s">
        <v>97</v>
      </c>
      <c r="E35" s="1" t="s">
        <v>100</v>
      </c>
      <c r="F35" s="13" t="s">
        <v>10</v>
      </c>
      <c r="G35" s="1">
        <v>43.820082999999997</v>
      </c>
      <c r="H35" s="1">
        <v>-71.103800000000007</v>
      </c>
      <c r="I35" s="17" t="s">
        <v>11</v>
      </c>
      <c r="J35" s="29">
        <v>10</v>
      </c>
      <c r="K35" s="76">
        <v>41856</v>
      </c>
      <c r="L35" s="13" t="s">
        <v>42</v>
      </c>
      <c r="M35" s="31">
        <v>3</v>
      </c>
      <c r="N35" s="34">
        <v>41864</v>
      </c>
      <c r="O35" s="34">
        <v>41864</v>
      </c>
      <c r="P35" s="29" t="s">
        <v>340</v>
      </c>
      <c r="Q35" s="29" t="s">
        <v>340</v>
      </c>
      <c r="R35" s="34"/>
      <c r="S35" s="29"/>
      <c r="T35" s="29"/>
      <c r="Y35" s="12"/>
    </row>
    <row r="36" spans="1:25">
      <c r="A36" s="12">
        <v>35</v>
      </c>
      <c r="B36" s="1"/>
      <c r="C36" s="1" t="s">
        <v>89</v>
      </c>
      <c r="D36" s="1" t="s">
        <v>250</v>
      </c>
      <c r="E36" s="1" t="s">
        <v>100</v>
      </c>
      <c r="F36" s="13" t="s">
        <v>10</v>
      </c>
      <c r="G36" s="1">
        <v>43.821694000000001</v>
      </c>
      <c r="H36" s="1">
        <v>-71.103916999999996</v>
      </c>
      <c r="I36" s="17"/>
      <c r="J36" s="29">
        <v>10</v>
      </c>
      <c r="K36" s="76">
        <v>41856</v>
      </c>
      <c r="L36" s="13" t="s">
        <v>48</v>
      </c>
      <c r="M36" s="31">
        <v>3</v>
      </c>
      <c r="N36" s="34">
        <v>41864</v>
      </c>
      <c r="O36" s="34">
        <v>41864</v>
      </c>
      <c r="P36" s="29" t="s">
        <v>340</v>
      </c>
      <c r="Q36" s="29" t="s">
        <v>340</v>
      </c>
      <c r="R36" s="34"/>
      <c r="S36" s="29"/>
      <c r="T36" s="29"/>
      <c r="Y36" s="12"/>
    </row>
    <row r="37" spans="1:25">
      <c r="A37" s="12">
        <v>36</v>
      </c>
      <c r="B37" s="1"/>
      <c r="C37" s="1" t="s">
        <v>89</v>
      </c>
      <c r="D37" s="1" t="s">
        <v>251</v>
      </c>
      <c r="E37" s="1" t="s">
        <v>100</v>
      </c>
      <c r="F37" s="13" t="s">
        <v>10</v>
      </c>
      <c r="G37" s="1">
        <v>43.828888999999997</v>
      </c>
      <c r="H37" s="1">
        <v>-71.103694000000004</v>
      </c>
      <c r="I37" s="17"/>
      <c r="J37" s="29">
        <v>10</v>
      </c>
      <c r="K37" s="76">
        <v>41856</v>
      </c>
      <c r="L37" s="13" t="s">
        <v>49</v>
      </c>
      <c r="M37" s="31">
        <v>3</v>
      </c>
      <c r="N37" s="34">
        <v>41864</v>
      </c>
      <c r="O37" s="34">
        <v>41864</v>
      </c>
      <c r="P37" s="29" t="s">
        <v>340</v>
      </c>
      <c r="Q37" s="29" t="s">
        <v>340</v>
      </c>
      <c r="R37" s="34"/>
      <c r="S37" s="29"/>
      <c r="T37" s="29"/>
      <c r="Y37" s="12"/>
    </row>
    <row r="38" spans="1:25">
      <c r="A38" s="12">
        <v>37</v>
      </c>
      <c r="B38" s="1" t="s">
        <v>96</v>
      </c>
      <c r="C38" s="1"/>
      <c r="D38" s="1" t="s">
        <v>97</v>
      </c>
      <c r="E38" s="1" t="s">
        <v>100</v>
      </c>
      <c r="F38" s="13" t="s">
        <v>10</v>
      </c>
      <c r="G38" s="1">
        <v>43.820082999999997</v>
      </c>
      <c r="H38" s="1">
        <v>-71.103800000000007</v>
      </c>
      <c r="I38" s="17" t="s">
        <v>11</v>
      </c>
      <c r="J38" s="29">
        <v>10</v>
      </c>
      <c r="K38" s="76">
        <v>41912</v>
      </c>
      <c r="L38" s="13" t="s">
        <v>42</v>
      </c>
      <c r="M38" s="31">
        <v>3</v>
      </c>
      <c r="N38" s="29" t="s">
        <v>118</v>
      </c>
      <c r="O38" s="29" t="s">
        <v>118</v>
      </c>
      <c r="P38" s="29" t="s">
        <v>340</v>
      </c>
      <c r="Q38" s="29" t="s">
        <v>340</v>
      </c>
      <c r="R38" s="34"/>
      <c r="S38" s="29"/>
      <c r="T38" s="29"/>
      <c r="Y38" s="12"/>
    </row>
    <row r="39" spans="1:25">
      <c r="A39" s="12">
        <v>38</v>
      </c>
      <c r="B39" s="1" t="s">
        <v>104</v>
      </c>
      <c r="C39" s="1"/>
      <c r="D39" s="1" t="s">
        <v>105</v>
      </c>
      <c r="E39" s="1" t="s">
        <v>100</v>
      </c>
      <c r="F39" s="13" t="s">
        <v>10</v>
      </c>
      <c r="G39" s="1">
        <v>43.804067000000003</v>
      </c>
      <c r="H39" s="1">
        <v>-71.101078000000001</v>
      </c>
      <c r="I39" s="17" t="s">
        <v>11</v>
      </c>
      <c r="J39" s="29">
        <v>11</v>
      </c>
      <c r="K39" s="76">
        <v>41856</v>
      </c>
      <c r="L39" s="13" t="s">
        <v>50</v>
      </c>
      <c r="M39" s="31">
        <v>3</v>
      </c>
      <c r="N39" s="34">
        <v>41864</v>
      </c>
      <c r="O39" s="34">
        <v>41864</v>
      </c>
      <c r="P39" s="29" t="s">
        <v>340</v>
      </c>
      <c r="Q39" s="29" t="s">
        <v>340</v>
      </c>
      <c r="R39" s="34"/>
      <c r="S39" s="29"/>
      <c r="T39" s="29"/>
      <c r="Y39" s="12"/>
    </row>
    <row r="40" spans="1:25">
      <c r="A40" s="12">
        <v>39</v>
      </c>
      <c r="B40" s="1" t="s">
        <v>101</v>
      </c>
      <c r="C40" s="1"/>
      <c r="D40" s="1" t="s">
        <v>103</v>
      </c>
      <c r="E40" s="1" t="s">
        <v>102</v>
      </c>
      <c r="F40" s="13" t="s">
        <v>10</v>
      </c>
      <c r="G40" s="1">
        <v>43.796819999999997</v>
      </c>
      <c r="H40" s="1">
        <v>-71.081038000000007</v>
      </c>
      <c r="I40" s="17" t="s">
        <v>11</v>
      </c>
      <c r="J40" s="29">
        <v>11</v>
      </c>
      <c r="K40" s="76">
        <v>41856</v>
      </c>
      <c r="L40" s="13" t="s">
        <v>49</v>
      </c>
      <c r="M40" s="31">
        <v>3</v>
      </c>
      <c r="N40" s="34">
        <v>41864</v>
      </c>
      <c r="O40" s="34">
        <v>41864</v>
      </c>
      <c r="P40" s="29" t="s">
        <v>340</v>
      </c>
      <c r="Q40" s="29" t="s">
        <v>340</v>
      </c>
      <c r="R40" s="34"/>
      <c r="S40" s="29"/>
      <c r="T40" s="29"/>
      <c r="Y40" s="12"/>
    </row>
    <row r="41" spans="1:25">
      <c r="A41" s="12">
        <v>40</v>
      </c>
      <c r="B41" s="1" t="s">
        <v>99</v>
      </c>
      <c r="C41" s="1"/>
      <c r="D41" s="1" t="s">
        <v>98</v>
      </c>
      <c r="E41" s="1" t="s">
        <v>100</v>
      </c>
      <c r="F41" s="13" t="s">
        <v>10</v>
      </c>
      <c r="G41" s="1">
        <v>43.804833000000002</v>
      </c>
      <c r="H41" s="1">
        <v>-71.075166999999993</v>
      </c>
      <c r="I41" s="17" t="s">
        <v>11</v>
      </c>
      <c r="J41" s="29">
        <v>11</v>
      </c>
      <c r="K41" s="76">
        <v>41856</v>
      </c>
      <c r="L41" s="13" t="s">
        <v>48</v>
      </c>
      <c r="M41" s="31">
        <v>3</v>
      </c>
      <c r="N41" s="34">
        <v>41864</v>
      </c>
      <c r="O41" s="34">
        <v>41864</v>
      </c>
      <c r="P41" s="29" t="s">
        <v>340</v>
      </c>
      <c r="Q41" s="29" t="s">
        <v>340</v>
      </c>
      <c r="R41" s="34"/>
      <c r="S41" s="29"/>
      <c r="T41" s="29"/>
      <c r="Y41" s="12"/>
    </row>
    <row r="42" spans="1:25">
      <c r="A42" s="12">
        <v>41</v>
      </c>
      <c r="B42" s="1" t="s">
        <v>106</v>
      </c>
      <c r="C42" s="1"/>
      <c r="D42" s="1" t="s">
        <v>107</v>
      </c>
      <c r="E42" s="1" t="s">
        <v>100</v>
      </c>
      <c r="F42" s="13" t="s">
        <v>10</v>
      </c>
      <c r="G42" s="1">
        <v>43.779499999999999</v>
      </c>
      <c r="H42" s="1">
        <v>-71.138599999999997</v>
      </c>
      <c r="I42" s="17" t="s">
        <v>11</v>
      </c>
      <c r="J42" s="29">
        <v>11</v>
      </c>
      <c r="K42" s="76">
        <v>41856</v>
      </c>
      <c r="L42" s="13" t="s">
        <v>42</v>
      </c>
      <c r="M42" s="31">
        <v>3</v>
      </c>
      <c r="N42" s="34">
        <v>41864</v>
      </c>
      <c r="O42" s="34">
        <v>41864</v>
      </c>
      <c r="P42" s="29" t="s">
        <v>340</v>
      </c>
      <c r="Q42" s="29" t="s">
        <v>340</v>
      </c>
      <c r="R42" s="34"/>
      <c r="S42" s="29"/>
      <c r="T42" s="29"/>
      <c r="Y42" s="12"/>
    </row>
    <row r="43" spans="1:25">
      <c r="A43" s="12">
        <v>42</v>
      </c>
      <c r="B43" s="1" t="s">
        <v>104</v>
      </c>
      <c r="C43" s="1"/>
      <c r="D43" s="1" t="s">
        <v>105</v>
      </c>
      <c r="E43" s="1" t="s">
        <v>100</v>
      </c>
      <c r="F43" s="13" t="s">
        <v>10</v>
      </c>
      <c r="G43" s="1">
        <v>43.804067000000003</v>
      </c>
      <c r="H43" s="1">
        <v>-71.101078000000001</v>
      </c>
      <c r="I43" s="17" t="s">
        <v>11</v>
      </c>
      <c r="J43" s="29">
        <v>11</v>
      </c>
      <c r="K43" s="76">
        <v>41913</v>
      </c>
      <c r="L43" s="13" t="s">
        <v>50</v>
      </c>
      <c r="M43" s="31">
        <v>3</v>
      </c>
      <c r="N43" s="34">
        <v>41963</v>
      </c>
      <c r="O43" s="29" t="s">
        <v>118</v>
      </c>
      <c r="P43" s="29" t="s">
        <v>340</v>
      </c>
      <c r="Q43" s="29" t="s">
        <v>340</v>
      </c>
      <c r="R43" s="34"/>
      <c r="S43" s="29"/>
      <c r="T43" s="29"/>
      <c r="Y43" s="12"/>
    </row>
    <row r="44" spans="1:25">
      <c r="A44" s="19">
        <v>43</v>
      </c>
      <c r="B44" s="1" t="s">
        <v>101</v>
      </c>
      <c r="C44" s="1"/>
      <c r="D44" s="1" t="s">
        <v>103</v>
      </c>
      <c r="E44" s="1" t="s">
        <v>102</v>
      </c>
      <c r="F44" s="13" t="s">
        <v>10</v>
      </c>
      <c r="G44" s="1">
        <v>43.796819999999997</v>
      </c>
      <c r="H44" s="1">
        <v>-71.081038000000007</v>
      </c>
      <c r="I44" s="17" t="s">
        <v>11</v>
      </c>
      <c r="J44" s="29">
        <v>11</v>
      </c>
      <c r="K44" s="76">
        <v>41913</v>
      </c>
      <c r="L44" s="13" t="s">
        <v>49</v>
      </c>
      <c r="M44" s="31">
        <v>3</v>
      </c>
      <c r="N44" s="34">
        <v>41963</v>
      </c>
      <c r="O44" s="29" t="s">
        <v>118</v>
      </c>
      <c r="P44" s="29" t="s">
        <v>340</v>
      </c>
      <c r="Q44" s="29" t="s">
        <v>340</v>
      </c>
      <c r="R44" s="34"/>
      <c r="S44" s="29"/>
      <c r="T44" s="29"/>
      <c r="Y44" s="12"/>
    </row>
    <row r="45" spans="1:25">
      <c r="A45" s="19">
        <v>44</v>
      </c>
      <c r="B45" s="1" t="s">
        <v>99</v>
      </c>
      <c r="C45" s="1"/>
      <c r="D45" s="1" t="s">
        <v>98</v>
      </c>
      <c r="E45" s="1" t="s">
        <v>100</v>
      </c>
      <c r="F45" s="13" t="s">
        <v>10</v>
      </c>
      <c r="G45" s="1">
        <v>43.804833000000002</v>
      </c>
      <c r="H45" s="1">
        <v>-71.075166999999993</v>
      </c>
      <c r="I45" s="17" t="s">
        <v>11</v>
      </c>
      <c r="J45" s="29">
        <v>11</v>
      </c>
      <c r="K45" s="76">
        <v>41913</v>
      </c>
      <c r="L45" s="13" t="s">
        <v>48</v>
      </c>
      <c r="M45" s="31">
        <v>3</v>
      </c>
      <c r="N45" s="34">
        <v>41963</v>
      </c>
      <c r="O45" s="29" t="s">
        <v>118</v>
      </c>
      <c r="P45" s="29" t="s">
        <v>340</v>
      </c>
      <c r="Q45" s="29" t="s">
        <v>340</v>
      </c>
      <c r="R45" s="34"/>
      <c r="S45" s="29"/>
      <c r="T45" s="29"/>
      <c r="Y45" s="12"/>
    </row>
    <row r="46" spans="1:25">
      <c r="A46" s="12">
        <v>45</v>
      </c>
      <c r="B46" s="1" t="s">
        <v>106</v>
      </c>
      <c r="C46" s="1"/>
      <c r="D46" s="1" t="s">
        <v>107</v>
      </c>
      <c r="E46" s="1" t="s">
        <v>100</v>
      </c>
      <c r="F46" s="13" t="s">
        <v>10</v>
      </c>
      <c r="G46" s="1">
        <v>43.779499999999999</v>
      </c>
      <c r="H46" s="1">
        <v>-71.138599999999997</v>
      </c>
      <c r="I46" s="17" t="s">
        <v>11</v>
      </c>
      <c r="J46" s="29">
        <v>11</v>
      </c>
      <c r="K46" s="76">
        <v>41913</v>
      </c>
      <c r="L46" s="13" t="s">
        <v>42</v>
      </c>
      <c r="M46" s="31">
        <v>3</v>
      </c>
      <c r="N46" s="34">
        <v>41963</v>
      </c>
      <c r="O46" s="29" t="s">
        <v>118</v>
      </c>
      <c r="P46" s="29" t="s">
        <v>340</v>
      </c>
      <c r="Q46" s="29" t="s">
        <v>340</v>
      </c>
      <c r="R46" s="34"/>
      <c r="S46" s="29"/>
      <c r="T46" s="29"/>
      <c r="Y46" s="12"/>
    </row>
    <row r="47" spans="1:25">
      <c r="A47" s="12">
        <v>46</v>
      </c>
      <c r="B47" s="13" t="s">
        <v>87</v>
      </c>
      <c r="C47" s="1"/>
      <c r="D47" s="1" t="s">
        <v>92</v>
      </c>
      <c r="E47" s="13" t="s">
        <v>91</v>
      </c>
      <c r="F47" s="13" t="s">
        <v>10</v>
      </c>
      <c r="G47" s="1">
        <v>43.816650000000003</v>
      </c>
      <c r="H47" s="1">
        <v>-71.369067000000001</v>
      </c>
      <c r="I47" s="15" t="s">
        <v>93</v>
      </c>
      <c r="J47" s="94">
        <v>12</v>
      </c>
      <c r="K47" s="76">
        <v>41857</v>
      </c>
      <c r="L47" s="13" t="s">
        <v>48</v>
      </c>
      <c r="M47" s="31">
        <v>3</v>
      </c>
      <c r="N47" s="34">
        <v>41864</v>
      </c>
      <c r="O47" s="34">
        <v>41864</v>
      </c>
      <c r="P47" s="149">
        <v>41949</v>
      </c>
      <c r="Q47" s="149">
        <v>41949</v>
      </c>
      <c r="R47" s="34"/>
      <c r="S47" s="29"/>
      <c r="T47" s="29"/>
      <c r="Y47" s="12"/>
    </row>
    <row r="48" spans="1:25">
      <c r="A48" s="12">
        <v>47</v>
      </c>
      <c r="B48" s="13" t="s">
        <v>86</v>
      </c>
      <c r="C48" s="1"/>
      <c r="D48" s="13" t="s">
        <v>90</v>
      </c>
      <c r="E48" s="13" t="s">
        <v>91</v>
      </c>
      <c r="F48" s="13" t="s">
        <v>10</v>
      </c>
      <c r="G48" s="1">
        <v>43.814582999999999</v>
      </c>
      <c r="H48" s="1">
        <v>-71.368899999999996</v>
      </c>
      <c r="I48" s="15" t="s">
        <v>11</v>
      </c>
      <c r="J48" s="94">
        <v>12</v>
      </c>
      <c r="K48" s="76">
        <v>41857</v>
      </c>
      <c r="L48" s="13" t="s">
        <v>42</v>
      </c>
      <c r="M48" s="31">
        <v>3</v>
      </c>
      <c r="N48" s="34">
        <v>41864</v>
      </c>
      <c r="O48" s="34">
        <v>41864</v>
      </c>
      <c r="P48" s="149">
        <v>41949</v>
      </c>
      <c r="Q48" s="149">
        <v>41949</v>
      </c>
      <c r="R48" s="34"/>
      <c r="S48" s="29"/>
      <c r="T48" s="29"/>
      <c r="Y48" s="12"/>
    </row>
    <row r="49" spans="1:25">
      <c r="A49" s="12">
        <v>48</v>
      </c>
      <c r="B49" s="13" t="s">
        <v>88</v>
      </c>
      <c r="C49" s="1"/>
      <c r="D49" s="1" t="s">
        <v>94</v>
      </c>
      <c r="E49" s="13" t="s">
        <v>91</v>
      </c>
      <c r="F49" s="13" t="s">
        <v>10</v>
      </c>
      <c r="G49" s="1">
        <v>43.813617000000001</v>
      </c>
      <c r="H49" s="1">
        <v>-71.376558000000003</v>
      </c>
      <c r="I49" s="17" t="s">
        <v>95</v>
      </c>
      <c r="J49" s="29">
        <v>12</v>
      </c>
      <c r="K49" s="76">
        <v>41857</v>
      </c>
      <c r="L49" s="1" t="s">
        <v>43</v>
      </c>
      <c r="M49" s="31">
        <v>1</v>
      </c>
      <c r="N49" s="34">
        <v>41864</v>
      </c>
      <c r="O49" s="34">
        <v>41864</v>
      </c>
      <c r="P49" s="149">
        <v>41949</v>
      </c>
      <c r="Q49" s="149">
        <v>41949</v>
      </c>
      <c r="R49" s="34"/>
      <c r="S49" s="29"/>
      <c r="T49" s="29"/>
      <c r="Y49" s="12"/>
    </row>
    <row r="50" spans="1:25">
      <c r="A50" s="12">
        <v>49</v>
      </c>
      <c r="B50" s="13"/>
      <c r="C50" s="1" t="s">
        <v>89</v>
      </c>
      <c r="D50" s="13" t="s">
        <v>254</v>
      </c>
      <c r="E50" s="13" t="s">
        <v>91</v>
      </c>
      <c r="F50" s="13" t="s">
        <v>10</v>
      </c>
      <c r="G50" s="1">
        <v>43.814835000000002</v>
      </c>
      <c r="H50" s="1">
        <v>-71.373625000000004</v>
      </c>
      <c r="I50" s="17"/>
      <c r="J50" s="29">
        <v>12</v>
      </c>
      <c r="K50" s="76">
        <v>41857</v>
      </c>
      <c r="L50" s="13" t="s">
        <v>49</v>
      </c>
      <c r="M50" s="31">
        <v>3</v>
      </c>
      <c r="N50" s="34">
        <v>41864</v>
      </c>
      <c r="O50" s="34">
        <v>41864</v>
      </c>
      <c r="P50" s="149">
        <v>41949</v>
      </c>
      <c r="Q50" s="149">
        <v>41949</v>
      </c>
      <c r="R50" s="34"/>
      <c r="S50" s="29"/>
      <c r="T50" s="29"/>
      <c r="Y50" s="12"/>
    </row>
    <row r="51" spans="1:25">
      <c r="A51" s="12">
        <v>50</v>
      </c>
      <c r="B51" s="13"/>
      <c r="C51" s="1" t="s">
        <v>89</v>
      </c>
      <c r="D51" s="13" t="s">
        <v>255</v>
      </c>
      <c r="E51" s="13" t="s">
        <v>91</v>
      </c>
      <c r="F51" s="13" t="s">
        <v>10</v>
      </c>
      <c r="G51" s="1">
        <v>43.813147000000001</v>
      </c>
      <c r="H51" s="1">
        <v>-71.371200000000002</v>
      </c>
      <c r="I51" s="17"/>
      <c r="J51" s="29">
        <v>12</v>
      </c>
      <c r="K51" s="76">
        <v>41857</v>
      </c>
      <c r="L51" s="1" t="s">
        <v>44</v>
      </c>
      <c r="M51" s="31">
        <v>1</v>
      </c>
      <c r="N51" s="34">
        <v>41864</v>
      </c>
      <c r="O51" s="34">
        <v>41864</v>
      </c>
      <c r="P51" s="149">
        <v>41949</v>
      </c>
      <c r="Q51" s="149">
        <v>41949</v>
      </c>
      <c r="R51" s="34"/>
      <c r="S51" s="29"/>
      <c r="T51" s="29"/>
      <c r="Y51" s="12"/>
    </row>
    <row r="52" spans="1:25">
      <c r="A52" s="12">
        <v>51</v>
      </c>
      <c r="B52" s="1" t="s">
        <v>144</v>
      </c>
      <c r="C52" s="1"/>
      <c r="D52" s="1" t="s">
        <v>145</v>
      </c>
      <c r="E52" s="1" t="s">
        <v>146</v>
      </c>
      <c r="F52" s="1" t="s">
        <v>10</v>
      </c>
      <c r="G52" s="1">
        <v>43.446416999999997</v>
      </c>
      <c r="H52" s="1">
        <v>-72.145055999999997</v>
      </c>
      <c r="I52" s="17" t="s">
        <v>11</v>
      </c>
      <c r="J52" s="29">
        <v>13</v>
      </c>
      <c r="K52" s="76">
        <v>41858</v>
      </c>
      <c r="L52" s="1" t="s">
        <v>42</v>
      </c>
      <c r="M52" s="31">
        <v>3</v>
      </c>
      <c r="N52" s="29" t="s">
        <v>341</v>
      </c>
      <c r="O52" s="29" t="s">
        <v>341</v>
      </c>
      <c r="P52" s="25"/>
      <c r="Q52" s="29" t="s">
        <v>341</v>
      </c>
      <c r="R52" s="29"/>
      <c r="S52" s="29"/>
      <c r="T52" s="29"/>
      <c r="Y52" s="12"/>
    </row>
    <row r="53" spans="1:25">
      <c r="A53" s="12">
        <v>52</v>
      </c>
      <c r="B53" s="1" t="s">
        <v>252</v>
      </c>
      <c r="C53" s="1"/>
      <c r="D53" s="1"/>
      <c r="E53" s="1" t="s">
        <v>146</v>
      </c>
      <c r="F53" s="1" t="s">
        <v>10</v>
      </c>
      <c r="G53" s="1"/>
      <c r="H53" s="1"/>
      <c r="I53" s="17"/>
      <c r="J53" s="29">
        <v>13</v>
      </c>
      <c r="K53" s="76">
        <v>41858</v>
      </c>
      <c r="L53" s="1" t="s">
        <v>43</v>
      </c>
      <c r="M53" s="31">
        <v>1</v>
      </c>
      <c r="N53" s="29" t="s">
        <v>341</v>
      </c>
      <c r="O53" s="29" t="s">
        <v>341</v>
      </c>
      <c r="P53" s="25"/>
      <c r="Q53" s="29" t="s">
        <v>341</v>
      </c>
      <c r="R53" s="29"/>
      <c r="S53" s="29"/>
      <c r="T53" s="29"/>
      <c r="Y53" s="12"/>
    </row>
    <row r="54" spans="1:25">
      <c r="A54" s="12">
        <v>53</v>
      </c>
      <c r="B54" s="1" t="s">
        <v>253</v>
      </c>
      <c r="C54" s="1"/>
      <c r="D54" s="1"/>
      <c r="E54" s="1" t="s">
        <v>146</v>
      </c>
      <c r="F54" s="1" t="s">
        <v>10</v>
      </c>
      <c r="G54" s="1"/>
      <c r="H54" s="1"/>
      <c r="I54" s="17"/>
      <c r="J54" s="29">
        <v>13</v>
      </c>
      <c r="K54" s="76">
        <v>41858</v>
      </c>
      <c r="L54" s="1" t="s">
        <v>44</v>
      </c>
      <c r="M54" s="31">
        <v>1</v>
      </c>
      <c r="N54" s="29" t="s">
        <v>341</v>
      </c>
      <c r="O54" s="29" t="s">
        <v>341</v>
      </c>
      <c r="P54" s="25"/>
      <c r="Q54" s="29" t="s">
        <v>341</v>
      </c>
      <c r="R54" s="29"/>
      <c r="S54" s="29"/>
      <c r="T54" s="29"/>
      <c r="Y54" s="12"/>
    </row>
    <row r="55" spans="1:25">
      <c r="A55" s="12">
        <v>54</v>
      </c>
      <c r="B55" s="23" t="s">
        <v>115</v>
      </c>
      <c r="C55" s="23"/>
      <c r="D55" s="23" t="s">
        <v>116</v>
      </c>
      <c r="E55" s="23" t="s">
        <v>117</v>
      </c>
      <c r="F55" s="23" t="s">
        <v>10</v>
      </c>
      <c r="G55" s="23">
        <v>43.672189000000003</v>
      </c>
      <c r="H55" s="23">
        <v>-71.207289000000003</v>
      </c>
      <c r="I55" s="24" t="s">
        <v>11</v>
      </c>
      <c r="J55" s="29">
        <v>14</v>
      </c>
      <c r="K55" s="141">
        <v>41862</v>
      </c>
      <c r="L55" s="23" t="s">
        <v>42</v>
      </c>
      <c r="M55" s="32">
        <v>3</v>
      </c>
      <c r="N55" s="34">
        <v>41864</v>
      </c>
      <c r="O55" s="34">
        <v>41864</v>
      </c>
      <c r="P55" s="149">
        <v>41949</v>
      </c>
      <c r="Q55" s="149">
        <v>41949</v>
      </c>
      <c r="R55" s="34"/>
      <c r="S55" s="29"/>
      <c r="T55" s="29"/>
      <c r="Y55" s="12"/>
    </row>
    <row r="56" spans="1:25">
      <c r="A56" s="12">
        <v>55</v>
      </c>
      <c r="B56" s="25"/>
      <c r="C56" s="25" t="s">
        <v>89</v>
      </c>
      <c r="D56" s="25" t="s">
        <v>256</v>
      </c>
      <c r="E56" s="25" t="s">
        <v>117</v>
      </c>
      <c r="F56" s="25" t="s">
        <v>10</v>
      </c>
      <c r="G56" s="25">
        <v>43.677121999999997</v>
      </c>
      <c r="H56" s="25">
        <v>-71.205826000000002</v>
      </c>
      <c r="I56" s="137" t="s">
        <v>81</v>
      </c>
      <c r="J56" s="94">
        <v>14</v>
      </c>
      <c r="K56" s="142">
        <v>41862</v>
      </c>
      <c r="L56" s="25" t="s">
        <v>43</v>
      </c>
      <c r="M56" s="33">
        <v>1</v>
      </c>
      <c r="N56" s="34">
        <v>41864</v>
      </c>
      <c r="O56" s="34">
        <v>41864</v>
      </c>
      <c r="P56" s="149">
        <v>41949</v>
      </c>
      <c r="Q56" s="149">
        <v>41949</v>
      </c>
      <c r="R56" s="34"/>
      <c r="S56" s="29"/>
      <c r="T56" s="29"/>
      <c r="Y56" s="12"/>
    </row>
    <row r="57" spans="1:25">
      <c r="A57" s="12">
        <v>56</v>
      </c>
      <c r="B57" s="25"/>
      <c r="C57" s="25" t="s">
        <v>89</v>
      </c>
      <c r="D57" s="25" t="s">
        <v>257</v>
      </c>
      <c r="E57" s="25" t="s">
        <v>117</v>
      </c>
      <c r="F57" s="25" t="s">
        <v>10</v>
      </c>
      <c r="G57" s="25">
        <v>43.663277000000001</v>
      </c>
      <c r="H57" s="25">
        <v>-71.205310999999995</v>
      </c>
      <c r="I57" s="137" t="s">
        <v>81</v>
      </c>
      <c r="J57" s="94">
        <v>14</v>
      </c>
      <c r="K57" s="142">
        <v>41862</v>
      </c>
      <c r="L57" s="25" t="s">
        <v>44</v>
      </c>
      <c r="M57" s="33">
        <v>1</v>
      </c>
      <c r="N57" s="34">
        <v>41864</v>
      </c>
      <c r="O57" s="34">
        <v>41864</v>
      </c>
      <c r="P57" s="149">
        <v>41949</v>
      </c>
      <c r="Q57" s="149">
        <v>41949</v>
      </c>
      <c r="R57" s="34"/>
      <c r="S57" s="29"/>
      <c r="T57" s="29"/>
      <c r="Y57" s="12"/>
    </row>
    <row r="58" spans="1:25">
      <c r="A58" s="12">
        <v>57</v>
      </c>
      <c r="B58" s="25" t="s">
        <v>258</v>
      </c>
      <c r="C58" s="25"/>
      <c r="D58" s="25"/>
      <c r="E58" s="25" t="s">
        <v>158</v>
      </c>
      <c r="F58" s="25" t="s">
        <v>10</v>
      </c>
      <c r="G58" s="25">
        <v>44.163800000000002</v>
      </c>
      <c r="H58" s="25">
        <f>-72.0106</f>
        <v>-72.010599999999997</v>
      </c>
      <c r="I58" s="138" t="s">
        <v>81</v>
      </c>
      <c r="J58" s="29">
        <v>15</v>
      </c>
      <c r="K58" s="142">
        <v>41862</v>
      </c>
      <c r="L58" s="25" t="s">
        <v>43</v>
      </c>
      <c r="M58" s="33">
        <v>1</v>
      </c>
      <c r="N58" s="29" t="s">
        <v>341</v>
      </c>
      <c r="O58" s="25"/>
      <c r="P58" s="25"/>
      <c r="Q58" s="29" t="s">
        <v>341</v>
      </c>
      <c r="R58" s="29"/>
      <c r="S58" s="29"/>
      <c r="T58" s="29"/>
      <c r="Y58" s="12"/>
    </row>
    <row r="59" spans="1:25">
      <c r="A59" s="12">
        <v>58</v>
      </c>
      <c r="B59" s="25" t="s">
        <v>259</v>
      </c>
      <c r="C59" s="25"/>
      <c r="D59" s="25"/>
      <c r="E59" s="25" t="s">
        <v>158</v>
      </c>
      <c r="F59" s="25" t="s">
        <v>10</v>
      </c>
      <c r="G59" s="25">
        <v>44.163269999999997</v>
      </c>
      <c r="H59" s="25">
        <v>-72.007626999999999</v>
      </c>
      <c r="I59" s="138" t="s">
        <v>81</v>
      </c>
      <c r="J59" s="29">
        <v>15</v>
      </c>
      <c r="K59" s="142">
        <v>41862</v>
      </c>
      <c r="L59" s="25" t="s">
        <v>44</v>
      </c>
      <c r="M59" s="33">
        <v>1</v>
      </c>
      <c r="N59" s="29" t="s">
        <v>341</v>
      </c>
      <c r="O59" s="25"/>
      <c r="P59" s="25"/>
      <c r="Q59" s="29" t="s">
        <v>341</v>
      </c>
      <c r="R59" s="29"/>
      <c r="S59" s="29"/>
      <c r="T59" s="29"/>
      <c r="Y59" s="12"/>
    </row>
    <row r="60" spans="1:25">
      <c r="A60" s="12">
        <v>59</v>
      </c>
      <c r="B60" s="25" t="s">
        <v>156</v>
      </c>
      <c r="C60" s="25"/>
      <c r="D60" s="25" t="s">
        <v>157</v>
      </c>
      <c r="E60" s="25" t="s">
        <v>158</v>
      </c>
      <c r="F60" s="25" t="s">
        <v>10</v>
      </c>
      <c r="G60" s="25">
        <v>44.163400000000003</v>
      </c>
      <c r="H60" s="25">
        <v>-72.009</v>
      </c>
      <c r="I60" s="138" t="s">
        <v>11</v>
      </c>
      <c r="J60" s="29">
        <v>15</v>
      </c>
      <c r="K60" s="142">
        <v>41862</v>
      </c>
      <c r="L60" s="25" t="s">
        <v>42</v>
      </c>
      <c r="M60" s="33">
        <v>3</v>
      </c>
      <c r="N60" s="29" t="s">
        <v>341</v>
      </c>
      <c r="O60" s="25"/>
      <c r="P60" s="25"/>
      <c r="Q60" s="29" t="s">
        <v>341</v>
      </c>
      <c r="R60" s="29"/>
      <c r="S60" s="29"/>
      <c r="T60" s="29"/>
      <c r="Y60" s="12"/>
    </row>
    <row r="61" spans="1:25">
      <c r="A61" s="12">
        <v>60</v>
      </c>
      <c r="B61" s="25" t="s">
        <v>154</v>
      </c>
      <c r="C61" s="25"/>
      <c r="D61" s="25" t="s">
        <v>155</v>
      </c>
      <c r="E61" s="25" t="s">
        <v>26</v>
      </c>
      <c r="F61" s="25" t="s">
        <v>10</v>
      </c>
      <c r="G61" s="25">
        <v>43.433083000000003</v>
      </c>
      <c r="H61" s="25">
        <v>-72.011799999999994</v>
      </c>
      <c r="I61" s="138" t="s">
        <v>11</v>
      </c>
      <c r="J61" s="29">
        <v>16</v>
      </c>
      <c r="K61" s="142">
        <v>41863</v>
      </c>
      <c r="L61" s="25" t="s">
        <v>42</v>
      </c>
      <c r="M61" s="33">
        <v>3</v>
      </c>
      <c r="N61" s="29" t="s">
        <v>341</v>
      </c>
      <c r="O61" s="25"/>
      <c r="P61" s="25"/>
      <c r="Q61" s="29" t="s">
        <v>341</v>
      </c>
      <c r="R61" s="29"/>
      <c r="S61" s="29"/>
      <c r="T61" s="29"/>
      <c r="Y61" s="12"/>
    </row>
    <row r="62" spans="1:25">
      <c r="A62" s="12">
        <v>61</v>
      </c>
      <c r="B62" s="25" t="s">
        <v>262</v>
      </c>
      <c r="C62" s="25"/>
      <c r="D62" s="25"/>
      <c r="E62" s="25" t="s">
        <v>26</v>
      </c>
      <c r="F62" s="25" t="s">
        <v>10</v>
      </c>
      <c r="G62" s="27">
        <v>43.435066999999997</v>
      </c>
      <c r="H62" s="27">
        <v>-72.019467000000006</v>
      </c>
      <c r="I62" s="138" t="s">
        <v>81</v>
      </c>
      <c r="J62" s="29">
        <v>16</v>
      </c>
      <c r="K62" s="142">
        <v>41863</v>
      </c>
      <c r="L62" s="25" t="s">
        <v>43</v>
      </c>
      <c r="M62" s="26">
        <v>1</v>
      </c>
      <c r="N62" s="29" t="s">
        <v>341</v>
      </c>
      <c r="O62" s="25"/>
      <c r="P62" s="25"/>
      <c r="Q62" s="29" t="s">
        <v>341</v>
      </c>
      <c r="R62" s="29"/>
      <c r="S62" s="29"/>
      <c r="T62" s="29"/>
      <c r="Y62" s="12"/>
    </row>
    <row r="63" spans="1:25">
      <c r="A63" s="12">
        <v>62</v>
      </c>
      <c r="B63" s="25" t="s">
        <v>260</v>
      </c>
      <c r="C63" s="25"/>
      <c r="D63" s="25"/>
      <c r="E63" s="25" t="s">
        <v>26</v>
      </c>
      <c r="F63" s="25" t="s">
        <v>10</v>
      </c>
      <c r="G63" s="27">
        <v>43.435000000000002</v>
      </c>
      <c r="H63" s="27">
        <v>-72.014416999999995</v>
      </c>
      <c r="I63" s="138"/>
      <c r="J63" s="29">
        <v>16</v>
      </c>
      <c r="K63" s="142">
        <v>41863</v>
      </c>
      <c r="L63" s="25" t="s">
        <v>48</v>
      </c>
      <c r="M63" s="26">
        <v>3</v>
      </c>
      <c r="N63" s="29" t="s">
        <v>341</v>
      </c>
      <c r="O63" s="25"/>
      <c r="P63" s="25"/>
      <c r="Q63" s="29" t="s">
        <v>341</v>
      </c>
      <c r="R63" s="29"/>
      <c r="S63" s="29"/>
      <c r="T63" s="29"/>
      <c r="Y63" s="12"/>
    </row>
    <row r="64" spans="1:25">
      <c r="A64" s="12">
        <v>63</v>
      </c>
      <c r="B64" s="25" t="s">
        <v>261</v>
      </c>
      <c r="C64" s="25"/>
      <c r="D64" s="25"/>
      <c r="E64" s="25" t="s">
        <v>26</v>
      </c>
      <c r="F64" s="25" t="s">
        <v>10</v>
      </c>
      <c r="G64" s="27">
        <v>43.431899999999999</v>
      </c>
      <c r="H64" s="27">
        <v>-72.022417000000004</v>
      </c>
      <c r="I64" s="138"/>
      <c r="J64" s="29">
        <v>16</v>
      </c>
      <c r="K64" s="142">
        <v>41863</v>
      </c>
      <c r="L64" s="25" t="s">
        <v>49</v>
      </c>
      <c r="M64" s="26">
        <v>3</v>
      </c>
      <c r="N64" s="29" t="s">
        <v>341</v>
      </c>
      <c r="O64" s="25"/>
      <c r="P64" s="25"/>
      <c r="Q64" s="29" t="s">
        <v>341</v>
      </c>
      <c r="R64" s="29"/>
      <c r="S64" s="29"/>
      <c r="T64" s="29"/>
      <c r="Y64" s="12"/>
    </row>
    <row r="65" spans="1:30">
      <c r="A65" s="12">
        <v>64</v>
      </c>
      <c r="B65" s="25" t="s">
        <v>119</v>
      </c>
      <c r="C65" s="25"/>
      <c r="D65" s="25" t="s">
        <v>120</v>
      </c>
      <c r="E65" s="25" t="s">
        <v>121</v>
      </c>
      <c r="F65" s="25" t="s">
        <v>10</v>
      </c>
      <c r="G65" s="25">
        <v>42.961193999999999</v>
      </c>
      <c r="H65" s="25">
        <v>-72.14</v>
      </c>
      <c r="I65" s="138" t="s">
        <v>11</v>
      </c>
      <c r="J65" s="29">
        <v>17</v>
      </c>
      <c r="K65" s="142">
        <v>41865</v>
      </c>
      <c r="L65" s="25" t="s">
        <v>42</v>
      </c>
      <c r="M65" s="26">
        <v>3</v>
      </c>
      <c r="N65" s="34">
        <v>41892</v>
      </c>
      <c r="O65" s="34">
        <v>41892</v>
      </c>
      <c r="P65" s="149">
        <v>41948</v>
      </c>
      <c r="Q65" s="149">
        <v>41948</v>
      </c>
      <c r="R65" s="34"/>
      <c r="S65" s="29"/>
      <c r="T65" s="29"/>
      <c r="Y65" s="12"/>
    </row>
    <row r="66" spans="1:30">
      <c r="A66" s="12">
        <v>65</v>
      </c>
      <c r="B66" s="25" t="s">
        <v>123</v>
      </c>
      <c r="C66" s="25"/>
      <c r="D66" s="25" t="s">
        <v>125</v>
      </c>
      <c r="E66" s="25" t="s">
        <v>121</v>
      </c>
      <c r="F66" s="25" t="s">
        <v>10</v>
      </c>
      <c r="G66" s="25">
        <v>42.949388999999996</v>
      </c>
      <c r="H66" s="25">
        <v>-72.132800000000003</v>
      </c>
      <c r="I66" s="138" t="s">
        <v>81</v>
      </c>
      <c r="J66" s="29">
        <v>17</v>
      </c>
      <c r="K66" s="142">
        <v>41865</v>
      </c>
      <c r="L66" s="25" t="s">
        <v>44</v>
      </c>
      <c r="M66" s="26">
        <v>1</v>
      </c>
      <c r="N66" s="34">
        <v>41892</v>
      </c>
      <c r="O66" s="34">
        <v>41892</v>
      </c>
      <c r="P66" s="149">
        <v>41948</v>
      </c>
      <c r="Q66" s="149">
        <v>41948</v>
      </c>
      <c r="R66" s="34"/>
      <c r="S66" s="29"/>
      <c r="T66" s="29"/>
      <c r="Y66" s="12"/>
    </row>
    <row r="67" spans="1:30">
      <c r="A67" s="12">
        <v>66</v>
      </c>
      <c r="B67" s="25" t="s">
        <v>122</v>
      </c>
      <c r="C67" s="25"/>
      <c r="D67" s="25" t="s">
        <v>124</v>
      </c>
      <c r="E67" s="25" t="s">
        <v>121</v>
      </c>
      <c r="F67" s="25" t="s">
        <v>10</v>
      </c>
      <c r="G67" s="25">
        <v>42.972110999999998</v>
      </c>
      <c r="H67" s="25">
        <v>-72.138703000000007</v>
      </c>
      <c r="I67" s="138" t="s">
        <v>81</v>
      </c>
      <c r="J67" s="29">
        <v>17</v>
      </c>
      <c r="K67" s="142">
        <v>41865</v>
      </c>
      <c r="L67" s="25" t="s">
        <v>43</v>
      </c>
      <c r="M67" s="26">
        <v>1</v>
      </c>
      <c r="N67" s="34">
        <v>41892</v>
      </c>
      <c r="O67" s="34">
        <v>41892</v>
      </c>
      <c r="P67" s="149">
        <v>41948</v>
      </c>
      <c r="Q67" s="149">
        <v>41948</v>
      </c>
      <c r="R67" s="34"/>
      <c r="S67" s="29"/>
      <c r="T67" s="29"/>
      <c r="Y67" s="12"/>
    </row>
    <row r="68" spans="1:30">
      <c r="A68" s="12">
        <v>67</v>
      </c>
      <c r="B68" s="25"/>
      <c r="C68" s="25" t="s">
        <v>89</v>
      </c>
      <c r="D68" s="25" t="s">
        <v>263</v>
      </c>
      <c r="E68" s="25" t="s">
        <v>121</v>
      </c>
      <c r="F68" s="25" t="s">
        <v>10</v>
      </c>
      <c r="G68" s="25">
        <v>42.971088999999999</v>
      </c>
      <c r="H68" s="25">
        <v>-72.139534999999995</v>
      </c>
      <c r="I68" s="138"/>
      <c r="J68" s="29">
        <v>17</v>
      </c>
      <c r="K68" s="142">
        <v>41865</v>
      </c>
      <c r="L68" s="25" t="s">
        <v>48</v>
      </c>
      <c r="M68" s="26">
        <v>3</v>
      </c>
      <c r="N68" s="34">
        <v>41892</v>
      </c>
      <c r="O68" s="34">
        <v>41892</v>
      </c>
      <c r="P68" s="149">
        <v>41948</v>
      </c>
      <c r="Q68" s="149">
        <v>41948</v>
      </c>
      <c r="R68" s="34"/>
      <c r="S68" s="29"/>
      <c r="T68" s="29"/>
      <c r="Y68" s="12"/>
    </row>
    <row r="69" spans="1:30">
      <c r="A69" s="12">
        <v>68</v>
      </c>
      <c r="B69" s="25"/>
      <c r="C69" s="25" t="s">
        <v>89</v>
      </c>
      <c r="D69" s="25" t="s">
        <v>264</v>
      </c>
      <c r="E69" s="25" t="s">
        <v>121</v>
      </c>
      <c r="F69" s="25" t="s">
        <v>10</v>
      </c>
      <c r="G69" s="25">
        <v>42.951554000000002</v>
      </c>
      <c r="H69" s="25">
        <v>-72.135630000000006</v>
      </c>
      <c r="I69" s="138"/>
      <c r="J69" s="29">
        <v>17</v>
      </c>
      <c r="K69" s="142">
        <v>41865</v>
      </c>
      <c r="L69" s="25" t="s">
        <v>49</v>
      </c>
      <c r="M69" s="26">
        <v>3</v>
      </c>
      <c r="N69" s="34">
        <v>41892</v>
      </c>
      <c r="O69" s="34">
        <v>41892</v>
      </c>
      <c r="P69" s="149">
        <v>41948</v>
      </c>
      <c r="Q69" s="149">
        <v>41948</v>
      </c>
      <c r="R69" s="34"/>
      <c r="S69" s="29"/>
      <c r="T69" s="29"/>
      <c r="Y69" s="12"/>
    </row>
    <row r="70" spans="1:30">
      <c r="A70" s="12">
        <v>69</v>
      </c>
      <c r="B70" s="25" t="s">
        <v>127</v>
      </c>
      <c r="C70" s="25"/>
      <c r="D70" s="25" t="s">
        <v>128</v>
      </c>
      <c r="E70" s="25" t="s">
        <v>129</v>
      </c>
      <c r="F70" s="25" t="s">
        <v>10</v>
      </c>
      <c r="G70" s="25">
        <v>43.958388999999997</v>
      </c>
      <c r="H70" s="25">
        <v>-71.969200000000001</v>
      </c>
      <c r="I70" s="138" t="s">
        <v>11</v>
      </c>
      <c r="J70" s="29">
        <v>18</v>
      </c>
      <c r="K70" s="142">
        <v>41865</v>
      </c>
      <c r="L70" s="25" t="s">
        <v>42</v>
      </c>
      <c r="M70" s="26">
        <v>3</v>
      </c>
      <c r="N70" s="34">
        <v>41892</v>
      </c>
      <c r="O70" s="34">
        <v>41892</v>
      </c>
      <c r="P70" s="149">
        <v>41949</v>
      </c>
      <c r="Q70" s="149">
        <v>41949</v>
      </c>
      <c r="R70" s="34"/>
      <c r="S70" s="29"/>
      <c r="T70" s="29"/>
      <c r="Y70" s="12"/>
    </row>
    <row r="71" spans="1:30">
      <c r="A71" s="12">
        <v>70</v>
      </c>
      <c r="B71" s="25" t="s">
        <v>130</v>
      </c>
      <c r="C71" s="25"/>
      <c r="D71" s="25" t="s">
        <v>131</v>
      </c>
      <c r="E71" s="25" t="s">
        <v>129</v>
      </c>
      <c r="F71" s="25" t="s">
        <v>10</v>
      </c>
      <c r="G71" s="25">
        <v>43.976999999999997</v>
      </c>
      <c r="H71" s="25">
        <v>-71.963278000000003</v>
      </c>
      <c r="I71" s="138" t="s">
        <v>11</v>
      </c>
      <c r="J71" s="29">
        <v>19</v>
      </c>
      <c r="K71" s="142">
        <v>41865</v>
      </c>
      <c r="L71" s="25" t="s">
        <v>42</v>
      </c>
      <c r="M71" s="26">
        <v>7</v>
      </c>
      <c r="N71" s="34">
        <v>41892</v>
      </c>
      <c r="O71" s="34">
        <v>41892</v>
      </c>
      <c r="P71" s="149">
        <v>41949</v>
      </c>
      <c r="Q71" s="149">
        <v>41949</v>
      </c>
      <c r="R71" s="34"/>
      <c r="S71" s="29"/>
      <c r="T71" s="29"/>
      <c r="Y71" s="12"/>
    </row>
    <row r="72" spans="1:30">
      <c r="A72" s="12">
        <v>71</v>
      </c>
      <c r="B72" s="25" t="s">
        <v>126</v>
      </c>
      <c r="C72" s="25"/>
      <c r="D72" s="25" t="s">
        <v>132</v>
      </c>
      <c r="E72" s="25" t="s">
        <v>133</v>
      </c>
      <c r="F72" s="25" t="s">
        <v>10</v>
      </c>
      <c r="G72" s="25">
        <v>43.664194000000002</v>
      </c>
      <c r="H72" s="25">
        <v>-72.033900000000003</v>
      </c>
      <c r="I72" s="138" t="s">
        <v>11</v>
      </c>
      <c r="J72" s="29">
        <v>20</v>
      </c>
      <c r="K72" s="142">
        <v>41865</v>
      </c>
      <c r="L72" s="25" t="s">
        <v>42</v>
      </c>
      <c r="M72" s="26">
        <v>3</v>
      </c>
      <c r="N72" s="34">
        <v>41892</v>
      </c>
      <c r="O72" s="34">
        <v>41892</v>
      </c>
      <c r="P72" s="149">
        <v>41949</v>
      </c>
      <c r="Q72" s="149">
        <v>41949</v>
      </c>
      <c r="R72" s="34"/>
      <c r="S72" s="29"/>
      <c r="T72" s="29"/>
      <c r="Y72" s="12"/>
    </row>
    <row r="73" spans="1:30">
      <c r="A73" s="12">
        <v>72</v>
      </c>
      <c r="B73" s="25"/>
      <c r="C73" s="25" t="s">
        <v>89</v>
      </c>
      <c r="D73" s="25" t="s">
        <v>265</v>
      </c>
      <c r="E73" s="25" t="s">
        <v>133</v>
      </c>
      <c r="F73" s="25" t="s">
        <v>10</v>
      </c>
      <c r="G73" s="28">
        <v>43.667996000000002</v>
      </c>
      <c r="H73" s="28">
        <v>-72.035809</v>
      </c>
      <c r="I73" s="138"/>
      <c r="J73" s="29">
        <v>20</v>
      </c>
      <c r="K73" s="142">
        <v>41865</v>
      </c>
      <c r="L73" s="25" t="s">
        <v>48</v>
      </c>
      <c r="M73" s="26">
        <v>3</v>
      </c>
      <c r="N73" s="34">
        <v>41892</v>
      </c>
      <c r="O73" s="34">
        <v>41892</v>
      </c>
      <c r="P73" s="149">
        <v>41949</v>
      </c>
      <c r="Q73" s="149">
        <v>41949</v>
      </c>
      <c r="R73" s="34"/>
      <c r="S73" s="29"/>
      <c r="T73" s="29"/>
      <c r="Y73" s="12"/>
    </row>
    <row r="74" spans="1:30">
      <c r="A74" s="19">
        <v>73</v>
      </c>
      <c r="B74" s="25" t="s">
        <v>266</v>
      </c>
      <c r="C74" s="25"/>
      <c r="D74" s="25"/>
      <c r="E74" s="25" t="s">
        <v>162</v>
      </c>
      <c r="F74" s="25" t="s">
        <v>10</v>
      </c>
      <c r="G74" s="25">
        <v>43.518282999999997</v>
      </c>
      <c r="H74" s="25">
        <v>-72.115099999999998</v>
      </c>
      <c r="I74" s="138"/>
      <c r="J74" s="29">
        <v>21</v>
      </c>
      <c r="K74" s="142">
        <v>41869</v>
      </c>
      <c r="L74" s="25" t="s">
        <v>42</v>
      </c>
      <c r="M74" s="26">
        <v>3</v>
      </c>
      <c r="N74" s="29" t="s">
        <v>341</v>
      </c>
      <c r="O74" s="29"/>
      <c r="P74" s="29"/>
      <c r="Q74" s="29" t="s">
        <v>341</v>
      </c>
      <c r="R74" s="29"/>
      <c r="S74" s="29"/>
      <c r="T74" s="29"/>
      <c r="Y74" s="12"/>
    </row>
    <row r="75" spans="1:30">
      <c r="A75" s="19">
        <v>74</v>
      </c>
      <c r="B75" s="25" t="s">
        <v>267</v>
      </c>
      <c r="C75" s="25"/>
      <c r="D75" s="25"/>
      <c r="E75" s="25" t="s">
        <v>162</v>
      </c>
      <c r="F75" s="25" t="s">
        <v>10</v>
      </c>
      <c r="G75" s="25">
        <v>43.531799999999997</v>
      </c>
      <c r="H75" s="25">
        <v>-72.118449999999996</v>
      </c>
      <c r="I75" s="138"/>
      <c r="J75" s="29">
        <v>21</v>
      </c>
      <c r="K75" s="142">
        <v>41869</v>
      </c>
      <c r="L75" s="25" t="s">
        <v>48</v>
      </c>
      <c r="M75" s="26">
        <v>3</v>
      </c>
      <c r="N75" s="29" t="s">
        <v>341</v>
      </c>
      <c r="O75" s="29"/>
      <c r="P75" s="29"/>
      <c r="Q75" s="29" t="s">
        <v>341</v>
      </c>
      <c r="R75" s="29"/>
      <c r="S75" s="29"/>
      <c r="T75" s="29"/>
      <c r="Y75" s="12"/>
    </row>
    <row r="76" spans="1:30">
      <c r="A76" s="19">
        <v>75</v>
      </c>
      <c r="B76" s="25" t="s">
        <v>163</v>
      </c>
      <c r="C76" s="25"/>
      <c r="D76" s="25" t="s">
        <v>164</v>
      </c>
      <c r="E76" s="25" t="s">
        <v>162</v>
      </c>
      <c r="F76" s="25" t="s">
        <v>10</v>
      </c>
      <c r="G76" s="25">
        <v>43.535400000000003</v>
      </c>
      <c r="H76" s="25">
        <v>-72.112499999999997</v>
      </c>
      <c r="I76" s="138" t="s">
        <v>81</v>
      </c>
      <c r="J76" s="29">
        <v>21</v>
      </c>
      <c r="K76" s="142">
        <v>41869</v>
      </c>
      <c r="L76" s="25" t="s">
        <v>43</v>
      </c>
      <c r="M76" s="26">
        <v>1</v>
      </c>
      <c r="N76" s="29" t="s">
        <v>341</v>
      </c>
      <c r="O76" s="29"/>
      <c r="P76" s="29"/>
      <c r="Q76" s="29" t="s">
        <v>341</v>
      </c>
      <c r="R76" s="29"/>
      <c r="S76" s="29"/>
      <c r="T76" s="29"/>
      <c r="Y76" s="12"/>
      <c r="AA76" s="71"/>
      <c r="AB76" s="71"/>
      <c r="AC76" s="71"/>
      <c r="AD76" s="71"/>
    </row>
    <row r="77" spans="1:30">
      <c r="A77" s="19">
        <v>76</v>
      </c>
      <c r="B77" s="25" t="s">
        <v>159</v>
      </c>
      <c r="C77" s="25" t="s">
        <v>161</v>
      </c>
      <c r="D77" s="25" t="s">
        <v>160</v>
      </c>
      <c r="E77" s="25" t="s">
        <v>162</v>
      </c>
      <c r="F77" s="25" t="s">
        <v>10</v>
      </c>
      <c r="G77" s="25">
        <v>43.526308</v>
      </c>
      <c r="H77" s="25">
        <v>-72.122739999999993</v>
      </c>
      <c r="I77" s="138" t="s">
        <v>81</v>
      </c>
      <c r="J77" s="29">
        <v>21</v>
      </c>
      <c r="K77" s="142">
        <v>41869</v>
      </c>
      <c r="L77" s="25" t="s">
        <v>44</v>
      </c>
      <c r="M77" s="26">
        <v>1</v>
      </c>
      <c r="N77" s="29" t="s">
        <v>341</v>
      </c>
      <c r="O77" s="29"/>
      <c r="P77" s="29"/>
      <c r="Q77" s="29" t="s">
        <v>341</v>
      </c>
      <c r="R77" s="29"/>
      <c r="S77" s="29"/>
      <c r="T77" s="29"/>
      <c r="Y77" s="12"/>
    </row>
    <row r="78" spans="1:30">
      <c r="A78" s="12">
        <v>77</v>
      </c>
      <c r="B78" s="25" t="s">
        <v>176</v>
      </c>
      <c r="C78" s="25"/>
      <c r="D78" s="25" t="s">
        <v>202</v>
      </c>
      <c r="E78" s="25" t="s">
        <v>175</v>
      </c>
      <c r="F78" s="25" t="s">
        <v>10</v>
      </c>
      <c r="G78" s="25">
        <v>43.256</v>
      </c>
      <c r="H78" s="25">
        <v>-71.043300000000002</v>
      </c>
      <c r="I78" s="138" t="s">
        <v>11</v>
      </c>
      <c r="J78" s="29">
        <v>22</v>
      </c>
      <c r="K78" s="142">
        <v>41869</v>
      </c>
      <c r="L78" s="25" t="s">
        <v>42</v>
      </c>
      <c r="M78" s="26">
        <v>3</v>
      </c>
      <c r="N78" s="34">
        <v>41892</v>
      </c>
      <c r="O78" s="34">
        <v>41892</v>
      </c>
      <c r="P78" s="149">
        <v>41948</v>
      </c>
      <c r="Q78" s="149">
        <v>41948</v>
      </c>
      <c r="R78" s="34"/>
      <c r="S78" s="29"/>
      <c r="T78" s="29"/>
      <c r="Y78" s="12"/>
    </row>
    <row r="79" spans="1:30">
      <c r="A79" s="12">
        <v>78</v>
      </c>
      <c r="B79" s="25" t="s">
        <v>179</v>
      </c>
      <c r="C79" s="25">
        <v>7700085</v>
      </c>
      <c r="D79" s="25" t="s">
        <v>203</v>
      </c>
      <c r="E79" s="25" t="s">
        <v>175</v>
      </c>
      <c r="F79" s="25" t="s">
        <v>10</v>
      </c>
      <c r="G79" s="25">
        <v>43.261516999999998</v>
      </c>
      <c r="H79" s="25">
        <v>-71.033837000000005</v>
      </c>
      <c r="I79" s="138"/>
      <c r="J79" s="29">
        <v>22</v>
      </c>
      <c r="K79" s="142">
        <v>41869</v>
      </c>
      <c r="L79" s="25" t="s">
        <v>43</v>
      </c>
      <c r="M79" s="26">
        <v>1</v>
      </c>
      <c r="N79" s="34">
        <v>41892</v>
      </c>
      <c r="O79" s="34">
        <v>41892</v>
      </c>
      <c r="P79" s="149">
        <v>41948</v>
      </c>
      <c r="Q79" s="149">
        <v>41948</v>
      </c>
      <c r="R79" s="34"/>
      <c r="S79" s="29"/>
      <c r="T79" s="29"/>
      <c r="Y79" s="12"/>
    </row>
    <row r="80" spans="1:30" s="71" customFormat="1">
      <c r="A80" s="71">
        <v>79</v>
      </c>
      <c r="B80" s="70"/>
      <c r="C80" s="70" t="s">
        <v>89</v>
      </c>
      <c r="D80" s="70" t="s">
        <v>177</v>
      </c>
      <c r="E80" s="70" t="s">
        <v>175</v>
      </c>
      <c r="F80" s="70" t="s">
        <v>10</v>
      </c>
      <c r="G80" s="70">
        <v>43.253455000000002</v>
      </c>
      <c r="H80" s="70">
        <v>-71.048411999999999</v>
      </c>
      <c r="I80" s="92"/>
      <c r="J80" s="29">
        <v>22</v>
      </c>
      <c r="K80" s="78">
        <v>41869</v>
      </c>
      <c r="L80" s="25" t="s">
        <v>48</v>
      </c>
      <c r="M80" s="69">
        <v>3</v>
      </c>
      <c r="N80" s="124">
        <v>41892</v>
      </c>
      <c r="O80" s="124">
        <v>41892</v>
      </c>
      <c r="P80" s="149">
        <v>41948</v>
      </c>
      <c r="Q80" s="149">
        <v>41948</v>
      </c>
      <c r="R80" s="34"/>
      <c r="S80" s="29"/>
      <c r="T80" s="29"/>
      <c r="AA80" s="12"/>
      <c r="AB80" s="12"/>
      <c r="AC80" s="12"/>
      <c r="AD80" s="12"/>
    </row>
    <row r="81" spans="1:25">
      <c r="A81" s="12">
        <v>80</v>
      </c>
      <c r="B81" s="1"/>
      <c r="C81" s="1" t="s">
        <v>89</v>
      </c>
      <c r="D81" s="1" t="s">
        <v>178</v>
      </c>
      <c r="E81" s="1" t="s">
        <v>175</v>
      </c>
      <c r="F81" s="1" t="s">
        <v>10</v>
      </c>
      <c r="G81" s="1">
        <v>43.258642999999999</v>
      </c>
      <c r="H81" s="1">
        <v>-71.038455999999996</v>
      </c>
      <c r="I81" s="17"/>
      <c r="J81" s="29">
        <v>22</v>
      </c>
      <c r="K81" s="77">
        <v>41869</v>
      </c>
      <c r="L81" s="25" t="s">
        <v>49</v>
      </c>
      <c r="M81" s="35">
        <v>3</v>
      </c>
      <c r="N81" s="39">
        <v>41892</v>
      </c>
      <c r="O81" s="39">
        <v>41892</v>
      </c>
      <c r="P81" s="149">
        <v>41948</v>
      </c>
      <c r="Q81" s="149">
        <v>41948</v>
      </c>
      <c r="R81" s="34"/>
      <c r="S81" s="29"/>
      <c r="T81" s="29"/>
      <c r="Y81" s="12"/>
    </row>
    <row r="82" spans="1:25">
      <c r="A82" s="19">
        <v>81</v>
      </c>
      <c r="B82" s="1" t="s">
        <v>180</v>
      </c>
      <c r="C82" s="1" t="s">
        <v>89</v>
      </c>
      <c r="D82" s="1"/>
      <c r="E82" s="1" t="s">
        <v>175</v>
      </c>
      <c r="F82" s="1" t="s">
        <v>10</v>
      </c>
      <c r="G82" s="1">
        <v>43.252955</v>
      </c>
      <c r="H82" s="1">
        <v>-71.040944999999994</v>
      </c>
      <c r="I82" s="17"/>
      <c r="J82" s="29">
        <v>22</v>
      </c>
      <c r="K82" s="77">
        <v>41869</v>
      </c>
      <c r="L82" s="25" t="s">
        <v>44</v>
      </c>
      <c r="M82" s="35">
        <v>1</v>
      </c>
      <c r="N82" s="39">
        <v>41892</v>
      </c>
      <c r="O82" s="39">
        <v>41892</v>
      </c>
      <c r="P82" s="149">
        <v>41948</v>
      </c>
      <c r="Q82" s="149">
        <v>41948</v>
      </c>
      <c r="R82" s="34"/>
      <c r="S82" s="29"/>
      <c r="T82" s="29"/>
      <c r="Y82" s="12"/>
    </row>
    <row r="83" spans="1:25">
      <c r="A83" s="12">
        <v>82</v>
      </c>
      <c r="B83" s="1" t="s">
        <v>204</v>
      </c>
      <c r="C83" s="1" t="s">
        <v>207</v>
      </c>
      <c r="D83" s="1" t="s">
        <v>208</v>
      </c>
      <c r="E83" s="1" t="s">
        <v>184</v>
      </c>
      <c r="F83" s="1" t="s">
        <v>10</v>
      </c>
      <c r="G83" s="1">
        <v>42.866</v>
      </c>
      <c r="H83" s="1">
        <v>-71.211388999999997</v>
      </c>
      <c r="I83" s="17" t="s">
        <v>11</v>
      </c>
      <c r="J83" s="29">
        <v>23</v>
      </c>
      <c r="K83" s="77">
        <v>41869</v>
      </c>
      <c r="L83" s="25" t="s">
        <v>42</v>
      </c>
      <c r="M83" s="35">
        <v>3</v>
      </c>
      <c r="N83" s="39">
        <v>41892</v>
      </c>
      <c r="O83" s="39">
        <v>41892</v>
      </c>
      <c r="P83" s="149">
        <v>41948</v>
      </c>
      <c r="Q83" s="149">
        <v>41948</v>
      </c>
      <c r="R83" s="34"/>
      <c r="S83" s="29"/>
      <c r="T83" s="29"/>
      <c r="Y83" s="12"/>
    </row>
    <row r="84" spans="1:25">
      <c r="A84" s="12">
        <v>83</v>
      </c>
      <c r="B84" s="25" t="s">
        <v>206</v>
      </c>
      <c r="C84" s="25"/>
      <c r="D84" s="25" t="s">
        <v>210</v>
      </c>
      <c r="E84" s="25" t="s">
        <v>184</v>
      </c>
      <c r="F84" s="25" t="s">
        <v>10</v>
      </c>
      <c r="G84" s="25">
        <v>42.859475000000003</v>
      </c>
      <c r="H84" s="25">
        <v>-71.203785999999994</v>
      </c>
      <c r="I84" s="138"/>
      <c r="J84" s="29">
        <v>23</v>
      </c>
      <c r="K84" s="142">
        <v>41869</v>
      </c>
      <c r="L84" s="25" t="s">
        <v>49</v>
      </c>
      <c r="M84" s="26">
        <v>3</v>
      </c>
      <c r="N84" s="34">
        <v>41892</v>
      </c>
      <c r="O84" s="34">
        <v>41892</v>
      </c>
      <c r="P84" s="149">
        <v>41948</v>
      </c>
      <c r="Q84" s="149">
        <v>41948</v>
      </c>
      <c r="R84" s="34"/>
      <c r="S84" s="29"/>
      <c r="T84" s="29"/>
      <c r="Y84" s="12"/>
    </row>
    <row r="85" spans="1:25">
      <c r="A85" s="12">
        <v>84</v>
      </c>
      <c r="B85" s="25" t="s">
        <v>205</v>
      </c>
      <c r="C85" s="25"/>
      <c r="D85" s="25" t="s">
        <v>209</v>
      </c>
      <c r="E85" s="25" t="s">
        <v>184</v>
      </c>
      <c r="F85" s="25" t="s">
        <v>10</v>
      </c>
      <c r="G85" s="25">
        <v>42.880583000000001</v>
      </c>
      <c r="H85" s="25">
        <v>-71.197175000000001</v>
      </c>
      <c r="I85" s="138"/>
      <c r="J85" s="29">
        <v>23</v>
      </c>
      <c r="K85" s="142">
        <v>41869</v>
      </c>
      <c r="L85" s="25" t="s">
        <v>48</v>
      </c>
      <c r="M85" s="26">
        <v>3</v>
      </c>
      <c r="N85" s="34">
        <v>41892</v>
      </c>
      <c r="O85" s="34">
        <v>41892</v>
      </c>
      <c r="P85" s="149">
        <v>41948</v>
      </c>
      <c r="Q85" s="149">
        <v>41948</v>
      </c>
      <c r="R85" s="34"/>
      <c r="S85" s="29"/>
      <c r="T85" s="29"/>
      <c r="Y85" s="12"/>
    </row>
    <row r="86" spans="1:25">
      <c r="A86" s="12">
        <v>85</v>
      </c>
      <c r="B86" s="25"/>
      <c r="C86" s="25" t="s">
        <v>89</v>
      </c>
      <c r="D86" s="25" t="s">
        <v>197</v>
      </c>
      <c r="E86" s="25" t="s">
        <v>174</v>
      </c>
      <c r="F86" s="25" t="s">
        <v>10</v>
      </c>
      <c r="G86" s="38">
        <v>43.738066699999997</v>
      </c>
      <c r="H86" s="38">
        <v>-71.396466700000005</v>
      </c>
      <c r="I86" s="138" t="s">
        <v>11</v>
      </c>
      <c r="J86" s="29">
        <v>24</v>
      </c>
      <c r="K86" s="142">
        <v>41869</v>
      </c>
      <c r="L86" s="25" t="s">
        <v>42</v>
      </c>
      <c r="M86" s="26">
        <v>3</v>
      </c>
      <c r="N86" s="34">
        <v>41892</v>
      </c>
      <c r="O86" s="34">
        <v>41892</v>
      </c>
      <c r="P86" s="149">
        <v>41948</v>
      </c>
      <c r="Q86" s="149">
        <v>41948</v>
      </c>
      <c r="R86" s="34"/>
      <c r="S86" s="29"/>
      <c r="T86" s="29"/>
      <c r="Y86" s="12"/>
    </row>
    <row r="87" spans="1:25">
      <c r="A87" s="12">
        <v>86</v>
      </c>
      <c r="B87" s="25"/>
      <c r="C87" s="25" t="s">
        <v>89</v>
      </c>
      <c r="D87" s="25" t="s">
        <v>198</v>
      </c>
      <c r="E87" s="25" t="s">
        <v>174</v>
      </c>
      <c r="F87" s="25" t="s">
        <v>10</v>
      </c>
      <c r="G87" s="38">
        <v>43.738666700000003</v>
      </c>
      <c r="H87" s="38">
        <v>-71.395666700000007</v>
      </c>
      <c r="I87" s="138"/>
      <c r="J87" s="29">
        <v>24</v>
      </c>
      <c r="K87" s="142">
        <v>41869</v>
      </c>
      <c r="L87" s="25" t="s">
        <v>48</v>
      </c>
      <c r="M87" s="26">
        <v>3</v>
      </c>
      <c r="N87" s="34">
        <v>41892</v>
      </c>
      <c r="O87" s="34">
        <v>41892</v>
      </c>
      <c r="P87" s="149">
        <v>41948</v>
      </c>
      <c r="Q87" s="149">
        <v>41948</v>
      </c>
      <c r="R87" s="34"/>
      <c r="S87" s="29"/>
      <c r="T87" s="29"/>
      <c r="Y87" s="12"/>
    </row>
    <row r="88" spans="1:25">
      <c r="A88" s="12">
        <v>87</v>
      </c>
      <c r="B88" s="25"/>
      <c r="C88" s="25" t="s">
        <v>89</v>
      </c>
      <c r="D88" s="25" t="s">
        <v>199</v>
      </c>
      <c r="E88" s="25" t="s">
        <v>174</v>
      </c>
      <c r="F88" s="25" t="s">
        <v>10</v>
      </c>
      <c r="G88" s="38">
        <v>43.738950000000003</v>
      </c>
      <c r="H88" s="38">
        <v>-71.399749999999997</v>
      </c>
      <c r="I88" s="138"/>
      <c r="J88" s="29">
        <v>24</v>
      </c>
      <c r="K88" s="142">
        <v>41869</v>
      </c>
      <c r="L88" s="25" t="s">
        <v>49</v>
      </c>
      <c r="M88" s="26">
        <v>3</v>
      </c>
      <c r="N88" s="34">
        <v>41892</v>
      </c>
      <c r="O88" s="34">
        <v>41892</v>
      </c>
      <c r="P88" s="149">
        <v>41948</v>
      </c>
      <c r="Q88" s="149">
        <v>41948</v>
      </c>
      <c r="R88" s="34"/>
      <c r="S88" s="29"/>
      <c r="T88" s="29"/>
      <c r="Y88" s="12"/>
    </row>
    <row r="89" spans="1:25">
      <c r="A89" s="19">
        <v>88</v>
      </c>
      <c r="B89" s="1"/>
      <c r="C89" s="1" t="s">
        <v>89</v>
      </c>
      <c r="D89" s="1" t="s">
        <v>200</v>
      </c>
      <c r="E89" s="1" t="s">
        <v>174</v>
      </c>
      <c r="F89" s="1" t="s">
        <v>10</v>
      </c>
      <c r="G89" s="121">
        <v>43.736683300000003</v>
      </c>
      <c r="H89" s="121" t="s">
        <v>211</v>
      </c>
      <c r="I89" s="17" t="s">
        <v>81</v>
      </c>
      <c r="J89" s="29">
        <v>24</v>
      </c>
      <c r="K89" s="77">
        <v>41869</v>
      </c>
      <c r="L89" s="25" t="s">
        <v>43</v>
      </c>
      <c r="M89" s="35">
        <v>1</v>
      </c>
      <c r="N89" s="39">
        <v>41892</v>
      </c>
      <c r="O89" s="39">
        <v>41892</v>
      </c>
      <c r="P89" s="149">
        <v>41948</v>
      </c>
      <c r="Q89" s="149">
        <v>41948</v>
      </c>
      <c r="R89" s="34"/>
      <c r="S89" s="29"/>
      <c r="T89" s="29"/>
      <c r="Y89" s="12"/>
    </row>
    <row r="90" spans="1:25">
      <c r="A90" s="19">
        <v>89</v>
      </c>
      <c r="B90" s="25"/>
      <c r="C90" s="25" t="s">
        <v>89</v>
      </c>
      <c r="D90" s="25" t="s">
        <v>201</v>
      </c>
      <c r="E90" s="25" t="s">
        <v>174</v>
      </c>
      <c r="F90" s="25" t="s">
        <v>10</v>
      </c>
      <c r="G90" s="38">
        <v>43.737133300000004</v>
      </c>
      <c r="H90" s="38">
        <v>-71.394366700000006</v>
      </c>
      <c r="I90" s="138" t="s">
        <v>81</v>
      </c>
      <c r="J90" s="29">
        <v>24</v>
      </c>
      <c r="K90" s="142">
        <v>41869</v>
      </c>
      <c r="L90" s="25" t="s">
        <v>44</v>
      </c>
      <c r="M90" s="26">
        <v>1</v>
      </c>
      <c r="N90" s="34">
        <v>41892</v>
      </c>
      <c r="O90" s="34">
        <v>41892</v>
      </c>
      <c r="P90" s="149">
        <v>41948</v>
      </c>
      <c r="Q90" s="149">
        <v>41948</v>
      </c>
      <c r="R90" s="34"/>
      <c r="S90" s="29"/>
      <c r="T90" s="29"/>
      <c r="Y90" s="12"/>
    </row>
    <row r="91" spans="1:25">
      <c r="A91" s="12">
        <v>90</v>
      </c>
      <c r="B91" s="25"/>
      <c r="C91" s="25"/>
      <c r="D91" s="25" t="s">
        <v>152</v>
      </c>
      <c r="E91" s="25" t="s">
        <v>150</v>
      </c>
      <c r="F91" s="25" t="s">
        <v>10</v>
      </c>
      <c r="G91" s="27">
        <v>43.608666999999997</v>
      </c>
      <c r="H91" s="27">
        <v>-72.123166999999995</v>
      </c>
      <c r="I91" s="138"/>
      <c r="J91" s="29">
        <v>25</v>
      </c>
      <c r="K91" s="142">
        <v>41870</v>
      </c>
      <c r="L91" s="25" t="s">
        <v>49</v>
      </c>
      <c r="M91" s="26">
        <v>3</v>
      </c>
      <c r="N91" s="29" t="s">
        <v>341</v>
      </c>
      <c r="O91" s="29"/>
      <c r="P91" s="29"/>
      <c r="Q91" s="29" t="s">
        <v>341</v>
      </c>
      <c r="R91" s="29"/>
      <c r="S91" s="29"/>
      <c r="T91" s="29"/>
      <c r="Y91" s="12"/>
    </row>
    <row r="92" spans="1:25">
      <c r="A92" s="12">
        <v>91</v>
      </c>
      <c r="B92" s="25"/>
      <c r="C92" s="25"/>
      <c r="D92" s="25" t="s">
        <v>151</v>
      </c>
      <c r="E92" s="25" t="s">
        <v>150</v>
      </c>
      <c r="F92" s="25" t="s">
        <v>10</v>
      </c>
      <c r="G92" s="27">
        <v>43.648167000000001</v>
      </c>
      <c r="H92" s="27">
        <v>-72.178533000000002</v>
      </c>
      <c r="I92" s="138"/>
      <c r="J92" s="29">
        <v>25</v>
      </c>
      <c r="K92" s="142">
        <v>41870</v>
      </c>
      <c r="L92" s="25" t="s">
        <v>48</v>
      </c>
      <c r="M92" s="26">
        <v>3</v>
      </c>
      <c r="N92" s="29" t="s">
        <v>341</v>
      </c>
      <c r="O92" s="29"/>
      <c r="P92" s="29"/>
      <c r="Q92" s="29" t="s">
        <v>341</v>
      </c>
      <c r="R92" s="29"/>
      <c r="S92" s="29"/>
      <c r="T92" s="29"/>
      <c r="Y92" s="12"/>
    </row>
    <row r="93" spans="1:25">
      <c r="A93" s="12">
        <v>92</v>
      </c>
      <c r="B93" s="25"/>
      <c r="C93" s="25"/>
      <c r="D93" s="25" t="s">
        <v>212</v>
      </c>
      <c r="E93" s="25" t="s">
        <v>150</v>
      </c>
      <c r="F93" s="25" t="s">
        <v>10</v>
      </c>
      <c r="G93" s="27">
        <v>43.639417000000002</v>
      </c>
      <c r="H93" s="27">
        <v>-72.134332999999998</v>
      </c>
      <c r="I93" s="138" t="s">
        <v>81</v>
      </c>
      <c r="J93" s="29">
        <v>25</v>
      </c>
      <c r="K93" s="142">
        <v>41870</v>
      </c>
      <c r="L93" s="25" t="s">
        <v>44</v>
      </c>
      <c r="M93" s="26">
        <v>1</v>
      </c>
      <c r="N93" s="29" t="s">
        <v>341</v>
      </c>
      <c r="O93" s="29"/>
      <c r="P93" s="29"/>
      <c r="Q93" s="29" t="s">
        <v>341</v>
      </c>
      <c r="R93" s="29"/>
      <c r="S93" s="29"/>
      <c r="T93" s="29"/>
      <c r="Y93" s="12"/>
    </row>
    <row r="94" spans="1:25">
      <c r="A94" s="12">
        <v>93</v>
      </c>
      <c r="B94" s="25"/>
      <c r="C94" s="25"/>
      <c r="D94" s="25" t="s">
        <v>153</v>
      </c>
      <c r="E94" s="25" t="s">
        <v>150</v>
      </c>
      <c r="F94" s="25" t="s">
        <v>10</v>
      </c>
      <c r="G94" s="27">
        <v>43.631433000000001</v>
      </c>
      <c r="H94" s="27">
        <v>-72.157882999999998</v>
      </c>
      <c r="I94" s="138" t="s">
        <v>81</v>
      </c>
      <c r="J94" s="29">
        <v>25</v>
      </c>
      <c r="K94" s="142">
        <v>41870</v>
      </c>
      <c r="L94" s="25" t="s">
        <v>43</v>
      </c>
      <c r="M94" s="26">
        <v>1</v>
      </c>
      <c r="N94" s="29" t="s">
        <v>341</v>
      </c>
      <c r="O94" s="29"/>
      <c r="P94" s="29"/>
      <c r="Q94" s="29" t="s">
        <v>341</v>
      </c>
      <c r="R94" s="29"/>
      <c r="S94" s="29"/>
      <c r="T94" s="29"/>
      <c r="Y94" s="12"/>
    </row>
    <row r="95" spans="1:25">
      <c r="A95" s="19">
        <v>94</v>
      </c>
      <c r="B95" s="25" t="s">
        <v>147</v>
      </c>
      <c r="C95" s="25" t="s">
        <v>149</v>
      </c>
      <c r="D95" s="25" t="s">
        <v>148</v>
      </c>
      <c r="E95" s="25" t="s">
        <v>150</v>
      </c>
      <c r="F95" s="25" t="s">
        <v>10</v>
      </c>
      <c r="G95" s="25">
        <v>43.627889000000003</v>
      </c>
      <c r="H95" s="25">
        <v>-72.150300000000001</v>
      </c>
      <c r="I95" s="138" t="s">
        <v>11</v>
      </c>
      <c r="J95" s="29">
        <v>25</v>
      </c>
      <c r="K95" s="142">
        <v>41870</v>
      </c>
      <c r="L95" s="25" t="s">
        <v>42</v>
      </c>
      <c r="M95" s="26">
        <v>3</v>
      </c>
      <c r="N95" s="29" t="s">
        <v>341</v>
      </c>
      <c r="O95" s="29"/>
      <c r="P95" s="29"/>
      <c r="Q95" s="29" t="s">
        <v>341</v>
      </c>
      <c r="R95" s="29"/>
      <c r="S95" s="29"/>
      <c r="T95" s="29"/>
      <c r="Y95" s="12"/>
    </row>
    <row r="96" spans="1:25">
      <c r="A96" s="12">
        <v>95</v>
      </c>
      <c r="B96" s="25" t="s">
        <v>213</v>
      </c>
      <c r="C96" s="25"/>
      <c r="D96" s="25" t="s">
        <v>216</v>
      </c>
      <c r="E96" s="25" t="s">
        <v>183</v>
      </c>
      <c r="F96" s="25" t="s">
        <v>10</v>
      </c>
      <c r="G96" s="25">
        <v>42.859777999999999</v>
      </c>
      <c r="H96" s="25">
        <v>-72.055300000000003</v>
      </c>
      <c r="I96" s="138" t="s">
        <v>11</v>
      </c>
      <c r="J96" s="29">
        <v>26</v>
      </c>
      <c r="K96" s="142">
        <v>41871</v>
      </c>
      <c r="L96" s="25" t="s">
        <v>48</v>
      </c>
      <c r="M96" s="26">
        <v>3</v>
      </c>
      <c r="N96" s="29"/>
      <c r="O96" s="34">
        <v>41892</v>
      </c>
      <c r="P96" s="149">
        <v>41948</v>
      </c>
      <c r="Q96" s="149">
        <v>41948</v>
      </c>
      <c r="R96" s="29"/>
      <c r="S96" s="29"/>
      <c r="T96" s="29"/>
      <c r="Y96" s="12"/>
    </row>
    <row r="97" spans="1:25">
      <c r="A97" s="12">
        <v>96</v>
      </c>
      <c r="B97" s="25" t="s">
        <v>215</v>
      </c>
      <c r="C97" s="25"/>
      <c r="D97" s="25" t="s">
        <v>218</v>
      </c>
      <c r="E97" s="25" t="s">
        <v>183</v>
      </c>
      <c r="F97" s="25" t="s">
        <v>10</v>
      </c>
      <c r="G97" s="25">
        <v>42.865583000000001</v>
      </c>
      <c r="H97" s="25">
        <v>-72.057299999999998</v>
      </c>
      <c r="I97" s="138" t="s">
        <v>81</v>
      </c>
      <c r="J97" s="29">
        <v>26</v>
      </c>
      <c r="K97" s="142">
        <v>41871</v>
      </c>
      <c r="L97" s="25" t="s">
        <v>44</v>
      </c>
      <c r="M97" s="26">
        <v>1</v>
      </c>
      <c r="N97" s="29"/>
      <c r="O97" s="34">
        <v>41892</v>
      </c>
      <c r="P97" s="149">
        <v>41948</v>
      </c>
      <c r="Q97" s="149">
        <v>41948</v>
      </c>
      <c r="R97" s="29"/>
      <c r="S97" s="29"/>
      <c r="T97" s="29"/>
      <c r="Y97" s="12"/>
    </row>
    <row r="98" spans="1:25">
      <c r="A98" s="12">
        <v>97</v>
      </c>
      <c r="B98" s="25" t="s">
        <v>214</v>
      </c>
      <c r="C98" s="25"/>
      <c r="D98" s="25" t="s">
        <v>217</v>
      </c>
      <c r="E98" s="25" t="s">
        <v>183</v>
      </c>
      <c r="F98" s="25" t="s">
        <v>10</v>
      </c>
      <c r="G98" s="25">
        <v>42.8504</v>
      </c>
      <c r="H98" s="25">
        <v>-72.059700000000007</v>
      </c>
      <c r="I98" s="138" t="s">
        <v>81</v>
      </c>
      <c r="J98" s="29">
        <v>26</v>
      </c>
      <c r="K98" s="142">
        <v>41871</v>
      </c>
      <c r="L98" s="25" t="s">
        <v>43</v>
      </c>
      <c r="M98" s="26">
        <v>1</v>
      </c>
      <c r="N98" s="29"/>
      <c r="O98" s="34">
        <v>41892</v>
      </c>
      <c r="P98" s="149">
        <v>41948</v>
      </c>
      <c r="Q98" s="149">
        <v>41948</v>
      </c>
      <c r="R98" s="29"/>
      <c r="S98" s="29"/>
      <c r="T98" s="29"/>
      <c r="Y98" s="12"/>
    </row>
    <row r="99" spans="1:25">
      <c r="A99" s="12">
        <v>98</v>
      </c>
      <c r="B99" s="25"/>
      <c r="C99" s="25" t="s">
        <v>89</v>
      </c>
      <c r="D99" s="25" t="s">
        <v>181</v>
      </c>
      <c r="E99" s="25" t="s">
        <v>183</v>
      </c>
      <c r="F99" s="25" t="s">
        <v>10</v>
      </c>
      <c r="G99" s="25">
        <v>42.864609999999999</v>
      </c>
      <c r="H99" s="25">
        <v>-72.055077999999995</v>
      </c>
      <c r="I99" s="138"/>
      <c r="J99" s="29">
        <v>26</v>
      </c>
      <c r="K99" s="142">
        <v>41871</v>
      </c>
      <c r="L99" s="25" t="s">
        <v>42</v>
      </c>
      <c r="M99" s="26">
        <v>3</v>
      </c>
      <c r="N99" s="29"/>
      <c r="O99" s="34">
        <v>41892</v>
      </c>
      <c r="P99" s="149">
        <v>41948</v>
      </c>
      <c r="Q99" s="149">
        <v>41948</v>
      </c>
      <c r="R99" s="29"/>
      <c r="S99" s="29"/>
      <c r="T99" s="29"/>
      <c r="Y99" s="12"/>
    </row>
    <row r="100" spans="1:25">
      <c r="A100" s="12">
        <v>99</v>
      </c>
      <c r="B100" s="25"/>
      <c r="C100" s="25" t="s">
        <v>89</v>
      </c>
      <c r="D100" s="25" t="s">
        <v>182</v>
      </c>
      <c r="E100" s="25" t="s">
        <v>183</v>
      </c>
      <c r="F100" s="25" t="s">
        <v>10</v>
      </c>
      <c r="G100" s="25">
        <v>42.850453000000002</v>
      </c>
      <c r="H100" s="25">
        <v>-72.056494000000001</v>
      </c>
      <c r="I100" s="138"/>
      <c r="J100" s="29">
        <v>26</v>
      </c>
      <c r="K100" s="142">
        <v>41871</v>
      </c>
      <c r="L100" s="25" t="s">
        <v>49</v>
      </c>
      <c r="M100" s="26">
        <v>3</v>
      </c>
      <c r="N100" s="29"/>
      <c r="O100" s="34">
        <v>41892</v>
      </c>
      <c r="P100" s="149">
        <v>41948</v>
      </c>
      <c r="Q100" s="149">
        <v>41948</v>
      </c>
      <c r="R100" s="29"/>
      <c r="S100" s="29"/>
      <c r="T100" s="29"/>
      <c r="Y100" s="12"/>
    </row>
    <row r="101" spans="1:25">
      <c r="A101" s="12">
        <v>100</v>
      </c>
      <c r="B101" s="25" t="s">
        <v>134</v>
      </c>
      <c r="C101" s="25"/>
      <c r="D101" s="25" t="s">
        <v>135</v>
      </c>
      <c r="E101" s="25" t="s">
        <v>137</v>
      </c>
      <c r="F101" s="25" t="s">
        <v>10</v>
      </c>
      <c r="G101" s="25">
        <v>43.620083000000001</v>
      </c>
      <c r="H101" s="25">
        <v>-71.551900000000003</v>
      </c>
      <c r="I101" s="138" t="s">
        <v>11</v>
      </c>
      <c r="J101" s="29">
        <v>27</v>
      </c>
      <c r="K101" s="142">
        <v>41875</v>
      </c>
      <c r="L101" s="25" t="s">
        <v>42</v>
      </c>
      <c r="M101" s="26">
        <v>3</v>
      </c>
      <c r="N101" s="29"/>
      <c r="O101" s="34">
        <v>41892</v>
      </c>
      <c r="P101" s="29"/>
      <c r="Q101" s="29" t="s">
        <v>340</v>
      </c>
      <c r="R101" s="29"/>
      <c r="S101" s="29"/>
      <c r="T101" s="29"/>
      <c r="Y101" s="12"/>
    </row>
    <row r="102" spans="1:25">
      <c r="A102" s="12">
        <v>101</v>
      </c>
      <c r="B102" s="25" t="s">
        <v>136</v>
      </c>
      <c r="C102" s="25"/>
      <c r="D102" s="25" t="s">
        <v>138</v>
      </c>
      <c r="E102" s="25" t="s">
        <v>137</v>
      </c>
      <c r="F102" s="25" t="s">
        <v>10</v>
      </c>
      <c r="G102" s="25">
        <v>43.609693999999998</v>
      </c>
      <c r="H102" s="25">
        <v>-71.548500000000004</v>
      </c>
      <c r="I102" s="138"/>
      <c r="J102" s="29">
        <v>27</v>
      </c>
      <c r="K102" s="142">
        <v>41875</v>
      </c>
      <c r="L102" s="25" t="s">
        <v>48</v>
      </c>
      <c r="M102" s="26">
        <v>3</v>
      </c>
      <c r="N102" s="29"/>
      <c r="O102" s="34">
        <v>41892</v>
      </c>
      <c r="P102" s="29"/>
      <c r="Q102" s="29" t="s">
        <v>340</v>
      </c>
      <c r="R102" s="29"/>
      <c r="S102" s="29"/>
      <c r="T102" s="29"/>
      <c r="Y102" s="12"/>
    </row>
    <row r="103" spans="1:25">
      <c r="A103" s="12">
        <v>102</v>
      </c>
      <c r="B103" s="25" t="s">
        <v>142</v>
      </c>
      <c r="C103" s="25"/>
      <c r="D103" s="25" t="s">
        <v>143</v>
      </c>
      <c r="E103" s="25" t="s">
        <v>137</v>
      </c>
      <c r="F103" s="25" t="s">
        <v>10</v>
      </c>
      <c r="G103" s="25">
        <v>43.604747000000003</v>
      </c>
      <c r="H103" s="25">
        <v>-71.551282999999998</v>
      </c>
      <c r="I103" s="138"/>
      <c r="J103" s="29">
        <v>27</v>
      </c>
      <c r="K103" s="142">
        <v>41875</v>
      </c>
      <c r="L103" s="25" t="s">
        <v>43</v>
      </c>
      <c r="M103" s="26">
        <v>1</v>
      </c>
      <c r="N103" s="29"/>
      <c r="O103" s="34">
        <v>41892</v>
      </c>
      <c r="P103" s="29"/>
      <c r="Q103" s="29" t="s">
        <v>340</v>
      </c>
      <c r="R103" s="29"/>
      <c r="S103" s="29"/>
      <c r="T103" s="29"/>
      <c r="Y103" s="12"/>
    </row>
    <row r="104" spans="1:25">
      <c r="A104" s="12">
        <v>103</v>
      </c>
      <c r="B104" s="25" t="s">
        <v>139</v>
      </c>
      <c r="C104" s="25" t="s">
        <v>141</v>
      </c>
      <c r="D104" s="25" t="s">
        <v>140</v>
      </c>
      <c r="E104" s="25" t="s">
        <v>137</v>
      </c>
      <c r="F104" s="25" t="s">
        <v>10</v>
      </c>
      <c r="G104" s="25">
        <v>43.609777999999999</v>
      </c>
      <c r="H104" s="25">
        <v>-71.552499999999995</v>
      </c>
      <c r="I104" s="138"/>
      <c r="J104" s="29">
        <v>27</v>
      </c>
      <c r="K104" s="142">
        <v>41875</v>
      </c>
      <c r="L104" s="25" t="s">
        <v>49</v>
      </c>
      <c r="M104" s="26">
        <v>3</v>
      </c>
      <c r="N104" s="29"/>
      <c r="O104" s="34">
        <v>41892</v>
      </c>
      <c r="P104" s="29"/>
      <c r="Q104" s="29" t="s">
        <v>340</v>
      </c>
      <c r="R104" s="29"/>
      <c r="S104" s="29"/>
      <c r="T104" s="29"/>
      <c r="Y104" s="12"/>
    </row>
    <row r="105" spans="1:25">
      <c r="A105" s="19">
        <v>104</v>
      </c>
      <c r="B105" s="25" t="s">
        <v>134</v>
      </c>
      <c r="C105" s="25"/>
      <c r="D105" s="25" t="s">
        <v>135</v>
      </c>
      <c r="E105" s="25" t="s">
        <v>137</v>
      </c>
      <c r="F105" s="25" t="s">
        <v>10</v>
      </c>
      <c r="G105" s="25">
        <v>43.620083000000001</v>
      </c>
      <c r="H105" s="25">
        <v>-71.551900000000003</v>
      </c>
      <c r="I105" s="138" t="s">
        <v>11</v>
      </c>
      <c r="J105" s="29">
        <v>27</v>
      </c>
      <c r="K105" s="142">
        <v>41910</v>
      </c>
      <c r="L105" s="25" t="s">
        <v>42</v>
      </c>
      <c r="M105" s="26">
        <v>3</v>
      </c>
      <c r="N105" s="29" t="s">
        <v>118</v>
      </c>
      <c r="O105" s="29" t="s">
        <v>118</v>
      </c>
      <c r="P105" s="29" t="s">
        <v>340</v>
      </c>
      <c r="Q105" s="29" t="s">
        <v>340</v>
      </c>
      <c r="R105" s="29"/>
      <c r="S105" s="29"/>
      <c r="T105" s="29"/>
      <c r="Y105" s="12"/>
    </row>
    <row r="106" spans="1:25">
      <c r="A106" s="19">
        <v>105</v>
      </c>
      <c r="B106" s="25" t="s">
        <v>136</v>
      </c>
      <c r="C106" s="25"/>
      <c r="D106" s="25" t="s">
        <v>138</v>
      </c>
      <c r="E106" s="25" t="s">
        <v>137</v>
      </c>
      <c r="F106" s="25" t="s">
        <v>10</v>
      </c>
      <c r="G106" s="25">
        <v>43.609693999999998</v>
      </c>
      <c r="H106" s="25">
        <v>-71.548500000000004</v>
      </c>
      <c r="I106" s="138"/>
      <c r="J106" s="29">
        <v>27</v>
      </c>
      <c r="K106" s="142">
        <v>41910</v>
      </c>
      <c r="L106" s="25" t="s">
        <v>48</v>
      </c>
      <c r="M106" s="26">
        <v>3</v>
      </c>
      <c r="N106" s="29" t="s">
        <v>118</v>
      </c>
      <c r="O106" s="29" t="s">
        <v>118</v>
      </c>
      <c r="P106" s="29" t="s">
        <v>340</v>
      </c>
      <c r="Q106" s="29" t="s">
        <v>340</v>
      </c>
      <c r="R106" s="29"/>
      <c r="S106" s="29"/>
      <c r="T106" s="29"/>
      <c r="Y106" s="12"/>
    </row>
    <row r="107" spans="1:25">
      <c r="A107" s="12">
        <v>106</v>
      </c>
      <c r="B107" s="25" t="s">
        <v>142</v>
      </c>
      <c r="C107" s="25"/>
      <c r="D107" s="25" t="s">
        <v>143</v>
      </c>
      <c r="E107" s="25" t="s">
        <v>137</v>
      </c>
      <c r="F107" s="25" t="s">
        <v>10</v>
      </c>
      <c r="G107" s="25">
        <v>43.604747000000003</v>
      </c>
      <c r="H107" s="25">
        <v>-71.551282999999998</v>
      </c>
      <c r="I107" s="138" t="s">
        <v>229</v>
      </c>
      <c r="J107" s="29">
        <v>27</v>
      </c>
      <c r="K107" s="142">
        <v>41910</v>
      </c>
      <c r="L107" s="25" t="s">
        <v>43</v>
      </c>
      <c r="M107" s="26">
        <v>1</v>
      </c>
      <c r="N107" s="29" t="s">
        <v>118</v>
      </c>
      <c r="O107" s="29" t="s">
        <v>118</v>
      </c>
      <c r="P107" s="29" t="s">
        <v>340</v>
      </c>
      <c r="Q107" s="29" t="s">
        <v>340</v>
      </c>
      <c r="R107" s="29"/>
      <c r="S107" s="29"/>
      <c r="T107" s="29"/>
      <c r="Y107" s="12"/>
    </row>
    <row r="108" spans="1:25">
      <c r="A108" s="19">
        <v>107</v>
      </c>
      <c r="B108" s="25" t="s">
        <v>139</v>
      </c>
      <c r="C108" s="25" t="s">
        <v>141</v>
      </c>
      <c r="D108" s="25" t="s">
        <v>140</v>
      </c>
      <c r="E108" s="25" t="s">
        <v>137</v>
      </c>
      <c r="F108" s="25" t="s">
        <v>10</v>
      </c>
      <c r="G108" s="25">
        <v>43.609777999999999</v>
      </c>
      <c r="H108" s="25">
        <v>-71.552499999999995</v>
      </c>
      <c r="I108" s="138"/>
      <c r="J108" s="29">
        <v>27</v>
      </c>
      <c r="K108" s="142">
        <v>41910</v>
      </c>
      <c r="L108" s="25" t="s">
        <v>49</v>
      </c>
      <c r="M108" s="26">
        <v>3</v>
      </c>
      <c r="N108" s="29" t="s">
        <v>118</v>
      </c>
      <c r="O108" s="29" t="s">
        <v>118</v>
      </c>
      <c r="P108" s="29" t="s">
        <v>340</v>
      </c>
      <c r="Q108" s="29" t="s">
        <v>340</v>
      </c>
      <c r="R108" s="29"/>
      <c r="S108" s="29"/>
      <c r="T108" s="29"/>
      <c r="Y108" s="12"/>
    </row>
    <row r="109" spans="1:25">
      <c r="A109" s="12">
        <v>108</v>
      </c>
      <c r="B109" s="1" t="s">
        <v>320</v>
      </c>
      <c r="C109" s="1" t="s">
        <v>89</v>
      </c>
      <c r="D109" s="1"/>
      <c r="E109" s="1" t="s">
        <v>137</v>
      </c>
      <c r="F109" s="1" t="s">
        <v>10</v>
      </c>
      <c r="G109" s="1"/>
      <c r="H109" s="1"/>
      <c r="I109" s="17"/>
      <c r="J109" s="29">
        <v>27</v>
      </c>
      <c r="K109" s="76">
        <v>41910</v>
      </c>
      <c r="L109" s="1" t="s">
        <v>44</v>
      </c>
      <c r="M109" s="16">
        <v>0.5</v>
      </c>
      <c r="N109" s="22" t="s">
        <v>118</v>
      </c>
      <c r="O109" s="22" t="s">
        <v>118</v>
      </c>
      <c r="P109" s="29" t="s">
        <v>340</v>
      </c>
      <c r="Q109" s="29" t="s">
        <v>340</v>
      </c>
      <c r="R109" s="29"/>
      <c r="S109" s="29"/>
      <c r="T109" s="29"/>
      <c r="Y109" s="12"/>
    </row>
    <row r="110" spans="1:25">
      <c r="A110" s="12">
        <v>109</v>
      </c>
      <c r="B110" s="25" t="s">
        <v>165</v>
      </c>
      <c r="C110" s="25"/>
      <c r="D110" s="25" t="s">
        <v>166</v>
      </c>
      <c r="E110" s="25" t="s">
        <v>121</v>
      </c>
      <c r="F110" s="25" t="s">
        <v>10</v>
      </c>
      <c r="G110" s="25">
        <v>42.936528000000003</v>
      </c>
      <c r="H110" s="25">
        <v>-72.070194000000001</v>
      </c>
      <c r="I110" s="138" t="s">
        <v>11</v>
      </c>
      <c r="J110" s="29">
        <v>28</v>
      </c>
      <c r="K110" s="142">
        <v>41875</v>
      </c>
      <c r="L110" s="25" t="s">
        <v>42</v>
      </c>
      <c r="M110" s="26">
        <v>3</v>
      </c>
      <c r="N110" s="29"/>
      <c r="O110" s="34">
        <v>41963</v>
      </c>
      <c r="P110" s="200" t="s">
        <v>342</v>
      </c>
      <c r="Q110" s="201"/>
      <c r="R110" s="34"/>
      <c r="S110" s="200"/>
      <c r="T110" s="201"/>
      <c r="Y110" s="12"/>
    </row>
    <row r="111" spans="1:25">
      <c r="A111" s="12">
        <v>110</v>
      </c>
      <c r="B111" s="25" t="s">
        <v>167</v>
      </c>
      <c r="C111" s="25"/>
      <c r="D111" s="25" t="s">
        <v>168</v>
      </c>
      <c r="E111" s="25" t="s">
        <v>121</v>
      </c>
      <c r="F111" s="25" t="s">
        <v>10</v>
      </c>
      <c r="G111" s="25">
        <v>42.934897999999997</v>
      </c>
      <c r="H111" s="25">
        <v>-72.076797999999997</v>
      </c>
      <c r="I111" s="138"/>
      <c r="J111" s="29">
        <v>28</v>
      </c>
      <c r="K111" s="142">
        <v>41875</v>
      </c>
      <c r="L111" s="25" t="s">
        <v>43</v>
      </c>
      <c r="M111" s="26">
        <v>1</v>
      </c>
      <c r="N111" s="29"/>
      <c r="O111" s="34">
        <v>41963</v>
      </c>
      <c r="P111" s="200" t="s">
        <v>342</v>
      </c>
      <c r="Q111" s="201"/>
      <c r="R111" s="34"/>
      <c r="S111" s="200"/>
      <c r="T111" s="201"/>
      <c r="Y111" s="12"/>
    </row>
    <row r="112" spans="1:25">
      <c r="A112" s="12">
        <v>111</v>
      </c>
      <c r="B112" s="25" t="s">
        <v>188</v>
      </c>
      <c r="C112" s="25"/>
      <c r="D112" s="25" t="s">
        <v>219</v>
      </c>
      <c r="E112" s="25" t="s">
        <v>189</v>
      </c>
      <c r="F112" s="25" t="s">
        <v>10</v>
      </c>
      <c r="G112" s="25">
        <v>42.904268999999999</v>
      </c>
      <c r="H112" s="25">
        <v>-72.072383000000002</v>
      </c>
      <c r="I112" s="138"/>
      <c r="J112" s="29">
        <v>29</v>
      </c>
      <c r="K112" s="143">
        <v>41876</v>
      </c>
      <c r="L112" s="25" t="s">
        <v>57</v>
      </c>
      <c r="M112" s="26">
        <v>0</v>
      </c>
      <c r="N112" s="34">
        <v>41892</v>
      </c>
      <c r="O112" s="34">
        <v>41892</v>
      </c>
      <c r="P112" s="29" t="s">
        <v>340</v>
      </c>
      <c r="Q112" s="29" t="s">
        <v>340</v>
      </c>
      <c r="R112" s="34"/>
      <c r="S112" s="29"/>
      <c r="T112" s="29"/>
      <c r="Y112" s="12"/>
    </row>
    <row r="113" spans="1:25">
      <c r="A113" s="12">
        <v>112</v>
      </c>
      <c r="B113" s="25" t="s">
        <v>186</v>
      </c>
      <c r="C113" s="25"/>
      <c r="D113" s="25"/>
      <c r="E113" s="25"/>
      <c r="F113" s="25" t="s">
        <v>10</v>
      </c>
      <c r="G113" s="25"/>
      <c r="H113" s="25"/>
      <c r="I113" s="138"/>
      <c r="J113" s="29">
        <v>30</v>
      </c>
      <c r="K113" s="142">
        <v>41877</v>
      </c>
      <c r="L113" s="25" t="s">
        <v>43</v>
      </c>
      <c r="M113" s="26">
        <v>1</v>
      </c>
      <c r="N113" s="29" t="s">
        <v>341</v>
      </c>
      <c r="O113" s="29"/>
      <c r="P113" s="29"/>
      <c r="Q113" s="29" t="s">
        <v>341</v>
      </c>
      <c r="R113" s="29"/>
      <c r="S113" s="29"/>
      <c r="T113" s="29"/>
      <c r="Y113" s="12"/>
    </row>
    <row r="114" spans="1:25">
      <c r="A114" s="12">
        <v>113</v>
      </c>
      <c r="B114" s="25" t="s">
        <v>187</v>
      </c>
      <c r="C114" s="25"/>
      <c r="D114" s="25"/>
      <c r="E114" s="25"/>
      <c r="F114" s="25" t="s">
        <v>10</v>
      </c>
      <c r="G114" s="25"/>
      <c r="H114" s="25"/>
      <c r="I114" s="138"/>
      <c r="J114" s="29">
        <v>30</v>
      </c>
      <c r="K114" s="142">
        <v>41877</v>
      </c>
      <c r="L114" s="25" t="s">
        <v>44</v>
      </c>
      <c r="M114" s="26">
        <v>1</v>
      </c>
      <c r="N114" s="29" t="s">
        <v>341</v>
      </c>
      <c r="O114" s="29"/>
      <c r="P114" s="29"/>
      <c r="Q114" s="29" t="s">
        <v>341</v>
      </c>
      <c r="R114" s="29"/>
      <c r="S114" s="29"/>
      <c r="T114" s="29"/>
      <c r="Y114" s="12"/>
    </row>
    <row r="115" spans="1:25">
      <c r="A115" s="12">
        <v>114</v>
      </c>
      <c r="B115" s="25" t="s">
        <v>185</v>
      </c>
      <c r="C115" s="25"/>
      <c r="D115" s="25"/>
      <c r="E115" s="25"/>
      <c r="F115" s="25" t="s">
        <v>10</v>
      </c>
      <c r="G115" s="25"/>
      <c r="H115" s="25"/>
      <c r="I115" s="138"/>
      <c r="J115" s="29">
        <v>30</v>
      </c>
      <c r="K115" s="142">
        <v>41877</v>
      </c>
      <c r="L115" s="25" t="s">
        <v>48</v>
      </c>
      <c r="M115" s="26">
        <v>3</v>
      </c>
      <c r="N115" s="29" t="s">
        <v>341</v>
      </c>
      <c r="O115" s="29"/>
      <c r="P115" s="29"/>
      <c r="Q115" s="29" t="s">
        <v>341</v>
      </c>
      <c r="R115" s="29"/>
      <c r="S115" s="29"/>
      <c r="T115" s="29"/>
      <c r="Y115" s="12"/>
    </row>
    <row r="116" spans="1:25">
      <c r="A116" s="12">
        <v>115</v>
      </c>
      <c r="B116" s="25" t="s">
        <v>220</v>
      </c>
      <c r="C116" s="25"/>
      <c r="D116" s="25"/>
      <c r="E116" s="25"/>
      <c r="F116" s="25" t="s">
        <v>10</v>
      </c>
      <c r="G116" s="25"/>
      <c r="H116" s="25"/>
      <c r="I116" s="138"/>
      <c r="J116" s="29">
        <v>30</v>
      </c>
      <c r="K116" s="142">
        <v>41877</v>
      </c>
      <c r="L116" s="25" t="s">
        <v>42</v>
      </c>
      <c r="M116" s="26">
        <v>3</v>
      </c>
      <c r="N116" s="29" t="s">
        <v>341</v>
      </c>
      <c r="O116" s="29"/>
      <c r="P116" s="29"/>
      <c r="Q116" s="29" t="s">
        <v>341</v>
      </c>
      <c r="R116" s="29"/>
      <c r="S116" s="29"/>
      <c r="T116" s="29"/>
      <c r="Y116" s="12"/>
    </row>
    <row r="117" spans="1:25">
      <c r="A117" s="12">
        <v>116</v>
      </c>
      <c r="B117" s="25" t="s">
        <v>221</v>
      </c>
      <c r="C117" s="25"/>
      <c r="D117" s="25" t="s">
        <v>222</v>
      </c>
      <c r="E117" s="25" t="s">
        <v>196</v>
      </c>
      <c r="F117" s="25" t="s">
        <v>10</v>
      </c>
      <c r="G117" s="25">
        <v>43.216500000000003</v>
      </c>
      <c r="H117" s="25">
        <v>-71.766389000000004</v>
      </c>
      <c r="I117" s="138"/>
      <c r="J117" s="29">
        <v>31</v>
      </c>
      <c r="K117" s="142">
        <v>41877</v>
      </c>
      <c r="L117" s="25" t="s">
        <v>42</v>
      </c>
      <c r="M117" s="26">
        <v>3</v>
      </c>
      <c r="N117" s="34">
        <v>41892</v>
      </c>
      <c r="O117" s="34">
        <v>41892</v>
      </c>
      <c r="P117" s="29" t="s">
        <v>340</v>
      </c>
      <c r="Q117" s="29" t="s">
        <v>340</v>
      </c>
      <c r="R117" s="34"/>
      <c r="S117" s="29"/>
      <c r="T117" s="29"/>
      <c r="Y117" s="12"/>
    </row>
    <row r="118" spans="1:25">
      <c r="A118" s="12">
        <v>117</v>
      </c>
      <c r="B118" s="25"/>
      <c r="C118" s="25" t="s">
        <v>89</v>
      </c>
      <c r="D118" s="25" t="s">
        <v>194</v>
      </c>
      <c r="E118" s="25" t="s">
        <v>196</v>
      </c>
      <c r="F118" s="25" t="s">
        <v>10</v>
      </c>
      <c r="G118" s="25">
        <v>43.215482000000002</v>
      </c>
      <c r="H118" s="25">
        <v>-71.769390000000001</v>
      </c>
      <c r="I118" s="138"/>
      <c r="J118" s="29">
        <v>31</v>
      </c>
      <c r="K118" s="142">
        <v>41877</v>
      </c>
      <c r="L118" s="25" t="s">
        <v>48</v>
      </c>
      <c r="M118" s="26">
        <v>3</v>
      </c>
      <c r="N118" s="34">
        <v>41892</v>
      </c>
      <c r="O118" s="34">
        <v>41892</v>
      </c>
      <c r="P118" s="29" t="s">
        <v>340</v>
      </c>
      <c r="Q118" s="29" t="s">
        <v>340</v>
      </c>
      <c r="R118" s="34"/>
      <c r="S118" s="29"/>
      <c r="T118" s="29"/>
      <c r="Y118" s="12"/>
    </row>
    <row r="119" spans="1:25">
      <c r="A119" s="12">
        <v>118</v>
      </c>
      <c r="B119" s="25"/>
      <c r="C119" s="25" t="s">
        <v>89</v>
      </c>
      <c r="D119" s="25" t="s">
        <v>195</v>
      </c>
      <c r="E119" s="25" t="s">
        <v>196</v>
      </c>
      <c r="F119" s="25" t="s">
        <v>10</v>
      </c>
      <c r="G119" s="25">
        <v>43.220438999999999</v>
      </c>
      <c r="H119" s="25">
        <v>-71.767008000000004</v>
      </c>
      <c r="I119" s="138"/>
      <c r="J119" s="29">
        <v>31</v>
      </c>
      <c r="K119" s="142">
        <v>41877</v>
      </c>
      <c r="L119" s="25" t="s">
        <v>49</v>
      </c>
      <c r="M119" s="26">
        <v>3</v>
      </c>
      <c r="N119" s="34">
        <v>41892</v>
      </c>
      <c r="O119" s="34">
        <v>41892</v>
      </c>
      <c r="P119" s="29" t="s">
        <v>340</v>
      </c>
      <c r="Q119" s="29" t="s">
        <v>340</v>
      </c>
      <c r="R119" s="34"/>
      <c r="S119" s="29"/>
      <c r="T119" s="29"/>
      <c r="Y119" s="12"/>
    </row>
    <row r="120" spans="1:25">
      <c r="A120" s="12">
        <v>119</v>
      </c>
      <c r="B120" s="25" t="s">
        <v>327</v>
      </c>
      <c r="C120" s="25"/>
      <c r="D120" s="25" t="s">
        <v>224</v>
      </c>
      <c r="E120" s="25" t="s">
        <v>193</v>
      </c>
      <c r="F120" s="25" t="s">
        <v>10</v>
      </c>
      <c r="G120" s="25">
        <v>42.928583000000003</v>
      </c>
      <c r="H120" s="25">
        <v>-71.480500000000006</v>
      </c>
      <c r="I120" s="138"/>
      <c r="J120" s="29">
        <v>32</v>
      </c>
      <c r="K120" s="142">
        <v>41878</v>
      </c>
      <c r="L120" s="25" t="s">
        <v>48</v>
      </c>
      <c r="M120" s="26">
        <v>3</v>
      </c>
      <c r="N120" s="34">
        <v>41892</v>
      </c>
      <c r="O120" s="34">
        <v>41892</v>
      </c>
      <c r="P120" s="149">
        <v>41948</v>
      </c>
      <c r="Q120" s="149">
        <v>41948</v>
      </c>
      <c r="R120" s="34"/>
      <c r="S120" s="29"/>
      <c r="T120" s="29"/>
      <c r="Y120" s="12"/>
    </row>
    <row r="121" spans="1:25">
      <c r="A121" s="12">
        <v>120</v>
      </c>
      <c r="B121" s="25" t="s">
        <v>326</v>
      </c>
      <c r="C121" s="25"/>
      <c r="D121" s="25" t="s">
        <v>223</v>
      </c>
      <c r="E121" s="25" t="s">
        <v>193</v>
      </c>
      <c r="F121" s="25" t="s">
        <v>10</v>
      </c>
      <c r="G121" s="25">
        <v>42.928083000000001</v>
      </c>
      <c r="H121" s="25">
        <v>-71.478278000000003</v>
      </c>
      <c r="I121" s="138"/>
      <c r="J121" s="29">
        <v>32</v>
      </c>
      <c r="K121" s="142">
        <v>41878</v>
      </c>
      <c r="L121" s="25" t="s">
        <v>42</v>
      </c>
      <c r="M121" s="26">
        <v>3</v>
      </c>
      <c r="N121" s="34">
        <v>41892</v>
      </c>
      <c r="O121" s="34">
        <v>41892</v>
      </c>
      <c r="P121" s="149">
        <v>41948</v>
      </c>
      <c r="Q121" s="149">
        <v>41948</v>
      </c>
      <c r="R121" s="34"/>
      <c r="S121" s="29"/>
      <c r="T121" s="29"/>
      <c r="Y121" s="12"/>
    </row>
    <row r="122" spans="1:25">
      <c r="A122" s="19">
        <v>121</v>
      </c>
      <c r="B122" s="25" t="s">
        <v>191</v>
      </c>
      <c r="C122" s="25"/>
      <c r="D122" s="25" t="s">
        <v>225</v>
      </c>
      <c r="E122" s="25" t="s">
        <v>193</v>
      </c>
      <c r="F122" s="25" t="s">
        <v>10</v>
      </c>
      <c r="G122" s="25">
        <v>42.925583000000003</v>
      </c>
      <c r="H122" s="25">
        <v>-71.478082999999998</v>
      </c>
      <c r="I122" s="138"/>
      <c r="J122" s="29">
        <v>32</v>
      </c>
      <c r="K122" s="142">
        <v>41878</v>
      </c>
      <c r="L122" s="25" t="s">
        <v>43</v>
      </c>
      <c r="M122" s="26">
        <v>1</v>
      </c>
      <c r="N122" s="34">
        <v>41892</v>
      </c>
      <c r="O122" s="34">
        <v>41892</v>
      </c>
      <c r="P122" s="29" t="s">
        <v>341</v>
      </c>
      <c r="Q122" s="29" t="s">
        <v>341</v>
      </c>
      <c r="R122" s="34"/>
      <c r="S122" s="29"/>
      <c r="T122" s="29"/>
      <c r="Y122" s="12"/>
    </row>
    <row r="123" spans="1:25">
      <c r="A123" s="19">
        <v>122</v>
      </c>
      <c r="B123" s="25" t="s">
        <v>192</v>
      </c>
      <c r="C123" s="25"/>
      <c r="D123" s="25" t="s">
        <v>226</v>
      </c>
      <c r="E123" s="25" t="s">
        <v>193</v>
      </c>
      <c r="F123" s="25" t="s">
        <v>10</v>
      </c>
      <c r="G123" s="25">
        <v>42.928328</v>
      </c>
      <c r="H123" s="25">
        <v>-71.476917</v>
      </c>
      <c r="I123" s="138"/>
      <c r="J123" s="29">
        <v>32</v>
      </c>
      <c r="K123" s="142">
        <v>41878</v>
      </c>
      <c r="L123" s="25" t="s">
        <v>44</v>
      </c>
      <c r="M123" s="26">
        <v>1</v>
      </c>
      <c r="N123" s="34">
        <v>41892</v>
      </c>
      <c r="O123" s="34">
        <v>41892</v>
      </c>
      <c r="P123" s="29" t="s">
        <v>341</v>
      </c>
      <c r="Q123" s="29" t="s">
        <v>341</v>
      </c>
      <c r="R123" s="34"/>
      <c r="S123" s="29"/>
      <c r="T123" s="29"/>
      <c r="Y123" s="12"/>
    </row>
    <row r="124" spans="1:25">
      <c r="A124" s="12">
        <v>123</v>
      </c>
      <c r="B124" s="25"/>
      <c r="C124" s="25" t="s">
        <v>89</v>
      </c>
      <c r="D124" s="25" t="s">
        <v>190</v>
      </c>
      <c r="E124" s="25" t="s">
        <v>193</v>
      </c>
      <c r="F124" s="25" t="s">
        <v>10</v>
      </c>
      <c r="G124" s="25"/>
      <c r="H124" s="25"/>
      <c r="I124" s="138"/>
      <c r="J124" s="29">
        <v>32</v>
      </c>
      <c r="K124" s="142">
        <v>41878</v>
      </c>
      <c r="L124" s="25" t="s">
        <v>49</v>
      </c>
      <c r="M124" s="26">
        <v>3</v>
      </c>
      <c r="N124" s="34">
        <v>41892</v>
      </c>
      <c r="O124" s="34">
        <v>41892</v>
      </c>
      <c r="P124" s="149">
        <v>41948</v>
      </c>
      <c r="Q124" s="149">
        <v>41948</v>
      </c>
      <c r="R124" s="34"/>
      <c r="S124" s="29"/>
      <c r="T124" s="29"/>
      <c r="Y124" s="12"/>
    </row>
    <row r="125" spans="1:25">
      <c r="A125" s="12">
        <v>124</v>
      </c>
      <c r="B125" s="25" t="s">
        <v>227</v>
      </c>
      <c r="C125" s="25"/>
      <c r="D125" s="25" t="s">
        <v>228</v>
      </c>
      <c r="E125" s="25" t="s">
        <v>169</v>
      </c>
      <c r="F125" s="25" t="s">
        <v>10</v>
      </c>
      <c r="G125" s="25">
        <v>43.020972</v>
      </c>
      <c r="H125" s="25">
        <v>-72.141361000000003</v>
      </c>
      <c r="I125" s="138" t="s">
        <v>11</v>
      </c>
      <c r="J125" s="29">
        <v>33</v>
      </c>
      <c r="K125" s="142">
        <v>41889</v>
      </c>
      <c r="L125" s="25" t="s">
        <v>42</v>
      </c>
      <c r="M125" s="26">
        <v>3</v>
      </c>
      <c r="N125" s="34">
        <v>41892</v>
      </c>
      <c r="O125" s="34">
        <v>41892</v>
      </c>
      <c r="P125" s="149">
        <v>41949</v>
      </c>
      <c r="Q125" s="149">
        <v>41949</v>
      </c>
      <c r="R125" s="34"/>
      <c r="S125" s="29"/>
      <c r="T125" s="29"/>
      <c r="Y125" s="12"/>
    </row>
    <row r="126" spans="1:25">
      <c r="A126" s="12">
        <v>125</v>
      </c>
      <c r="B126" s="25"/>
      <c r="C126" s="25" t="s">
        <v>89</v>
      </c>
      <c r="D126" s="25" t="s">
        <v>170</v>
      </c>
      <c r="E126" s="25" t="s">
        <v>169</v>
      </c>
      <c r="F126" s="25" t="s">
        <v>10</v>
      </c>
      <c r="G126" s="25">
        <v>43.023710000000001</v>
      </c>
      <c r="H126" s="25">
        <v>-72.144856000000004</v>
      </c>
      <c r="I126" s="138"/>
      <c r="J126" s="29">
        <v>33</v>
      </c>
      <c r="K126" s="142">
        <v>41889</v>
      </c>
      <c r="L126" s="25" t="s">
        <v>48</v>
      </c>
      <c r="M126" s="25">
        <v>3</v>
      </c>
      <c r="N126" s="34">
        <v>41892</v>
      </c>
      <c r="O126" s="34">
        <v>41892</v>
      </c>
      <c r="P126" s="149">
        <v>41949</v>
      </c>
      <c r="Q126" s="149">
        <v>41949</v>
      </c>
      <c r="R126" s="34"/>
      <c r="S126" s="29"/>
      <c r="T126" s="29"/>
      <c r="Y126" s="12"/>
    </row>
    <row r="127" spans="1:25">
      <c r="A127" s="12">
        <v>126</v>
      </c>
      <c r="B127" s="25"/>
      <c r="C127" s="25" t="s">
        <v>89</v>
      </c>
      <c r="D127" s="25" t="s">
        <v>171</v>
      </c>
      <c r="E127" s="25" t="s">
        <v>169</v>
      </c>
      <c r="F127" s="25" t="s">
        <v>10</v>
      </c>
      <c r="G127" s="25">
        <v>43.023977000000002</v>
      </c>
      <c r="H127" s="25">
        <v>-72.135285999999994</v>
      </c>
      <c r="I127" s="138"/>
      <c r="J127" s="29">
        <v>33</v>
      </c>
      <c r="K127" s="142">
        <v>41889</v>
      </c>
      <c r="L127" s="25" t="s">
        <v>49</v>
      </c>
      <c r="M127" s="25">
        <v>3</v>
      </c>
      <c r="N127" s="34">
        <v>41892</v>
      </c>
      <c r="O127" s="34">
        <v>41892</v>
      </c>
      <c r="P127" s="149">
        <v>41949</v>
      </c>
      <c r="Q127" s="149">
        <v>41949</v>
      </c>
      <c r="R127" s="34"/>
      <c r="S127" s="29"/>
      <c r="T127" s="29"/>
      <c r="Y127" s="12"/>
    </row>
    <row r="128" spans="1:25">
      <c r="A128" s="12">
        <v>127</v>
      </c>
      <c r="B128" s="25" t="s">
        <v>172</v>
      </c>
      <c r="C128" s="25"/>
      <c r="D128" s="25"/>
      <c r="E128" s="25" t="s">
        <v>174</v>
      </c>
      <c r="F128" s="25" t="s">
        <v>10</v>
      </c>
      <c r="G128" s="25">
        <v>43.727584</v>
      </c>
      <c r="H128" s="25">
        <v>-71.458340000000007</v>
      </c>
      <c r="I128" s="138" t="s">
        <v>81</v>
      </c>
      <c r="J128" s="29">
        <v>34</v>
      </c>
      <c r="K128" s="142">
        <v>41890</v>
      </c>
      <c r="L128" s="25" t="s">
        <v>57</v>
      </c>
      <c r="M128" s="26">
        <v>0</v>
      </c>
      <c r="N128" s="34">
        <v>41892</v>
      </c>
      <c r="O128" s="34">
        <v>41892</v>
      </c>
      <c r="P128" s="149">
        <v>41949</v>
      </c>
      <c r="Q128" s="149">
        <v>41949</v>
      </c>
      <c r="R128" s="34"/>
      <c r="S128" s="29"/>
      <c r="T128" s="29"/>
      <c r="Y128" s="12"/>
    </row>
    <row r="129" spans="1:29">
      <c r="A129" s="12">
        <v>128</v>
      </c>
      <c r="B129" s="25" t="s">
        <v>173</v>
      </c>
      <c r="C129" s="25"/>
      <c r="D129" s="25"/>
      <c r="E129" s="25" t="s">
        <v>174</v>
      </c>
      <c r="F129" s="25" t="s">
        <v>10</v>
      </c>
      <c r="G129" s="25">
        <v>43.727553</v>
      </c>
      <c r="H129" s="25">
        <v>-71.458360999999996</v>
      </c>
      <c r="I129" s="138" t="s">
        <v>229</v>
      </c>
      <c r="J129" s="29">
        <v>34</v>
      </c>
      <c r="K129" s="142">
        <v>41890</v>
      </c>
      <c r="L129" s="25" t="s">
        <v>57</v>
      </c>
      <c r="M129" s="26">
        <v>0</v>
      </c>
      <c r="N129" s="34">
        <v>41892</v>
      </c>
      <c r="O129" s="34">
        <v>41892</v>
      </c>
      <c r="P129" s="149">
        <v>41949</v>
      </c>
      <c r="Q129" s="149">
        <v>41949</v>
      </c>
      <c r="R129" s="34"/>
      <c r="S129" s="29"/>
      <c r="T129" s="29"/>
      <c r="Y129" s="12"/>
    </row>
    <row r="130" spans="1:29">
      <c r="A130" s="12">
        <v>129</v>
      </c>
      <c r="B130" s="25" t="s">
        <v>230</v>
      </c>
      <c r="C130" s="25"/>
      <c r="D130" s="25" t="s">
        <v>231</v>
      </c>
      <c r="E130" s="25" t="s">
        <v>232</v>
      </c>
      <c r="F130" s="25" t="s">
        <v>10</v>
      </c>
      <c r="G130" s="25">
        <v>42.986257999999999</v>
      </c>
      <c r="H130" s="25">
        <v>-72.057692000000003</v>
      </c>
      <c r="I130" s="138" t="s">
        <v>11</v>
      </c>
      <c r="J130" s="29">
        <v>35</v>
      </c>
      <c r="K130" s="142">
        <v>41892</v>
      </c>
      <c r="L130" s="25" t="s">
        <v>42</v>
      </c>
      <c r="M130" s="26">
        <v>3</v>
      </c>
      <c r="N130" s="34">
        <v>41963</v>
      </c>
      <c r="O130" s="34" t="s">
        <v>118</v>
      </c>
      <c r="P130" s="149">
        <v>41948</v>
      </c>
      <c r="Q130" s="149">
        <v>41948</v>
      </c>
      <c r="R130" s="34"/>
      <c r="S130" s="29"/>
      <c r="T130" s="29"/>
      <c r="Y130" s="12"/>
    </row>
    <row r="131" spans="1:29">
      <c r="A131" s="12">
        <v>130</v>
      </c>
      <c r="B131" s="25" t="s">
        <v>233</v>
      </c>
      <c r="C131" s="25"/>
      <c r="D131" s="25" t="s">
        <v>234</v>
      </c>
      <c r="E131" s="25" t="s">
        <v>232</v>
      </c>
      <c r="F131" s="25" t="s">
        <v>10</v>
      </c>
      <c r="G131" s="25">
        <v>42.996000000000002</v>
      </c>
      <c r="H131" s="25">
        <v>-72.046700000000001</v>
      </c>
      <c r="I131" s="138"/>
      <c r="J131" s="29">
        <v>35</v>
      </c>
      <c r="K131" s="142">
        <v>41892</v>
      </c>
      <c r="L131" s="25" t="s">
        <v>43</v>
      </c>
      <c r="M131" s="26">
        <v>1</v>
      </c>
      <c r="N131" s="29"/>
      <c r="O131" s="29"/>
      <c r="P131" s="149">
        <v>41948</v>
      </c>
      <c r="Q131" s="149">
        <v>41948</v>
      </c>
      <c r="R131" s="29"/>
      <c r="S131" s="29"/>
      <c r="T131" s="29"/>
      <c r="Y131" s="12"/>
    </row>
    <row r="132" spans="1:29">
      <c r="A132" s="12">
        <v>131</v>
      </c>
      <c r="B132" s="25" t="s">
        <v>237</v>
      </c>
      <c r="C132" s="25"/>
      <c r="D132" s="25" t="s">
        <v>235</v>
      </c>
      <c r="E132" s="25" t="s">
        <v>236</v>
      </c>
      <c r="F132" s="25" t="s">
        <v>10</v>
      </c>
      <c r="G132" s="25">
        <v>42.973889</v>
      </c>
      <c r="H132" s="25">
        <v>-72.085999999999999</v>
      </c>
      <c r="I132" s="138"/>
      <c r="J132" s="29">
        <v>35</v>
      </c>
      <c r="K132" s="142">
        <v>41892</v>
      </c>
      <c r="L132" s="25" t="s">
        <v>44</v>
      </c>
      <c r="M132" s="26">
        <v>1</v>
      </c>
      <c r="N132" s="34">
        <v>41963</v>
      </c>
      <c r="O132" s="29" t="s">
        <v>118</v>
      </c>
      <c r="P132" s="149">
        <v>41948</v>
      </c>
      <c r="Q132" s="149">
        <v>41948</v>
      </c>
      <c r="R132" s="34"/>
      <c r="S132" s="29"/>
      <c r="T132" s="29"/>
      <c r="Y132" s="12"/>
    </row>
    <row r="133" spans="1:29">
      <c r="A133" s="12">
        <v>132</v>
      </c>
      <c r="B133" s="25" t="s">
        <v>238</v>
      </c>
      <c r="C133" s="25"/>
      <c r="D133" s="25" t="s">
        <v>240</v>
      </c>
      <c r="E133" s="25" t="s">
        <v>241</v>
      </c>
      <c r="F133" s="25" t="s">
        <v>10</v>
      </c>
      <c r="G133" s="25">
        <v>43.504193999999998</v>
      </c>
      <c r="H133" s="25">
        <v>-71.5595</v>
      </c>
      <c r="I133" s="138" t="s">
        <v>11</v>
      </c>
      <c r="J133" s="29">
        <v>36</v>
      </c>
      <c r="K133" s="142">
        <v>41894</v>
      </c>
      <c r="L133" s="25" t="s">
        <v>42</v>
      </c>
      <c r="M133" s="26">
        <v>3</v>
      </c>
      <c r="N133" s="34">
        <v>41963</v>
      </c>
      <c r="O133" s="29" t="s">
        <v>118</v>
      </c>
      <c r="P133" s="29" t="s">
        <v>340</v>
      </c>
      <c r="Q133" s="29" t="s">
        <v>340</v>
      </c>
      <c r="R133" s="34"/>
      <c r="S133" s="29"/>
      <c r="T133" s="29"/>
      <c r="Y133" s="12"/>
    </row>
    <row r="134" spans="1:29">
      <c r="A134" s="12">
        <v>133</v>
      </c>
      <c r="B134" s="25" t="s">
        <v>239</v>
      </c>
      <c r="C134" s="25"/>
      <c r="D134" s="25" t="s">
        <v>242</v>
      </c>
      <c r="E134" s="25" t="s">
        <v>241</v>
      </c>
      <c r="F134" s="25" t="s">
        <v>10</v>
      </c>
      <c r="G134" s="25">
        <v>43.504181000000003</v>
      </c>
      <c r="H134" s="25">
        <v>-71.561542000000003</v>
      </c>
      <c r="I134" s="138" t="s">
        <v>243</v>
      </c>
      <c r="J134" s="29">
        <v>36</v>
      </c>
      <c r="K134" s="142">
        <v>41894</v>
      </c>
      <c r="L134" s="25" t="s">
        <v>43</v>
      </c>
      <c r="M134" s="26">
        <v>1</v>
      </c>
      <c r="N134" s="34">
        <v>41963</v>
      </c>
      <c r="O134" s="29" t="s">
        <v>118</v>
      </c>
      <c r="P134" s="29" t="s">
        <v>340</v>
      </c>
      <c r="Q134" s="29" t="s">
        <v>340</v>
      </c>
      <c r="R134" s="34"/>
      <c r="S134" s="29"/>
      <c r="T134" s="29"/>
      <c r="Y134" s="12"/>
    </row>
    <row r="135" spans="1:29">
      <c r="A135" s="12">
        <v>134</v>
      </c>
      <c r="B135" s="80" t="s">
        <v>309</v>
      </c>
      <c r="C135" s="25"/>
      <c r="D135" s="25" t="s">
        <v>310</v>
      </c>
      <c r="E135" s="80" t="s">
        <v>80</v>
      </c>
      <c r="F135" s="80" t="s">
        <v>10</v>
      </c>
      <c r="G135" s="25">
        <v>42.908000000000001</v>
      </c>
      <c r="H135" s="25">
        <v>-71.176193999999995</v>
      </c>
      <c r="I135" s="138" t="s">
        <v>311</v>
      </c>
      <c r="J135" s="29">
        <v>37</v>
      </c>
      <c r="K135" s="142">
        <v>41907</v>
      </c>
      <c r="L135" s="25" t="s">
        <v>57</v>
      </c>
      <c r="M135" s="26">
        <v>0</v>
      </c>
      <c r="N135" s="34">
        <v>41963</v>
      </c>
      <c r="O135" s="29" t="s">
        <v>118</v>
      </c>
      <c r="P135" s="29" t="s">
        <v>340</v>
      </c>
      <c r="Q135" s="29" t="s">
        <v>340</v>
      </c>
      <c r="R135" s="34"/>
      <c r="S135" s="29"/>
      <c r="T135" s="29"/>
      <c r="Y135" s="12"/>
    </row>
    <row r="136" spans="1:29">
      <c r="A136" s="12">
        <v>135</v>
      </c>
      <c r="B136" s="80" t="s">
        <v>315</v>
      </c>
      <c r="C136" s="25"/>
      <c r="D136" s="25" t="s">
        <v>316</v>
      </c>
      <c r="E136" s="80" t="s">
        <v>317</v>
      </c>
      <c r="F136" s="80" t="s">
        <v>10</v>
      </c>
      <c r="G136" s="25">
        <v>43.04</v>
      </c>
      <c r="H136" s="25">
        <v>-71.371778000000006</v>
      </c>
      <c r="I136" s="138"/>
      <c r="J136" s="29">
        <v>38</v>
      </c>
      <c r="K136" s="142">
        <v>41911</v>
      </c>
      <c r="L136" s="25" t="s">
        <v>57</v>
      </c>
      <c r="M136" s="26">
        <v>0</v>
      </c>
      <c r="N136" s="29"/>
      <c r="O136" s="29"/>
      <c r="P136" s="29"/>
      <c r="Q136" s="29"/>
      <c r="R136" s="29"/>
      <c r="S136" s="29"/>
      <c r="T136" s="29"/>
      <c r="Y136" s="12"/>
    </row>
    <row r="137" spans="1:29">
      <c r="A137" s="12">
        <v>136</v>
      </c>
      <c r="B137" s="25" t="s">
        <v>325</v>
      </c>
      <c r="C137" s="25">
        <v>8819005</v>
      </c>
      <c r="D137" s="138" t="s">
        <v>314</v>
      </c>
      <c r="E137" s="25" t="s">
        <v>318</v>
      </c>
      <c r="F137" s="25" t="s">
        <v>10</v>
      </c>
      <c r="G137" s="25">
        <v>43.458832999999998</v>
      </c>
      <c r="H137" s="25">
        <v>-71.679558</v>
      </c>
      <c r="I137" s="25"/>
      <c r="J137" s="29">
        <v>39</v>
      </c>
      <c r="K137" s="142">
        <v>41912</v>
      </c>
      <c r="L137" s="25" t="s">
        <v>57</v>
      </c>
      <c r="M137" s="26">
        <v>0</v>
      </c>
      <c r="N137" s="29" t="s">
        <v>118</v>
      </c>
      <c r="O137" s="29" t="s">
        <v>118</v>
      </c>
      <c r="P137" s="149">
        <v>41948</v>
      </c>
      <c r="Q137" s="149">
        <v>41948</v>
      </c>
      <c r="R137" s="34"/>
      <c r="S137" s="29"/>
      <c r="T137" s="29"/>
      <c r="Y137" s="12"/>
    </row>
    <row r="138" spans="1:29">
      <c r="A138" s="12">
        <v>137</v>
      </c>
      <c r="B138" s="19" t="s">
        <v>23</v>
      </c>
      <c r="C138" s="19" t="s">
        <v>24</v>
      </c>
      <c r="D138" s="19" t="s">
        <v>25</v>
      </c>
      <c r="E138" s="80" t="s">
        <v>26</v>
      </c>
      <c r="F138" s="80" t="s">
        <v>10</v>
      </c>
      <c r="G138" s="148">
        <v>43.406083000000002</v>
      </c>
      <c r="H138" s="148">
        <v>-72.042599999999993</v>
      </c>
      <c r="I138" s="80" t="s">
        <v>27</v>
      </c>
      <c r="J138" s="29">
        <v>1</v>
      </c>
      <c r="K138" s="123">
        <v>41897</v>
      </c>
      <c r="L138" s="19" t="s">
        <v>42</v>
      </c>
      <c r="M138" s="69">
        <v>3</v>
      </c>
      <c r="N138" s="34">
        <v>41963</v>
      </c>
      <c r="O138" s="34"/>
      <c r="P138" s="200" t="s">
        <v>342</v>
      </c>
      <c r="Q138" s="201"/>
      <c r="R138" s="34"/>
      <c r="S138" s="200"/>
      <c r="T138" s="201"/>
      <c r="U138" s="20"/>
      <c r="Y138" s="12"/>
      <c r="AC138" s="91"/>
    </row>
    <row r="139" spans="1:29">
      <c r="A139" s="12">
        <v>138</v>
      </c>
      <c r="B139" s="19" t="s">
        <v>32</v>
      </c>
      <c r="C139" s="19" t="s">
        <v>33</v>
      </c>
      <c r="D139" s="19" t="s">
        <v>34</v>
      </c>
      <c r="E139" s="145" t="s">
        <v>35</v>
      </c>
      <c r="F139" s="145" t="s">
        <v>10</v>
      </c>
      <c r="G139" s="146">
        <v>43.383600000000001</v>
      </c>
      <c r="H139" s="146">
        <v>-72.062700000000007</v>
      </c>
      <c r="I139" s="147" t="s">
        <v>36</v>
      </c>
      <c r="J139" s="29">
        <v>1</v>
      </c>
      <c r="K139" s="123">
        <v>41897</v>
      </c>
      <c r="L139" s="19" t="s">
        <v>48</v>
      </c>
      <c r="M139" s="35">
        <v>3</v>
      </c>
      <c r="N139" s="34">
        <v>41963</v>
      </c>
      <c r="O139" s="34"/>
      <c r="P139" s="200" t="s">
        <v>342</v>
      </c>
      <c r="Q139" s="201"/>
      <c r="R139" s="34"/>
      <c r="S139" s="200"/>
      <c r="T139" s="201"/>
      <c r="U139" s="20"/>
      <c r="Y139" s="12"/>
      <c r="AC139" s="91"/>
    </row>
    <row r="140" spans="1:29">
      <c r="A140" s="12">
        <v>139</v>
      </c>
      <c r="B140" s="19" t="s">
        <v>28</v>
      </c>
      <c r="C140" s="19" t="s">
        <v>28</v>
      </c>
      <c r="D140" s="19" t="s">
        <v>29</v>
      </c>
      <c r="E140" s="13" t="s">
        <v>30</v>
      </c>
      <c r="F140" s="13" t="s">
        <v>10</v>
      </c>
      <c r="G140" s="14">
        <v>43.361910999999999</v>
      </c>
      <c r="H140" s="14">
        <v>-72.055997000000005</v>
      </c>
      <c r="I140" s="15" t="s">
        <v>31</v>
      </c>
      <c r="J140" s="29">
        <v>1</v>
      </c>
      <c r="K140" s="123">
        <v>41897</v>
      </c>
      <c r="L140" s="19" t="s">
        <v>49</v>
      </c>
      <c r="M140" s="35">
        <v>3</v>
      </c>
      <c r="N140" s="34">
        <v>41963</v>
      </c>
      <c r="O140" s="34"/>
      <c r="P140" s="200" t="s">
        <v>342</v>
      </c>
      <c r="Q140" s="201"/>
      <c r="R140" s="34"/>
      <c r="S140" s="200"/>
      <c r="T140" s="201"/>
      <c r="U140" s="20"/>
      <c r="Y140" s="12"/>
      <c r="AC140" s="91"/>
    </row>
    <row r="141" spans="1:29">
      <c r="A141" s="12">
        <v>140</v>
      </c>
      <c r="B141" s="19" t="s">
        <v>37</v>
      </c>
      <c r="C141" s="19" t="s">
        <v>38</v>
      </c>
      <c r="D141" s="19" t="s">
        <v>39</v>
      </c>
      <c r="E141" s="13" t="s">
        <v>30</v>
      </c>
      <c r="F141" s="13" t="s">
        <v>10</v>
      </c>
      <c r="G141" s="14">
        <v>43.342778000000003</v>
      </c>
      <c r="H141" s="14">
        <v>-72.049400000000006</v>
      </c>
      <c r="I141" s="15" t="s">
        <v>40</v>
      </c>
      <c r="J141" s="29">
        <v>1</v>
      </c>
      <c r="K141" s="123">
        <v>41897</v>
      </c>
      <c r="L141" s="19" t="s">
        <v>50</v>
      </c>
      <c r="M141" s="35">
        <v>3</v>
      </c>
      <c r="N141" s="34">
        <v>41963</v>
      </c>
      <c r="O141" s="34"/>
      <c r="P141" s="200" t="s">
        <v>342</v>
      </c>
      <c r="Q141" s="201"/>
      <c r="R141" s="34"/>
      <c r="S141" s="200"/>
      <c r="T141" s="201"/>
      <c r="U141" s="20"/>
      <c r="Y141" s="12"/>
      <c r="AC141" s="91"/>
    </row>
    <row r="142" spans="1:29">
      <c r="A142" s="12">
        <v>141</v>
      </c>
      <c r="B142" s="25" t="s">
        <v>325</v>
      </c>
      <c r="C142" s="25">
        <v>8819005</v>
      </c>
      <c r="D142" s="25" t="s">
        <v>314</v>
      </c>
      <c r="E142" s="25" t="s">
        <v>318</v>
      </c>
      <c r="F142" s="25" t="s">
        <v>10</v>
      </c>
      <c r="G142" s="25">
        <v>43.458832999999998</v>
      </c>
      <c r="H142" s="25">
        <v>-71.679558</v>
      </c>
      <c r="I142" s="138"/>
      <c r="J142" s="29">
        <v>39</v>
      </c>
      <c r="K142" s="123">
        <v>41820</v>
      </c>
      <c r="L142" s="19" t="s">
        <v>57</v>
      </c>
      <c r="M142" s="187">
        <v>0</v>
      </c>
      <c r="N142" s="93"/>
      <c r="O142" s="18"/>
      <c r="P142" s="149">
        <v>41948</v>
      </c>
      <c r="Q142" s="149">
        <v>41948</v>
      </c>
      <c r="R142" s="29"/>
      <c r="S142" s="29"/>
      <c r="T142" s="29"/>
      <c r="U142" s="20"/>
      <c r="Y142" s="12"/>
      <c r="AC142" s="91"/>
    </row>
    <row r="143" spans="1:29">
      <c r="A143" s="12">
        <v>142</v>
      </c>
      <c r="B143" s="25" t="s">
        <v>325</v>
      </c>
      <c r="C143" s="25">
        <v>8819005</v>
      </c>
      <c r="D143" s="25" t="s">
        <v>314</v>
      </c>
      <c r="E143" s="25" t="s">
        <v>318</v>
      </c>
      <c r="F143" s="25" t="s">
        <v>10</v>
      </c>
      <c r="G143" s="25">
        <v>43.458832999999998</v>
      </c>
      <c r="H143" s="25">
        <v>-71.679558</v>
      </c>
      <c r="I143" s="138"/>
      <c r="J143" s="29">
        <v>39</v>
      </c>
      <c r="K143" s="123">
        <v>41827</v>
      </c>
      <c r="L143" s="19" t="s">
        <v>57</v>
      </c>
      <c r="M143" s="188">
        <v>0</v>
      </c>
      <c r="N143" s="93"/>
      <c r="O143" s="18"/>
      <c r="P143" s="149">
        <v>41948</v>
      </c>
      <c r="Q143" s="149">
        <v>41948</v>
      </c>
      <c r="R143" s="29"/>
      <c r="S143" s="29"/>
      <c r="T143" s="29"/>
      <c r="U143" s="20"/>
      <c r="Y143" s="12"/>
      <c r="AC143" s="91"/>
    </row>
    <row r="144" spans="1:29">
      <c r="A144" s="12">
        <v>143</v>
      </c>
      <c r="B144" s="25" t="s">
        <v>325</v>
      </c>
      <c r="C144" s="25">
        <v>8819005</v>
      </c>
      <c r="D144" s="25" t="s">
        <v>314</v>
      </c>
      <c r="E144" s="25" t="s">
        <v>318</v>
      </c>
      <c r="F144" s="25" t="s">
        <v>10</v>
      </c>
      <c r="G144" s="25">
        <v>43.458832999999998</v>
      </c>
      <c r="H144" s="25">
        <v>-71.679558</v>
      </c>
      <c r="I144" s="138"/>
      <c r="J144" s="29">
        <v>39</v>
      </c>
      <c r="K144" s="123">
        <v>41827</v>
      </c>
      <c r="L144" s="19" t="s">
        <v>57</v>
      </c>
      <c r="M144" s="188">
        <v>0</v>
      </c>
      <c r="N144" s="93"/>
      <c r="O144" s="18"/>
      <c r="P144" s="149">
        <v>41948</v>
      </c>
      <c r="Q144" s="149">
        <v>41948</v>
      </c>
      <c r="R144" s="29"/>
      <c r="S144" s="29"/>
      <c r="T144" s="29"/>
      <c r="U144" s="20"/>
      <c r="Y144" s="12"/>
      <c r="AC144" s="91"/>
    </row>
    <row r="145" spans="6:25">
      <c r="F145" s="91"/>
      <c r="J145" s="12"/>
      <c r="K145" s="12"/>
      <c r="L145" s="12"/>
      <c r="M145" s="12"/>
      <c r="N145" s="12"/>
      <c r="O145" s="12"/>
      <c r="P145" s="12"/>
      <c r="Q145" s="12"/>
      <c r="Y145" s="12"/>
    </row>
  </sheetData>
  <autoFilter ref="A1:Q144"/>
  <sortState ref="A2:Q144">
    <sortCondition ref="A2:A144"/>
  </sortState>
  <mergeCells count="14">
    <mergeCell ref="S141:T141"/>
    <mergeCell ref="P15:Q15"/>
    <mergeCell ref="P110:Q110"/>
    <mergeCell ref="P111:Q111"/>
    <mergeCell ref="P138:Q138"/>
    <mergeCell ref="P139:Q139"/>
    <mergeCell ref="P140:Q140"/>
    <mergeCell ref="P141:Q141"/>
    <mergeCell ref="S15:T15"/>
    <mergeCell ref="S110:T110"/>
    <mergeCell ref="S111:T111"/>
    <mergeCell ref="S138:T138"/>
    <mergeCell ref="S139:T139"/>
    <mergeCell ref="S140:T140"/>
  </mergeCells>
  <pageMargins left="1" right="1" top="1.8220000000000001" bottom="1.544" header="1" footer="1"/>
  <pageSetup scale="25" fitToWidth="0" orientation="landscape" r:id="rId1"/>
  <headerFooter>
    <oddHeader>&amp;L&amp;C&amp;B&amp;"Times New Roman"&amp;14&lt;Type here to customize title&gt;&amp;R&amp;"Arial"&amp;8Date: 7/25/2014</oddHeader>
    <oddFooter>&amp;L&amp;C&amp;"Arial"&amp;10Page &amp;P&amp;R</oddFooter>
  </headerFooter>
</worksheet>
</file>

<file path=xl/worksheets/sheet6.xml><?xml version="1.0" encoding="utf-8"?>
<worksheet xmlns="http://schemas.openxmlformats.org/spreadsheetml/2006/main" xmlns:r="http://schemas.openxmlformats.org/officeDocument/2006/relationships">
  <dimension ref="A1:BG284"/>
  <sheetViews>
    <sheetView workbookViewId="0">
      <pane xSplit="2" ySplit="3" topLeftCell="C4" activePane="bottomRight" state="frozen"/>
      <selection pane="topRight" activeCell="C1" sqref="C1"/>
      <selection pane="bottomLeft" activeCell="A4" sqref="A4"/>
      <selection pane="bottomRight" activeCell="D3" sqref="D3"/>
    </sheetView>
  </sheetViews>
  <sheetFormatPr defaultRowHeight="12.75"/>
  <cols>
    <col min="1" max="1" width="9.140625" style="174"/>
    <col min="2" max="2" width="33.140625" style="174" customWidth="1"/>
    <col min="3" max="3" width="13.42578125" style="42" customWidth="1"/>
    <col min="4" max="4" width="11.7109375" style="44" customWidth="1"/>
    <col min="5" max="5" width="9.140625" style="46"/>
    <col min="6" max="6" width="23.5703125" customWidth="1"/>
    <col min="7" max="7" width="12.5703125" style="49" customWidth="1"/>
    <col min="8" max="8" width="11.7109375" style="49" customWidth="1"/>
    <col min="9" max="10" width="12.42578125" style="51" customWidth="1"/>
    <col min="11" max="11" width="12.5703125" style="49" customWidth="1"/>
    <col min="12" max="12" width="11.7109375" style="49" customWidth="1"/>
    <col min="13" max="14" width="12.42578125" style="51" customWidth="1"/>
    <col min="15" max="15" width="26.28515625" customWidth="1"/>
    <col min="16" max="18" width="12.42578125" customWidth="1"/>
    <col min="19" max="19" width="9.140625" customWidth="1"/>
    <col min="20" max="21" width="11.5703125" customWidth="1"/>
    <col min="22" max="22" width="9.140625" customWidth="1"/>
    <col min="23" max="23" width="11.5703125" customWidth="1"/>
    <col min="24" max="24" width="10.42578125" customWidth="1"/>
    <col min="25" max="25" width="12.5703125" style="83" customWidth="1"/>
    <col min="26" max="26" width="11.7109375" style="62" customWidth="1"/>
    <col min="27" max="28" width="12.42578125" customWidth="1"/>
    <col min="29" max="29" width="12.5703125" customWidth="1"/>
    <col min="30" max="30" width="11.7109375" customWidth="1"/>
    <col min="31" max="32" width="12.42578125" customWidth="1"/>
    <col min="33" max="33" width="26.28515625" customWidth="1"/>
    <col min="34" max="36" width="12.42578125" customWidth="1"/>
    <col min="38" max="39" width="11.5703125" bestFit="1" customWidth="1"/>
    <col min="41" max="41" width="11.5703125" bestFit="1" customWidth="1"/>
    <col min="42" max="42" width="10.42578125" customWidth="1"/>
  </cols>
  <sheetData>
    <row r="1" spans="1:42" ht="13.5" thickBot="1">
      <c r="G1" s="202" t="s">
        <v>343</v>
      </c>
      <c r="H1" s="203"/>
      <c r="I1" s="203"/>
      <c r="J1" s="203"/>
      <c r="K1" s="203"/>
      <c r="L1" s="203"/>
      <c r="M1" s="203"/>
      <c r="N1" s="203"/>
      <c r="O1" s="203"/>
      <c r="P1" s="203"/>
      <c r="Q1" s="203"/>
      <c r="R1" s="203"/>
      <c r="S1" s="203"/>
      <c r="T1" s="203"/>
      <c r="U1" s="203"/>
      <c r="V1" s="203"/>
      <c r="W1" s="203"/>
      <c r="X1" s="203"/>
      <c r="Y1" s="204" t="s">
        <v>344</v>
      </c>
      <c r="Z1" s="205"/>
      <c r="AA1" s="206"/>
      <c r="AB1" s="206"/>
      <c r="AC1" s="206"/>
      <c r="AD1" s="206"/>
      <c r="AE1" s="206"/>
      <c r="AF1" s="206"/>
      <c r="AG1" s="206"/>
      <c r="AH1" s="206"/>
      <c r="AI1" s="206"/>
      <c r="AJ1" s="206"/>
      <c r="AK1" s="206"/>
      <c r="AL1" s="206"/>
      <c r="AM1" s="206"/>
      <c r="AN1" s="206"/>
      <c r="AO1" s="206"/>
      <c r="AP1" s="207"/>
    </row>
    <row r="2" spans="1:42" ht="25.5">
      <c r="G2" s="208" t="s">
        <v>271</v>
      </c>
      <c r="H2" s="216"/>
      <c r="I2" s="215" t="s">
        <v>276</v>
      </c>
      <c r="J2" s="214"/>
      <c r="K2" s="217" t="s">
        <v>271</v>
      </c>
      <c r="L2" s="216"/>
      <c r="M2" s="215" t="s">
        <v>276</v>
      </c>
      <c r="N2" s="214"/>
      <c r="O2" s="215" t="s">
        <v>306</v>
      </c>
      <c r="P2" s="214"/>
      <c r="Q2" s="215" t="s">
        <v>306</v>
      </c>
      <c r="R2" s="211"/>
      <c r="S2" s="82" t="s">
        <v>332</v>
      </c>
      <c r="T2" s="83"/>
      <c r="U2" s="84"/>
      <c r="V2" s="83" t="s">
        <v>334</v>
      </c>
      <c r="W2" s="83"/>
      <c r="X2" s="83"/>
      <c r="Y2" s="208" t="s">
        <v>271</v>
      </c>
      <c r="Z2" s="209"/>
      <c r="AA2" s="210" t="s">
        <v>276</v>
      </c>
      <c r="AB2" s="211"/>
      <c r="AC2" s="212" t="s">
        <v>271</v>
      </c>
      <c r="AD2" s="209"/>
      <c r="AE2" s="213" t="s">
        <v>276</v>
      </c>
      <c r="AF2" s="214"/>
      <c r="AG2" s="213" t="s">
        <v>306</v>
      </c>
      <c r="AH2" s="214"/>
      <c r="AI2" s="215" t="s">
        <v>306</v>
      </c>
      <c r="AJ2" s="211"/>
      <c r="AK2" s="82" t="s">
        <v>332</v>
      </c>
      <c r="AL2" s="83"/>
      <c r="AM2" s="84"/>
      <c r="AN2" s="83" t="s">
        <v>334</v>
      </c>
      <c r="AO2" s="83"/>
      <c r="AP2" s="84"/>
    </row>
    <row r="3" spans="1:42" s="40" customFormat="1" ht="45.75" customHeight="1" thickBot="1">
      <c r="A3" s="182" t="s">
        <v>345</v>
      </c>
      <c r="B3" s="182" t="str">
        <f>List_Frame_1!B1</f>
        <v>DES Station ID</v>
      </c>
      <c r="C3" s="41" t="str">
        <f>List_Frame_1!K1</f>
        <v>Sample Date</v>
      </c>
      <c r="D3" s="43" t="str">
        <f>List_Frame_1!L1</f>
        <v>EPA Designation</v>
      </c>
      <c r="E3" s="45" t="str">
        <f>List_Frame_1!M1</f>
        <v>Depth</v>
      </c>
      <c r="F3" s="40" t="s">
        <v>269</v>
      </c>
      <c r="G3" s="154" t="s">
        <v>272</v>
      </c>
      <c r="H3" s="48" t="s">
        <v>273</v>
      </c>
      <c r="I3" s="130" t="s">
        <v>274</v>
      </c>
      <c r="J3" s="50" t="s">
        <v>275</v>
      </c>
      <c r="K3" s="47" t="s">
        <v>277</v>
      </c>
      <c r="L3" s="48" t="s">
        <v>278</v>
      </c>
      <c r="M3" s="130" t="s">
        <v>277</v>
      </c>
      <c r="N3" s="50" t="s">
        <v>278</v>
      </c>
      <c r="O3" s="130" t="s">
        <v>274</v>
      </c>
      <c r="P3" s="50" t="s">
        <v>275</v>
      </c>
      <c r="Q3" s="130" t="s">
        <v>277</v>
      </c>
      <c r="R3" s="131" t="s">
        <v>278</v>
      </c>
      <c r="S3" s="85" t="s">
        <v>331</v>
      </c>
      <c r="T3" s="40" t="s">
        <v>333</v>
      </c>
      <c r="U3" s="86" t="s">
        <v>335</v>
      </c>
      <c r="V3" s="85" t="s">
        <v>331</v>
      </c>
      <c r="W3" s="40" t="s">
        <v>333</v>
      </c>
      <c r="X3" s="40" t="s">
        <v>335</v>
      </c>
      <c r="Y3" s="154" t="s">
        <v>272</v>
      </c>
      <c r="Z3" s="167" t="s">
        <v>273</v>
      </c>
      <c r="AA3" s="65" t="s">
        <v>274</v>
      </c>
      <c r="AB3" s="131" t="s">
        <v>275</v>
      </c>
      <c r="AC3" s="68" t="s">
        <v>277</v>
      </c>
      <c r="AD3" s="167" t="s">
        <v>278</v>
      </c>
      <c r="AE3" s="131" t="s">
        <v>277</v>
      </c>
      <c r="AF3" s="50" t="s">
        <v>278</v>
      </c>
      <c r="AG3" s="131" t="s">
        <v>274</v>
      </c>
      <c r="AH3" s="50" t="s">
        <v>275</v>
      </c>
      <c r="AI3" s="130" t="s">
        <v>277</v>
      </c>
      <c r="AJ3" s="131" t="s">
        <v>278</v>
      </c>
      <c r="AK3" s="85" t="s">
        <v>331</v>
      </c>
      <c r="AL3" s="40" t="s">
        <v>333</v>
      </c>
      <c r="AM3" s="86" t="s">
        <v>335</v>
      </c>
      <c r="AN3" s="85" t="s">
        <v>331</v>
      </c>
      <c r="AO3" s="40" t="s">
        <v>333</v>
      </c>
      <c r="AP3" s="86" t="s">
        <v>335</v>
      </c>
    </row>
    <row r="4" spans="1:42" ht="12.75" customHeight="1">
      <c r="A4" s="174">
        <v>1</v>
      </c>
      <c r="B4" s="174" t="s">
        <v>23</v>
      </c>
      <c r="C4" s="42">
        <v>41842</v>
      </c>
      <c r="D4" s="44" t="s">
        <v>42</v>
      </c>
      <c r="E4" s="46">
        <v>3</v>
      </c>
      <c r="F4" t="s">
        <v>270</v>
      </c>
      <c r="G4" s="151">
        <v>0.1</v>
      </c>
      <c r="H4" s="152">
        <v>0.05</v>
      </c>
      <c r="I4" s="153">
        <v>0.193</v>
      </c>
      <c r="J4" s="153">
        <v>3.0129999999999999</v>
      </c>
      <c r="K4" s="152">
        <v>0.1</v>
      </c>
      <c r="L4" s="152">
        <v>0</v>
      </c>
      <c r="M4" s="153">
        <v>6.4000000000000001E-2</v>
      </c>
      <c r="N4" s="153">
        <v>-6.4000000000000001E-2</v>
      </c>
      <c r="O4" s="83"/>
      <c r="P4" s="83"/>
      <c r="Q4" s="83"/>
      <c r="R4" s="83"/>
      <c r="S4" s="87">
        <f t="shared" ref="S4:S35" si="0">G4/H4</f>
        <v>2</v>
      </c>
      <c r="T4" s="83">
        <f t="shared" ref="T4:T35" si="1">I4/J4</f>
        <v>6.405575838035181E-2</v>
      </c>
      <c r="U4" s="84">
        <f t="shared" ref="U4:U35" si="2">I4/(1/J4)</f>
        <v>0.58150900000000005</v>
      </c>
      <c r="V4" s="88">
        <f t="shared" ref="V4:V35" si="3">(G4-K4)/(H4-L4)</f>
        <v>0</v>
      </c>
      <c r="W4" s="89">
        <f t="shared" ref="W4:W35" si="4">(I4-M4)/(J4-N4)</f>
        <v>4.1923951901202475E-2</v>
      </c>
      <c r="X4" s="83">
        <f t="shared" ref="X4:X35" si="5">(I4-M4)/(1/(J4-N4))</f>
        <v>0.39693299999999998</v>
      </c>
      <c r="Y4" s="185"/>
      <c r="Z4" s="186"/>
      <c r="AA4" s="175"/>
      <c r="AB4" s="168"/>
      <c r="AC4" s="183"/>
      <c r="AD4" s="184"/>
      <c r="AE4" s="175"/>
      <c r="AF4" s="179"/>
      <c r="AG4" s="83"/>
      <c r="AH4" s="83"/>
      <c r="AI4" s="83"/>
      <c r="AJ4" s="83"/>
      <c r="AK4" s="83"/>
      <c r="AL4" s="83"/>
      <c r="AM4" s="83"/>
      <c r="AN4" s="83"/>
      <c r="AO4" s="83"/>
      <c r="AP4" s="84"/>
    </row>
    <row r="5" spans="1:42" ht="12.75" customHeight="1">
      <c r="A5" s="174">
        <v>2</v>
      </c>
      <c r="B5" s="174" t="s">
        <v>28</v>
      </c>
      <c r="C5" s="42">
        <v>41842</v>
      </c>
      <c r="D5" s="44" t="s">
        <v>49</v>
      </c>
      <c r="E5" s="46">
        <v>3</v>
      </c>
      <c r="F5" t="s">
        <v>270</v>
      </c>
      <c r="G5" s="151">
        <v>1.5</v>
      </c>
      <c r="H5" s="152">
        <v>0</v>
      </c>
      <c r="I5" s="153">
        <v>0.124</v>
      </c>
      <c r="J5" s="153">
        <v>1.276</v>
      </c>
      <c r="K5" s="152">
        <v>0.1</v>
      </c>
      <c r="L5" s="152">
        <v>0</v>
      </c>
      <c r="M5" s="153">
        <v>2.8000000000000001E-2</v>
      </c>
      <c r="N5" s="153">
        <v>-1.444</v>
      </c>
      <c r="O5" s="83"/>
      <c r="P5" s="83"/>
      <c r="Q5" s="83"/>
      <c r="R5" s="83"/>
      <c r="S5" s="87" t="e">
        <f t="shared" si="0"/>
        <v>#DIV/0!</v>
      </c>
      <c r="T5" s="83">
        <f t="shared" si="1"/>
        <v>9.7178683385579931E-2</v>
      </c>
      <c r="U5" s="84">
        <f t="shared" si="2"/>
        <v>0.158224</v>
      </c>
      <c r="V5" s="88" t="e">
        <f t="shared" si="3"/>
        <v>#DIV/0!</v>
      </c>
      <c r="W5" s="89">
        <f t="shared" si="4"/>
        <v>3.529411764705883E-2</v>
      </c>
      <c r="X5" s="83">
        <f t="shared" si="5"/>
        <v>0.26111999999999996</v>
      </c>
      <c r="Y5" s="171"/>
      <c r="Z5" s="172"/>
      <c r="AA5" s="173"/>
      <c r="AB5" s="170"/>
      <c r="AC5" s="178"/>
      <c r="AD5" s="161"/>
      <c r="AE5" s="173"/>
      <c r="AF5" s="180"/>
      <c r="AG5" s="83"/>
      <c r="AH5" s="83"/>
      <c r="AI5" s="83"/>
      <c r="AJ5" s="83"/>
      <c r="AK5" s="83"/>
      <c r="AL5" s="83"/>
      <c r="AM5" s="83"/>
      <c r="AN5" s="83"/>
      <c r="AO5" s="83"/>
      <c r="AP5" s="84"/>
    </row>
    <row r="6" spans="1:42" ht="12.75" customHeight="1">
      <c r="A6" s="174">
        <v>3</v>
      </c>
      <c r="B6" s="174" t="s">
        <v>32</v>
      </c>
      <c r="C6" s="42">
        <v>41842</v>
      </c>
      <c r="D6" s="44" t="s">
        <v>48</v>
      </c>
      <c r="E6" s="46">
        <v>3</v>
      </c>
      <c r="F6" t="s">
        <v>270</v>
      </c>
      <c r="G6" s="151">
        <v>0.1</v>
      </c>
      <c r="H6" s="152">
        <v>0</v>
      </c>
      <c r="I6" s="153">
        <v>0.192</v>
      </c>
      <c r="J6" s="153">
        <v>1.954</v>
      </c>
      <c r="K6" s="152">
        <v>2</v>
      </c>
      <c r="L6" s="152">
        <v>0</v>
      </c>
      <c r="M6" s="153">
        <v>3.7999999999999999E-2</v>
      </c>
      <c r="N6" s="153">
        <v>-1.107</v>
      </c>
      <c r="O6" s="83"/>
      <c r="P6" s="83"/>
      <c r="Q6" s="83"/>
      <c r="R6" s="83"/>
      <c r="S6" s="87" t="e">
        <f t="shared" si="0"/>
        <v>#DIV/0!</v>
      </c>
      <c r="T6" s="83">
        <f t="shared" si="1"/>
        <v>9.825997952917094E-2</v>
      </c>
      <c r="U6" s="84">
        <f t="shared" si="2"/>
        <v>0.375168</v>
      </c>
      <c r="V6" s="88" t="e">
        <f t="shared" si="3"/>
        <v>#DIV/0!</v>
      </c>
      <c r="W6" s="89">
        <f t="shared" si="4"/>
        <v>5.0310356092780138E-2</v>
      </c>
      <c r="X6" s="83">
        <f t="shared" si="5"/>
        <v>0.47139399999999998</v>
      </c>
      <c r="Y6" s="171"/>
      <c r="Z6" s="172"/>
      <c r="AA6" s="173"/>
      <c r="AB6" s="170"/>
      <c r="AC6" s="178"/>
      <c r="AD6" s="161"/>
      <c r="AE6" s="173"/>
      <c r="AF6" s="180"/>
      <c r="AG6" s="83"/>
      <c r="AH6" s="83"/>
      <c r="AI6" s="83"/>
      <c r="AJ6" s="83"/>
      <c r="AK6" s="83"/>
      <c r="AL6" s="83"/>
      <c r="AM6" s="83"/>
      <c r="AN6" s="83"/>
      <c r="AO6" s="83"/>
      <c r="AP6" s="84"/>
    </row>
    <row r="7" spans="1:42" ht="12.75" customHeight="1">
      <c r="A7" s="174">
        <v>4</v>
      </c>
      <c r="B7" s="174" t="s">
        <v>37</v>
      </c>
      <c r="C7" s="42">
        <v>41842</v>
      </c>
      <c r="D7" s="44" t="s">
        <v>50</v>
      </c>
      <c r="E7" s="46">
        <v>3</v>
      </c>
      <c r="F7" t="s">
        <v>270</v>
      </c>
      <c r="G7" s="151">
        <v>0.1</v>
      </c>
      <c r="H7" s="152">
        <v>0.01</v>
      </c>
      <c r="I7" s="153">
        <v>7.6999999999999999E-2</v>
      </c>
      <c r="J7" s="153">
        <v>0.751</v>
      </c>
      <c r="K7" s="152">
        <v>0.1</v>
      </c>
      <c r="L7" s="152">
        <v>0</v>
      </c>
      <c r="M7" s="153">
        <v>0.01</v>
      </c>
      <c r="N7" s="153">
        <v>-1.665</v>
      </c>
      <c r="O7" s="83"/>
      <c r="P7" s="83"/>
      <c r="Q7" s="83"/>
      <c r="R7" s="83"/>
      <c r="S7" s="87">
        <f t="shared" si="0"/>
        <v>10</v>
      </c>
      <c r="T7" s="83">
        <f t="shared" si="1"/>
        <v>0.10252996005326231</v>
      </c>
      <c r="U7" s="84">
        <f t="shared" si="2"/>
        <v>5.7826999999999996E-2</v>
      </c>
      <c r="V7" s="88">
        <f t="shared" si="3"/>
        <v>0</v>
      </c>
      <c r="W7" s="89">
        <f t="shared" si="4"/>
        <v>2.7731788079470202E-2</v>
      </c>
      <c r="X7" s="83">
        <f t="shared" si="5"/>
        <v>0.16187200000000002</v>
      </c>
      <c r="Y7" s="171"/>
      <c r="Z7" s="172"/>
      <c r="AA7" s="173"/>
      <c r="AB7" s="170"/>
      <c r="AC7" s="178"/>
      <c r="AD7" s="161"/>
      <c r="AE7" s="173"/>
      <c r="AF7" s="180"/>
      <c r="AG7" s="83"/>
      <c r="AH7" s="83"/>
      <c r="AI7" s="83"/>
      <c r="AJ7" s="83"/>
      <c r="AK7" s="83"/>
      <c r="AL7" s="83"/>
      <c r="AM7" s="83"/>
      <c r="AN7" s="83"/>
      <c r="AO7" s="83"/>
      <c r="AP7" s="84"/>
    </row>
    <row r="8" spans="1:42" ht="12.75" customHeight="1">
      <c r="A8" s="174">
        <v>5</v>
      </c>
      <c r="B8" s="174" t="s">
        <v>23</v>
      </c>
      <c r="C8" s="73">
        <v>41870</v>
      </c>
      <c r="D8" s="74" t="s">
        <v>42</v>
      </c>
      <c r="E8" s="75">
        <v>3</v>
      </c>
      <c r="F8" s="72" t="s">
        <v>285</v>
      </c>
      <c r="G8" s="155"/>
      <c r="H8" s="156"/>
      <c r="I8" s="157"/>
      <c r="J8" s="157"/>
      <c r="K8" s="156"/>
      <c r="L8" s="156"/>
      <c r="M8" s="157"/>
      <c r="N8" s="157"/>
      <c r="O8" s="153"/>
      <c r="P8" s="153"/>
      <c r="Q8" s="153"/>
      <c r="R8" s="153"/>
      <c r="S8" s="87" t="e">
        <f t="shared" si="0"/>
        <v>#DIV/0!</v>
      </c>
      <c r="T8" s="83" t="e">
        <f t="shared" si="1"/>
        <v>#DIV/0!</v>
      </c>
      <c r="U8" s="84" t="e">
        <f t="shared" si="2"/>
        <v>#DIV/0!</v>
      </c>
      <c r="V8" s="88" t="e">
        <f t="shared" si="3"/>
        <v>#DIV/0!</v>
      </c>
      <c r="W8" s="89" t="e">
        <f t="shared" si="4"/>
        <v>#DIV/0!</v>
      </c>
      <c r="X8" s="83" t="e">
        <f t="shared" si="5"/>
        <v>#DIV/0!</v>
      </c>
      <c r="Y8" s="171"/>
      <c r="Z8" s="172"/>
      <c r="AA8" s="173"/>
      <c r="AB8" s="170"/>
      <c r="AC8" s="178"/>
      <c r="AD8" s="161"/>
      <c r="AE8" s="173"/>
      <c r="AF8" s="180"/>
      <c r="AG8" s="83"/>
      <c r="AH8" s="83"/>
      <c r="AI8" s="83"/>
      <c r="AJ8" s="83"/>
      <c r="AK8" s="83"/>
      <c r="AL8" s="83"/>
      <c r="AM8" s="83"/>
      <c r="AN8" s="83"/>
      <c r="AO8" s="83"/>
      <c r="AP8" s="84"/>
    </row>
    <row r="9" spans="1:42" ht="12.75" customHeight="1">
      <c r="A9" s="174">
        <v>6</v>
      </c>
      <c r="B9" s="174" t="s">
        <v>32</v>
      </c>
      <c r="C9" s="73">
        <v>41870</v>
      </c>
      <c r="D9" s="74" t="s">
        <v>48</v>
      </c>
      <c r="E9" s="75">
        <v>3</v>
      </c>
      <c r="F9" s="72" t="s">
        <v>285</v>
      </c>
      <c r="G9" s="155"/>
      <c r="H9" s="156"/>
      <c r="I9" s="157"/>
      <c r="J9" s="157"/>
      <c r="K9" s="156"/>
      <c r="L9" s="156"/>
      <c r="M9" s="157"/>
      <c r="N9" s="157"/>
      <c r="O9" s="153"/>
      <c r="P9" s="153"/>
      <c r="Q9" s="153"/>
      <c r="R9" s="153"/>
      <c r="S9" s="87" t="e">
        <f t="shared" si="0"/>
        <v>#DIV/0!</v>
      </c>
      <c r="T9" s="83" t="e">
        <f t="shared" si="1"/>
        <v>#DIV/0!</v>
      </c>
      <c r="U9" s="84" t="e">
        <f t="shared" si="2"/>
        <v>#DIV/0!</v>
      </c>
      <c r="V9" s="88" t="e">
        <f t="shared" si="3"/>
        <v>#DIV/0!</v>
      </c>
      <c r="W9" s="89" t="e">
        <f t="shared" si="4"/>
        <v>#DIV/0!</v>
      </c>
      <c r="X9" s="83" t="e">
        <f t="shared" si="5"/>
        <v>#DIV/0!</v>
      </c>
      <c r="Y9" s="171"/>
      <c r="Z9" s="172"/>
      <c r="AA9" s="173"/>
      <c r="AB9" s="170"/>
      <c r="AC9" s="178"/>
      <c r="AD9" s="161"/>
      <c r="AE9" s="173"/>
      <c r="AF9" s="180"/>
      <c r="AG9" s="83"/>
      <c r="AH9" s="83"/>
      <c r="AI9" s="83"/>
      <c r="AJ9" s="83"/>
      <c r="AK9" s="83"/>
      <c r="AL9" s="83"/>
      <c r="AM9" s="83"/>
      <c r="AN9" s="83"/>
      <c r="AO9" s="83"/>
      <c r="AP9" s="84"/>
    </row>
    <row r="10" spans="1:42" s="72" customFormat="1" ht="12.75" customHeight="1">
      <c r="A10" s="174">
        <v>7</v>
      </c>
      <c r="B10" s="174" t="s">
        <v>28</v>
      </c>
      <c r="C10" s="73">
        <v>41870</v>
      </c>
      <c r="D10" s="74" t="s">
        <v>49</v>
      </c>
      <c r="E10" s="75">
        <v>3</v>
      </c>
      <c r="F10" s="72" t="s">
        <v>285</v>
      </c>
      <c r="G10" s="155"/>
      <c r="H10" s="156"/>
      <c r="I10" s="157"/>
      <c r="J10" s="157"/>
      <c r="K10" s="156"/>
      <c r="L10" s="156"/>
      <c r="M10" s="157"/>
      <c r="N10" s="157"/>
      <c r="O10" s="153"/>
      <c r="P10" s="153"/>
      <c r="Q10" s="153"/>
      <c r="R10" s="153"/>
      <c r="S10" s="87" t="e">
        <f t="shared" si="0"/>
        <v>#DIV/0!</v>
      </c>
      <c r="T10" s="83" t="e">
        <f t="shared" si="1"/>
        <v>#DIV/0!</v>
      </c>
      <c r="U10" s="84" t="e">
        <f t="shared" si="2"/>
        <v>#DIV/0!</v>
      </c>
      <c r="V10" s="88" t="e">
        <f t="shared" si="3"/>
        <v>#DIV/0!</v>
      </c>
      <c r="W10" s="89" t="e">
        <f t="shared" si="4"/>
        <v>#DIV/0!</v>
      </c>
      <c r="X10" s="83" t="e">
        <f t="shared" si="5"/>
        <v>#DIV/0!</v>
      </c>
      <c r="Y10" s="171"/>
      <c r="Z10" s="172"/>
      <c r="AA10" s="173"/>
      <c r="AB10" s="170"/>
      <c r="AC10" s="178"/>
      <c r="AD10" s="161"/>
      <c r="AE10" s="173"/>
      <c r="AF10" s="180"/>
      <c r="AG10" s="158"/>
      <c r="AH10" s="158"/>
      <c r="AI10" s="158"/>
      <c r="AJ10" s="158"/>
      <c r="AK10" s="158"/>
      <c r="AL10" s="158"/>
      <c r="AM10" s="158"/>
      <c r="AN10" s="158"/>
      <c r="AO10" s="158"/>
      <c r="AP10" s="164"/>
    </row>
    <row r="11" spans="1:42" s="72" customFormat="1" ht="12.75" customHeight="1">
      <c r="A11" s="174">
        <v>8</v>
      </c>
      <c r="B11" s="174" t="s">
        <v>37</v>
      </c>
      <c r="C11" s="73">
        <v>41870</v>
      </c>
      <c r="D11" s="74" t="s">
        <v>50</v>
      </c>
      <c r="E11" s="75">
        <v>3</v>
      </c>
      <c r="F11" s="72" t="s">
        <v>285</v>
      </c>
      <c r="G11" s="155"/>
      <c r="H11" s="156"/>
      <c r="I11" s="157"/>
      <c r="J11" s="157"/>
      <c r="K11" s="156"/>
      <c r="L11" s="156"/>
      <c r="M11" s="157"/>
      <c r="N11" s="157"/>
      <c r="O11" s="153"/>
      <c r="P11" s="153"/>
      <c r="Q11" s="153"/>
      <c r="R11" s="153"/>
      <c r="S11" s="87" t="e">
        <f t="shared" si="0"/>
        <v>#DIV/0!</v>
      </c>
      <c r="T11" s="83" t="e">
        <f t="shared" si="1"/>
        <v>#DIV/0!</v>
      </c>
      <c r="U11" s="84" t="e">
        <f t="shared" si="2"/>
        <v>#DIV/0!</v>
      </c>
      <c r="V11" s="88" t="e">
        <f t="shared" si="3"/>
        <v>#DIV/0!</v>
      </c>
      <c r="W11" s="89" t="e">
        <f t="shared" si="4"/>
        <v>#DIV/0!</v>
      </c>
      <c r="X11" s="83" t="e">
        <f t="shared" si="5"/>
        <v>#DIV/0!</v>
      </c>
      <c r="Y11" s="171"/>
      <c r="Z11" s="172"/>
      <c r="AA11" s="173"/>
      <c r="AB11" s="170"/>
      <c r="AC11" s="178"/>
      <c r="AD11" s="161"/>
      <c r="AE11" s="173"/>
      <c r="AF11" s="180"/>
      <c r="AG11" s="158"/>
      <c r="AH11" s="158"/>
      <c r="AI11" s="158"/>
      <c r="AJ11" s="158"/>
      <c r="AK11" s="158"/>
      <c r="AL11" s="158"/>
      <c r="AM11" s="158"/>
      <c r="AN11" s="158"/>
      <c r="AO11" s="158"/>
      <c r="AP11" s="164"/>
    </row>
    <row r="12" spans="1:42" s="72" customFormat="1" ht="12.75" customHeight="1">
      <c r="A12" s="174">
        <v>9</v>
      </c>
      <c r="B12" s="174" t="s">
        <v>6</v>
      </c>
      <c r="C12" s="42">
        <v>41845</v>
      </c>
      <c r="D12" s="44" t="s">
        <v>42</v>
      </c>
      <c r="E12" s="46">
        <v>3</v>
      </c>
      <c r="F12" t="s">
        <v>280</v>
      </c>
      <c r="G12" s="151">
        <v>1</v>
      </c>
      <c r="H12" s="152">
        <v>0.28000000000000003</v>
      </c>
      <c r="I12" s="153">
        <v>0.26900000000000002</v>
      </c>
      <c r="J12" s="153">
        <v>6.508</v>
      </c>
      <c r="K12" s="152">
        <v>0.1</v>
      </c>
      <c r="L12" s="152">
        <v>0.13</v>
      </c>
      <c r="M12" s="153">
        <v>0.106</v>
      </c>
      <c r="N12" s="153">
        <v>0.39</v>
      </c>
      <c r="O12" s="83"/>
      <c r="P12" s="83"/>
      <c r="Q12" s="83"/>
      <c r="R12" s="83"/>
      <c r="S12" s="87">
        <f t="shared" si="0"/>
        <v>3.5714285714285712</v>
      </c>
      <c r="T12" s="83">
        <f t="shared" si="1"/>
        <v>4.1333743085433312E-2</v>
      </c>
      <c r="U12" s="84">
        <f t="shared" si="2"/>
        <v>1.7506520000000001</v>
      </c>
      <c r="V12" s="88">
        <f t="shared" si="3"/>
        <v>5.9999999999999991</v>
      </c>
      <c r="W12" s="89">
        <f t="shared" si="4"/>
        <v>2.6642693690748613E-2</v>
      </c>
      <c r="X12" s="83">
        <f t="shared" si="5"/>
        <v>0.99723400000000029</v>
      </c>
      <c r="Y12" s="171"/>
      <c r="Z12" s="172"/>
      <c r="AA12" s="173"/>
      <c r="AB12" s="170"/>
      <c r="AC12" s="178"/>
      <c r="AD12" s="161"/>
      <c r="AE12" s="173"/>
      <c r="AF12" s="180"/>
      <c r="AG12" s="158"/>
      <c r="AH12" s="158"/>
      <c r="AI12" s="158"/>
      <c r="AJ12" s="158"/>
      <c r="AK12" s="158"/>
      <c r="AL12" s="158"/>
      <c r="AM12" s="158"/>
      <c r="AN12" s="158"/>
      <c r="AO12" s="158"/>
      <c r="AP12" s="164"/>
    </row>
    <row r="13" spans="1:42" s="72" customFormat="1" ht="12.75" customHeight="1">
      <c r="A13" s="174">
        <v>10</v>
      </c>
      <c r="B13" s="174" t="s">
        <v>12</v>
      </c>
      <c r="C13" s="42">
        <v>41845</v>
      </c>
      <c r="D13" s="44" t="s">
        <v>44</v>
      </c>
      <c r="E13" s="46">
        <v>1</v>
      </c>
      <c r="F13" t="s">
        <v>280</v>
      </c>
      <c r="G13" s="151">
        <v>0.1</v>
      </c>
      <c r="H13" s="152">
        <v>0.23</v>
      </c>
      <c r="I13" s="153">
        <v>0.218</v>
      </c>
      <c r="J13" s="153">
        <v>7.3789999999999996</v>
      </c>
      <c r="K13" s="152">
        <v>0.1</v>
      </c>
      <c r="L13" s="152">
        <v>0.13</v>
      </c>
      <c r="M13" s="153">
        <v>1.7999999999999999E-2</v>
      </c>
      <c r="N13" s="153">
        <v>-8.9999999999999993E-3</v>
      </c>
      <c r="O13" s="83"/>
      <c r="P13" s="83"/>
      <c r="Q13" s="83"/>
      <c r="R13" s="83"/>
      <c r="S13" s="87">
        <f t="shared" si="0"/>
        <v>0.43478260869565216</v>
      </c>
      <c r="T13" s="83">
        <f t="shared" si="1"/>
        <v>2.9543298549939017E-2</v>
      </c>
      <c r="U13" s="84">
        <f t="shared" si="2"/>
        <v>1.6086219999999998</v>
      </c>
      <c r="V13" s="88">
        <f t="shared" si="3"/>
        <v>0</v>
      </c>
      <c r="W13" s="89">
        <f t="shared" si="4"/>
        <v>2.7070925825663238E-2</v>
      </c>
      <c r="X13" s="83">
        <f t="shared" si="5"/>
        <v>1.4776</v>
      </c>
      <c r="Y13" s="171"/>
      <c r="Z13" s="172"/>
      <c r="AA13" s="173"/>
      <c r="AB13" s="170"/>
      <c r="AC13" s="178"/>
      <c r="AD13" s="161"/>
      <c r="AE13" s="173"/>
      <c r="AF13" s="180"/>
      <c r="AG13" s="158"/>
      <c r="AH13" s="158"/>
      <c r="AI13" s="158"/>
      <c r="AJ13" s="158"/>
      <c r="AK13" s="158"/>
      <c r="AL13" s="158"/>
      <c r="AM13" s="158"/>
      <c r="AN13" s="158"/>
      <c r="AO13" s="158"/>
      <c r="AP13" s="164"/>
    </row>
    <row r="14" spans="1:42" s="72" customFormat="1" ht="12.75" customHeight="1">
      <c r="A14" s="174">
        <v>11</v>
      </c>
      <c r="B14" s="174" t="s">
        <v>16</v>
      </c>
      <c r="C14" s="73">
        <v>41845</v>
      </c>
      <c r="D14" s="74" t="s">
        <v>43</v>
      </c>
      <c r="E14" s="75">
        <v>1</v>
      </c>
      <c r="F14" s="72" t="s">
        <v>280</v>
      </c>
      <c r="G14" s="155">
        <v>0.1</v>
      </c>
      <c r="H14" s="156">
        <v>0.23</v>
      </c>
      <c r="I14" s="157">
        <v>0.22700000000000001</v>
      </c>
      <c r="J14" s="157">
        <v>6.04</v>
      </c>
      <c r="K14" s="156">
        <v>0.1</v>
      </c>
      <c r="L14" s="156">
        <v>0.13</v>
      </c>
      <c r="M14" s="157">
        <v>2.7E-2</v>
      </c>
      <c r="N14" s="157">
        <v>0.34200000000000003</v>
      </c>
      <c r="O14" s="158"/>
      <c r="P14" s="158"/>
      <c r="Q14" s="158"/>
      <c r="R14" s="158"/>
      <c r="S14" s="87">
        <f t="shared" si="0"/>
        <v>0.43478260869565216</v>
      </c>
      <c r="T14" s="83">
        <f t="shared" si="1"/>
        <v>3.7582781456953644E-2</v>
      </c>
      <c r="U14" s="84">
        <f t="shared" si="2"/>
        <v>1.3710799999999999</v>
      </c>
      <c r="V14" s="88">
        <f t="shared" si="3"/>
        <v>0</v>
      </c>
      <c r="W14" s="89">
        <f t="shared" si="4"/>
        <v>3.51000351000351E-2</v>
      </c>
      <c r="X14" s="83">
        <f t="shared" si="5"/>
        <v>1.1396000000000002</v>
      </c>
      <c r="Y14" s="171"/>
      <c r="Z14" s="172"/>
      <c r="AA14" s="173"/>
      <c r="AB14" s="170"/>
      <c r="AC14" s="178"/>
      <c r="AD14" s="161"/>
      <c r="AE14" s="173"/>
      <c r="AF14" s="180"/>
      <c r="AG14" s="158"/>
      <c r="AH14" s="158"/>
      <c r="AI14" s="158"/>
      <c r="AJ14" s="158"/>
      <c r="AK14" s="158"/>
      <c r="AL14" s="158"/>
      <c r="AM14" s="158"/>
      <c r="AN14" s="158"/>
      <c r="AO14" s="158"/>
      <c r="AP14" s="164"/>
    </row>
    <row r="15" spans="1:42" ht="12.75" customHeight="1">
      <c r="A15" s="174">
        <v>12</v>
      </c>
      <c r="B15" s="174" t="s">
        <v>19</v>
      </c>
      <c r="C15" s="73">
        <v>41845</v>
      </c>
      <c r="D15" s="74" t="s">
        <v>45</v>
      </c>
      <c r="E15" s="75">
        <v>1</v>
      </c>
      <c r="F15" s="72" t="s">
        <v>280</v>
      </c>
      <c r="G15" s="155">
        <v>0.55000000000000004</v>
      </c>
      <c r="H15" s="156">
        <v>0.35</v>
      </c>
      <c r="I15" s="157">
        <v>0.23899999999999999</v>
      </c>
      <c r="J15" s="157">
        <v>5.5060000000000002</v>
      </c>
      <c r="K15" s="156">
        <v>0.1</v>
      </c>
      <c r="L15" s="156">
        <v>0.1</v>
      </c>
      <c r="M15" s="157">
        <v>0.13</v>
      </c>
      <c r="N15" s="157">
        <v>1.9910000000000001</v>
      </c>
      <c r="O15" s="158"/>
      <c r="P15" s="158"/>
      <c r="Q15" s="158"/>
      <c r="R15" s="158"/>
      <c r="S15" s="87">
        <f t="shared" si="0"/>
        <v>1.5714285714285716</v>
      </c>
      <c r="T15" s="83">
        <f t="shared" si="1"/>
        <v>4.3407192154013799E-2</v>
      </c>
      <c r="U15" s="84">
        <f t="shared" si="2"/>
        <v>1.3159339999999999</v>
      </c>
      <c r="V15" s="88">
        <f t="shared" si="3"/>
        <v>1.8000000000000005</v>
      </c>
      <c r="W15" s="89">
        <f t="shared" si="4"/>
        <v>3.1009957325746795E-2</v>
      </c>
      <c r="X15" s="83">
        <f t="shared" si="5"/>
        <v>0.383135</v>
      </c>
      <c r="Y15" s="171"/>
      <c r="Z15" s="172"/>
      <c r="AA15" s="173"/>
      <c r="AB15" s="170"/>
      <c r="AC15" s="178"/>
      <c r="AD15" s="161"/>
      <c r="AE15" s="173"/>
      <c r="AF15" s="180"/>
      <c r="AG15" s="83"/>
      <c r="AH15" s="83"/>
      <c r="AI15" s="83"/>
      <c r="AJ15" s="83"/>
      <c r="AK15" s="83"/>
      <c r="AL15" s="83"/>
      <c r="AM15" s="83"/>
      <c r="AN15" s="83"/>
      <c r="AO15" s="83"/>
      <c r="AP15" s="84"/>
    </row>
    <row r="16" spans="1:42" ht="12.75" customHeight="1">
      <c r="A16" s="174">
        <v>13</v>
      </c>
      <c r="B16" s="174" t="s">
        <v>6</v>
      </c>
      <c r="C16" s="73">
        <v>41873</v>
      </c>
      <c r="D16" s="74" t="s">
        <v>42</v>
      </c>
      <c r="E16" s="75">
        <v>3</v>
      </c>
      <c r="F16" s="72" t="s">
        <v>292</v>
      </c>
      <c r="G16" s="155">
        <v>3.5</v>
      </c>
      <c r="H16" s="156">
        <v>0.55000000000000004</v>
      </c>
      <c r="I16" s="157">
        <v>0.19</v>
      </c>
      <c r="J16" s="157">
        <v>8.4830000000000005</v>
      </c>
      <c r="K16" s="156">
        <v>2</v>
      </c>
      <c r="L16" s="156">
        <v>0.31</v>
      </c>
      <c r="M16" s="157">
        <v>3.5000000000000003E-2</v>
      </c>
      <c r="N16" s="157">
        <v>1.722</v>
      </c>
      <c r="O16" s="153"/>
      <c r="P16" s="153"/>
      <c r="Q16" s="153"/>
      <c r="R16" s="153"/>
      <c r="S16" s="87">
        <f t="shared" si="0"/>
        <v>6.3636363636363633</v>
      </c>
      <c r="T16" s="83">
        <f t="shared" si="1"/>
        <v>2.2397736649770128E-2</v>
      </c>
      <c r="U16" s="84">
        <f t="shared" si="2"/>
        <v>1.6117700000000001</v>
      </c>
      <c r="V16" s="88">
        <f t="shared" si="3"/>
        <v>6.2499999999999991</v>
      </c>
      <c r="W16" s="89">
        <f t="shared" si="4"/>
        <v>2.2925602721490902E-2</v>
      </c>
      <c r="X16" s="83">
        <f t="shared" si="5"/>
        <v>1.0479550000000002</v>
      </c>
      <c r="Y16" s="171"/>
      <c r="Z16" s="172"/>
      <c r="AA16" s="173"/>
      <c r="AB16" s="170"/>
      <c r="AC16" s="178"/>
      <c r="AD16" s="161"/>
      <c r="AE16" s="173"/>
      <c r="AF16" s="180"/>
      <c r="AG16" s="83"/>
      <c r="AH16" s="83"/>
      <c r="AI16" s="83"/>
      <c r="AJ16" s="83"/>
      <c r="AK16" s="83"/>
      <c r="AL16" s="83"/>
      <c r="AM16" s="83"/>
      <c r="AN16" s="83"/>
      <c r="AO16" s="83"/>
      <c r="AP16" s="84"/>
    </row>
    <row r="17" spans="1:42" ht="12.75" customHeight="1">
      <c r="A17" s="174">
        <v>14</v>
      </c>
      <c r="B17" s="174" t="s">
        <v>51</v>
      </c>
      <c r="C17" s="73">
        <v>41846</v>
      </c>
      <c r="D17" s="74" t="s">
        <v>42</v>
      </c>
      <c r="E17" s="75">
        <v>3</v>
      </c>
      <c r="F17" s="72"/>
      <c r="G17" s="155"/>
      <c r="H17" s="156"/>
      <c r="I17" s="157"/>
      <c r="J17" s="157"/>
      <c r="K17" s="156"/>
      <c r="L17" s="156"/>
      <c r="M17" s="157"/>
      <c r="N17" s="157"/>
      <c r="O17" s="158"/>
      <c r="P17" s="158"/>
      <c r="Q17" s="158"/>
      <c r="R17" s="158"/>
      <c r="S17" s="87" t="e">
        <f t="shared" si="0"/>
        <v>#DIV/0!</v>
      </c>
      <c r="T17" s="83" t="e">
        <f t="shared" si="1"/>
        <v>#DIV/0!</v>
      </c>
      <c r="U17" s="84" t="e">
        <f t="shared" si="2"/>
        <v>#DIV/0!</v>
      </c>
      <c r="V17" s="88" t="e">
        <f t="shared" si="3"/>
        <v>#DIV/0!</v>
      </c>
      <c r="W17" s="89" t="e">
        <f t="shared" si="4"/>
        <v>#DIV/0!</v>
      </c>
      <c r="X17" s="83" t="e">
        <f t="shared" si="5"/>
        <v>#DIV/0!</v>
      </c>
      <c r="Y17" s="171"/>
      <c r="Z17" s="172"/>
      <c r="AA17" s="173"/>
      <c r="AB17" s="170"/>
      <c r="AC17" s="178"/>
      <c r="AD17" s="161"/>
      <c r="AE17" s="173"/>
      <c r="AF17" s="180"/>
      <c r="AG17" s="83"/>
      <c r="AH17" s="83"/>
      <c r="AI17" s="83"/>
      <c r="AJ17" s="83"/>
      <c r="AK17" s="83"/>
      <c r="AL17" s="83"/>
      <c r="AM17" s="83"/>
      <c r="AN17" s="83"/>
      <c r="AO17" s="83"/>
      <c r="AP17" s="84"/>
    </row>
    <row r="18" spans="1:42" ht="12.75" customHeight="1">
      <c r="A18" s="174">
        <v>15</v>
      </c>
      <c r="B18" s="174" t="s">
        <v>53</v>
      </c>
      <c r="C18" s="73">
        <v>41851</v>
      </c>
      <c r="D18" s="74" t="s">
        <v>57</v>
      </c>
      <c r="E18" s="75">
        <v>0</v>
      </c>
      <c r="F18" s="72"/>
      <c r="G18" s="155">
        <v>20.5</v>
      </c>
      <c r="H18" s="156">
        <v>1.32</v>
      </c>
      <c r="I18" s="157">
        <v>4.7149999999999999</v>
      </c>
      <c r="J18" s="157">
        <v>20.43</v>
      </c>
      <c r="K18" s="156">
        <v>1</v>
      </c>
      <c r="L18" s="156">
        <v>0.41</v>
      </c>
      <c r="M18" s="157">
        <v>0.23400000000000001</v>
      </c>
      <c r="N18" s="157">
        <v>7.7110000000000003</v>
      </c>
      <c r="O18" s="158"/>
      <c r="P18" s="158"/>
      <c r="Q18" s="158"/>
      <c r="R18" s="158"/>
      <c r="S18" s="87">
        <f t="shared" si="0"/>
        <v>15.530303030303029</v>
      </c>
      <c r="T18" s="83">
        <f t="shared" si="1"/>
        <v>0.23078805677924621</v>
      </c>
      <c r="U18" s="84">
        <f t="shared" si="2"/>
        <v>96.327449999999999</v>
      </c>
      <c r="V18" s="88">
        <f t="shared" si="3"/>
        <v>21.428571428571423</v>
      </c>
      <c r="W18" s="89">
        <f t="shared" si="4"/>
        <v>0.35230757134994889</v>
      </c>
      <c r="X18" s="83">
        <f t="shared" si="5"/>
        <v>56.993838999999994</v>
      </c>
      <c r="Y18" s="171"/>
      <c r="Z18" s="172"/>
      <c r="AA18" s="173"/>
      <c r="AB18" s="170"/>
      <c r="AC18" s="178"/>
      <c r="AD18" s="161"/>
      <c r="AE18" s="173"/>
      <c r="AF18" s="180"/>
      <c r="AG18" s="83"/>
      <c r="AH18" s="83"/>
      <c r="AI18" s="83"/>
      <c r="AJ18" s="83"/>
      <c r="AK18" s="83"/>
      <c r="AL18" s="83"/>
      <c r="AM18" s="83"/>
      <c r="AN18" s="83"/>
      <c r="AO18" s="83"/>
      <c r="AP18" s="84"/>
    </row>
    <row r="19" spans="1:42" ht="12.75" customHeight="1">
      <c r="A19" s="174">
        <v>16</v>
      </c>
      <c r="B19" s="174" t="s">
        <v>58</v>
      </c>
      <c r="C19" s="73">
        <v>41851</v>
      </c>
      <c r="D19" s="74" t="s">
        <v>57</v>
      </c>
      <c r="E19" s="75">
        <v>0</v>
      </c>
      <c r="F19" s="72"/>
      <c r="G19" s="155">
        <v>863.87</v>
      </c>
      <c r="H19" s="156">
        <v>8.67</v>
      </c>
      <c r="I19" s="157">
        <v>102.5</v>
      </c>
      <c r="J19" s="157">
        <v>164.6</v>
      </c>
      <c r="K19" s="156">
        <v>48</v>
      </c>
      <c r="L19" s="156">
        <v>1.84</v>
      </c>
      <c r="M19" s="157">
        <v>8.4149999999999991</v>
      </c>
      <c r="N19" s="157">
        <v>19.63</v>
      </c>
      <c r="O19" s="158"/>
      <c r="P19" s="158"/>
      <c r="Q19" s="158"/>
      <c r="R19" s="158"/>
      <c r="S19" s="87">
        <f t="shared" si="0"/>
        <v>99.638985005767012</v>
      </c>
      <c r="T19" s="83">
        <f t="shared" si="1"/>
        <v>0.62272174969623328</v>
      </c>
      <c r="U19" s="84">
        <f t="shared" si="2"/>
        <v>16871.5</v>
      </c>
      <c r="V19" s="88">
        <f t="shared" si="3"/>
        <v>119.45387994143485</v>
      </c>
      <c r="W19" s="89">
        <f t="shared" si="4"/>
        <v>0.64899634407118723</v>
      </c>
      <c r="X19" s="83">
        <f t="shared" si="5"/>
        <v>13639.502450000002</v>
      </c>
      <c r="Y19" s="171"/>
      <c r="Z19" s="172"/>
      <c r="AA19" s="173"/>
      <c r="AB19" s="170"/>
      <c r="AC19" s="178"/>
      <c r="AD19" s="161"/>
      <c r="AE19" s="173"/>
      <c r="AF19" s="180"/>
      <c r="AG19" s="83"/>
      <c r="AH19" s="83"/>
      <c r="AI19" s="83"/>
      <c r="AJ19" s="83"/>
      <c r="AK19" s="83"/>
      <c r="AL19" s="83"/>
      <c r="AM19" s="83"/>
      <c r="AN19" s="83"/>
      <c r="AO19" s="83"/>
      <c r="AP19" s="84"/>
    </row>
    <row r="20" spans="1:42" ht="12.75" customHeight="1">
      <c r="A20" s="174">
        <v>17</v>
      </c>
      <c r="B20" s="174" t="s">
        <v>61</v>
      </c>
      <c r="C20" s="42">
        <v>41851</v>
      </c>
      <c r="D20" s="44" t="s">
        <v>49</v>
      </c>
      <c r="E20" s="46">
        <v>3</v>
      </c>
      <c r="F20" t="s">
        <v>281</v>
      </c>
      <c r="G20" s="151">
        <v>5</v>
      </c>
      <c r="H20" s="152">
        <v>1.58</v>
      </c>
      <c r="I20" s="153">
        <v>1.64</v>
      </c>
      <c r="J20" s="153">
        <v>40.19</v>
      </c>
      <c r="K20" s="152">
        <v>0.1</v>
      </c>
      <c r="L20" s="152">
        <v>0.1</v>
      </c>
      <c r="M20" s="153">
        <v>0.312</v>
      </c>
      <c r="N20" s="153">
        <v>3.419</v>
      </c>
      <c r="O20" s="83"/>
      <c r="P20" s="83"/>
      <c r="Q20" s="83"/>
      <c r="R20" s="83"/>
      <c r="S20" s="87">
        <f t="shared" si="0"/>
        <v>3.1645569620253164</v>
      </c>
      <c r="T20" s="83">
        <f t="shared" si="1"/>
        <v>4.0806170689226179E-2</v>
      </c>
      <c r="U20" s="84">
        <f t="shared" si="2"/>
        <v>65.911599999999993</v>
      </c>
      <c r="V20" s="88">
        <f t="shared" si="3"/>
        <v>3.310810810810811</v>
      </c>
      <c r="W20" s="89">
        <f t="shared" si="4"/>
        <v>3.6115417040602643E-2</v>
      </c>
      <c r="X20" s="83">
        <f t="shared" si="5"/>
        <v>48.831887999999999</v>
      </c>
      <c r="Y20" s="171"/>
      <c r="Z20" s="172"/>
      <c r="AA20" s="173"/>
      <c r="AB20" s="170"/>
      <c r="AC20" s="178"/>
      <c r="AD20" s="161"/>
      <c r="AE20" s="173"/>
      <c r="AF20" s="180"/>
      <c r="AG20" s="83"/>
      <c r="AH20" s="83"/>
      <c r="AI20" s="83"/>
      <c r="AJ20" s="83"/>
      <c r="AK20" s="83"/>
      <c r="AL20" s="83"/>
      <c r="AM20" s="83"/>
      <c r="AN20" s="83"/>
      <c r="AO20" s="83"/>
      <c r="AP20" s="84"/>
    </row>
    <row r="21" spans="1:42" ht="12.75" customHeight="1">
      <c r="A21" s="174">
        <v>18</v>
      </c>
      <c r="B21" s="174" t="s">
        <v>112</v>
      </c>
      <c r="C21" s="73">
        <v>41859</v>
      </c>
      <c r="D21" s="74" t="s">
        <v>43</v>
      </c>
      <c r="E21" s="75">
        <v>1</v>
      </c>
      <c r="F21" s="72" t="s">
        <v>288</v>
      </c>
      <c r="G21" s="155">
        <v>8.5</v>
      </c>
      <c r="H21" s="156">
        <v>2.17</v>
      </c>
      <c r="I21" s="157">
        <v>2.3279999999999998</v>
      </c>
      <c r="J21" s="157">
        <v>96.15</v>
      </c>
      <c r="K21" s="156">
        <v>1.5</v>
      </c>
      <c r="L21" s="156">
        <v>0.23</v>
      </c>
      <c r="M21" s="157">
        <v>0.17799999999999999</v>
      </c>
      <c r="N21" s="157">
        <v>3.399</v>
      </c>
      <c r="O21" s="158"/>
      <c r="P21" s="158"/>
      <c r="Q21" s="158"/>
      <c r="R21" s="158"/>
      <c r="S21" s="87">
        <f t="shared" si="0"/>
        <v>3.9170506912442398</v>
      </c>
      <c r="T21" s="83">
        <f t="shared" si="1"/>
        <v>2.4212168486739467E-2</v>
      </c>
      <c r="U21" s="84">
        <f t="shared" si="2"/>
        <v>223.8372</v>
      </c>
      <c r="V21" s="88">
        <f t="shared" si="3"/>
        <v>3.6082474226804124</v>
      </c>
      <c r="W21" s="89">
        <f t="shared" si="4"/>
        <v>2.318034306907742E-2</v>
      </c>
      <c r="X21" s="83">
        <f t="shared" si="5"/>
        <v>199.41464999999999</v>
      </c>
      <c r="Y21" s="171"/>
      <c r="Z21" s="172"/>
      <c r="AA21" s="173"/>
      <c r="AB21" s="170"/>
      <c r="AC21" s="178"/>
      <c r="AD21" s="161"/>
      <c r="AE21" s="173"/>
      <c r="AF21" s="180"/>
      <c r="AG21" s="83"/>
      <c r="AH21" s="83"/>
      <c r="AI21" s="83"/>
      <c r="AJ21" s="83"/>
      <c r="AK21" s="83"/>
      <c r="AL21" s="83"/>
      <c r="AM21" s="83"/>
      <c r="AN21" s="83"/>
      <c r="AO21" s="83"/>
      <c r="AP21" s="84"/>
    </row>
    <row r="22" spans="1:42" ht="12.75" customHeight="1">
      <c r="A22" s="174">
        <v>19</v>
      </c>
      <c r="B22" s="174" t="s">
        <v>66</v>
      </c>
      <c r="C22" s="42">
        <v>41852</v>
      </c>
      <c r="D22" s="44" t="s">
        <v>44</v>
      </c>
      <c r="E22" s="46">
        <v>1</v>
      </c>
      <c r="F22" t="s">
        <v>281</v>
      </c>
      <c r="G22" s="151">
        <v>2.5</v>
      </c>
      <c r="H22" s="152">
        <v>0.95</v>
      </c>
      <c r="I22" s="153">
        <v>0.59399999999999997</v>
      </c>
      <c r="J22" s="153">
        <v>23.04</v>
      </c>
      <c r="K22" s="152">
        <v>0.1</v>
      </c>
      <c r="L22" s="152">
        <v>1.08</v>
      </c>
      <c r="M22" s="153">
        <v>6.5000000000000002E-2</v>
      </c>
      <c r="N22" s="153">
        <v>20.87</v>
      </c>
      <c r="O22" s="83"/>
      <c r="P22" s="83"/>
      <c r="Q22" s="83"/>
      <c r="R22" s="83"/>
      <c r="S22" s="87">
        <f t="shared" si="0"/>
        <v>2.6315789473684212</v>
      </c>
      <c r="T22" s="83">
        <f t="shared" si="1"/>
        <v>2.5781249999999999E-2</v>
      </c>
      <c r="U22" s="84">
        <f t="shared" si="2"/>
        <v>13.68576</v>
      </c>
      <c r="V22" s="88">
        <f t="shared" si="3"/>
        <v>-18.461538461538446</v>
      </c>
      <c r="W22" s="89">
        <f t="shared" si="4"/>
        <v>0.24377880184331813</v>
      </c>
      <c r="X22" s="83">
        <f t="shared" si="5"/>
        <v>1.1479299999999988</v>
      </c>
      <c r="Y22" s="171"/>
      <c r="Z22" s="172"/>
      <c r="AA22" s="173"/>
      <c r="AB22" s="170"/>
      <c r="AC22" s="178"/>
      <c r="AD22" s="161"/>
      <c r="AE22" s="173"/>
      <c r="AF22" s="180"/>
      <c r="AG22" s="83"/>
      <c r="AH22" s="83"/>
      <c r="AI22" s="83"/>
      <c r="AJ22" s="83"/>
      <c r="AK22" s="83"/>
      <c r="AL22" s="83"/>
      <c r="AM22" s="83"/>
      <c r="AN22" s="83"/>
      <c r="AO22" s="83"/>
      <c r="AP22" s="84"/>
    </row>
    <row r="23" spans="1:42" ht="12.75" customHeight="1">
      <c r="A23" s="174">
        <v>20</v>
      </c>
      <c r="B23" s="174" t="s">
        <v>65</v>
      </c>
      <c r="C23" s="42">
        <v>41852</v>
      </c>
      <c r="D23" s="44" t="s">
        <v>42</v>
      </c>
      <c r="E23" s="46">
        <v>3</v>
      </c>
      <c r="F23" t="s">
        <v>281</v>
      </c>
      <c r="G23" s="151">
        <v>2</v>
      </c>
      <c r="H23" s="152">
        <v>1.32</v>
      </c>
      <c r="I23" s="153">
        <v>0.63800000000000001</v>
      </c>
      <c r="J23" s="153">
        <v>31.33</v>
      </c>
      <c r="K23" s="152">
        <v>0.1</v>
      </c>
      <c r="L23" s="152">
        <v>0.91</v>
      </c>
      <c r="M23" s="153">
        <v>0</v>
      </c>
      <c r="N23" s="153">
        <v>20.079999999999998</v>
      </c>
      <c r="O23" s="153"/>
      <c r="P23" s="83"/>
      <c r="Q23" s="83"/>
      <c r="R23" s="83"/>
      <c r="S23" s="87">
        <f t="shared" si="0"/>
        <v>1.5151515151515151</v>
      </c>
      <c r="T23" s="83">
        <f t="shared" si="1"/>
        <v>2.036386849664858E-2</v>
      </c>
      <c r="U23" s="84">
        <f t="shared" si="2"/>
        <v>19.988539999999997</v>
      </c>
      <c r="V23" s="88">
        <f t="shared" si="3"/>
        <v>4.6341463414634143</v>
      </c>
      <c r="W23" s="89">
        <f t="shared" si="4"/>
        <v>5.6711111111111115E-2</v>
      </c>
      <c r="X23" s="83">
        <f t="shared" si="5"/>
        <v>7.1775000000000002</v>
      </c>
      <c r="Y23" s="171"/>
      <c r="Z23" s="172"/>
      <c r="AA23" s="173"/>
      <c r="AB23" s="170"/>
      <c r="AC23" s="178"/>
      <c r="AD23" s="161"/>
      <c r="AE23" s="173"/>
      <c r="AF23" s="180"/>
      <c r="AG23" s="83"/>
      <c r="AH23" s="83"/>
      <c r="AI23" s="83"/>
      <c r="AJ23" s="83"/>
      <c r="AK23" s="83"/>
      <c r="AL23" s="83"/>
      <c r="AM23" s="83"/>
      <c r="AN23" s="83"/>
      <c r="AO23" s="83"/>
      <c r="AP23" s="84"/>
    </row>
    <row r="24" spans="1:42" s="72" customFormat="1" ht="12.75" customHeight="1">
      <c r="A24" s="174">
        <v>21</v>
      </c>
      <c r="B24" s="174" t="s">
        <v>67</v>
      </c>
      <c r="C24" s="42">
        <v>41852</v>
      </c>
      <c r="D24" s="44" t="s">
        <v>43</v>
      </c>
      <c r="E24" s="46">
        <v>1</v>
      </c>
      <c r="F24" t="s">
        <v>281</v>
      </c>
      <c r="G24" s="151">
        <v>2</v>
      </c>
      <c r="H24" s="152">
        <v>1.31</v>
      </c>
      <c r="I24" s="153">
        <v>0.54800000000000004</v>
      </c>
      <c r="J24" s="153">
        <v>28.59</v>
      </c>
      <c r="K24" s="152">
        <v>2</v>
      </c>
      <c r="L24" s="152">
        <v>1.01</v>
      </c>
      <c r="M24" s="153">
        <v>0</v>
      </c>
      <c r="N24" s="153">
        <v>24.39</v>
      </c>
      <c r="O24" s="83"/>
      <c r="P24" s="83"/>
      <c r="Q24" s="83"/>
      <c r="R24" s="83"/>
      <c r="S24" s="87">
        <f t="shared" si="0"/>
        <v>1.5267175572519083</v>
      </c>
      <c r="T24" s="83">
        <f t="shared" si="1"/>
        <v>1.9167541098286115E-2</v>
      </c>
      <c r="U24" s="84">
        <f t="shared" si="2"/>
        <v>15.667320000000002</v>
      </c>
      <c r="V24" s="88">
        <f t="shared" si="3"/>
        <v>0</v>
      </c>
      <c r="W24" s="89">
        <f t="shared" si="4"/>
        <v>0.1304761904761905</v>
      </c>
      <c r="X24" s="83">
        <f t="shared" si="5"/>
        <v>2.3015999999999996</v>
      </c>
      <c r="Y24" s="171"/>
      <c r="Z24" s="172"/>
      <c r="AA24" s="173"/>
      <c r="AB24" s="170"/>
      <c r="AC24" s="178"/>
      <c r="AD24" s="161"/>
      <c r="AE24" s="173"/>
      <c r="AF24" s="180"/>
      <c r="AG24" s="158"/>
      <c r="AH24" s="158"/>
      <c r="AI24" s="158"/>
      <c r="AJ24" s="158"/>
      <c r="AK24" s="158"/>
      <c r="AL24" s="158"/>
      <c r="AM24" s="158"/>
      <c r="AN24" s="158"/>
      <c r="AO24" s="158"/>
      <c r="AP24" s="164"/>
    </row>
    <row r="25" spans="1:42" s="72" customFormat="1" ht="12.75" customHeight="1">
      <c r="A25" s="174">
        <v>22</v>
      </c>
      <c r="B25" s="174" t="s">
        <v>68</v>
      </c>
      <c r="C25" s="42">
        <v>41852</v>
      </c>
      <c r="D25" s="44" t="s">
        <v>48</v>
      </c>
      <c r="E25" s="46">
        <v>3</v>
      </c>
      <c r="F25" t="s">
        <v>281</v>
      </c>
      <c r="G25" s="151">
        <v>3.5</v>
      </c>
      <c r="H25" s="152">
        <v>1.1299999999999999</v>
      </c>
      <c r="I25" s="153">
        <v>0.51400000000000001</v>
      </c>
      <c r="J25" s="153">
        <v>29.15</v>
      </c>
      <c r="K25" s="152">
        <v>0.1</v>
      </c>
      <c r="L25" s="152">
        <v>0.91</v>
      </c>
      <c r="M25" s="153">
        <v>0.159</v>
      </c>
      <c r="N25" s="153">
        <v>21.55</v>
      </c>
      <c r="O25" s="83"/>
      <c r="P25" s="83"/>
      <c r="Q25" s="83"/>
      <c r="R25" s="83"/>
      <c r="S25" s="87">
        <f t="shared" si="0"/>
        <v>3.0973451327433632</v>
      </c>
      <c r="T25" s="83">
        <f t="shared" si="1"/>
        <v>1.763293310463122E-2</v>
      </c>
      <c r="U25" s="84">
        <f t="shared" si="2"/>
        <v>14.9831</v>
      </c>
      <c r="V25" s="88">
        <f t="shared" si="3"/>
        <v>15.454545454545464</v>
      </c>
      <c r="W25" s="89">
        <f t="shared" si="4"/>
        <v>4.6710526315789487E-2</v>
      </c>
      <c r="X25" s="83">
        <f t="shared" si="5"/>
        <v>2.6979999999999991</v>
      </c>
      <c r="Y25" s="171"/>
      <c r="Z25" s="172"/>
      <c r="AA25" s="173"/>
      <c r="AB25" s="170"/>
      <c r="AC25" s="178"/>
      <c r="AD25" s="161"/>
      <c r="AE25" s="173"/>
      <c r="AF25" s="180"/>
      <c r="AG25" s="158"/>
      <c r="AH25" s="158"/>
      <c r="AI25" s="158"/>
      <c r="AJ25" s="158"/>
      <c r="AK25" s="158"/>
      <c r="AL25" s="158"/>
      <c r="AM25" s="158"/>
      <c r="AN25" s="158"/>
      <c r="AO25" s="158"/>
      <c r="AP25" s="164"/>
    </row>
    <row r="26" spans="1:42" ht="12.75" customHeight="1">
      <c r="A26" s="174">
        <v>23</v>
      </c>
      <c r="B26" s="174" t="s">
        <v>69</v>
      </c>
      <c r="C26" s="42">
        <v>41852</v>
      </c>
      <c r="D26" s="44" t="s">
        <v>49</v>
      </c>
      <c r="E26" s="46">
        <v>3</v>
      </c>
      <c r="F26" t="s">
        <v>281</v>
      </c>
      <c r="G26" s="151">
        <v>0.1</v>
      </c>
      <c r="H26" s="152">
        <v>1.04</v>
      </c>
      <c r="I26" s="153">
        <v>0.497</v>
      </c>
      <c r="J26" s="153">
        <v>21.55</v>
      </c>
      <c r="K26" s="152">
        <v>0.1</v>
      </c>
      <c r="L26" s="152">
        <v>0.65</v>
      </c>
      <c r="M26" s="153">
        <v>0</v>
      </c>
      <c r="N26" s="153">
        <v>14.48</v>
      </c>
      <c r="O26" s="83"/>
      <c r="P26" s="83"/>
      <c r="Q26" s="83"/>
      <c r="R26" s="83"/>
      <c r="S26" s="87">
        <f t="shared" si="0"/>
        <v>9.6153846153846159E-2</v>
      </c>
      <c r="T26" s="83">
        <f t="shared" si="1"/>
        <v>2.3062645011600928E-2</v>
      </c>
      <c r="U26" s="84">
        <f t="shared" si="2"/>
        <v>10.71035</v>
      </c>
      <c r="V26" s="88">
        <f t="shared" si="3"/>
        <v>0</v>
      </c>
      <c r="W26" s="89">
        <f t="shared" si="4"/>
        <v>7.029702970297029E-2</v>
      </c>
      <c r="X26" s="83">
        <f t="shared" si="5"/>
        <v>3.5137900000000002</v>
      </c>
      <c r="Y26" s="171"/>
      <c r="Z26" s="172"/>
      <c r="AA26" s="173"/>
      <c r="AB26" s="170"/>
      <c r="AC26" s="178"/>
      <c r="AD26" s="161"/>
      <c r="AE26" s="173"/>
      <c r="AF26" s="180"/>
      <c r="AG26" s="83"/>
      <c r="AH26" s="83"/>
      <c r="AI26" s="83"/>
      <c r="AJ26" s="83"/>
      <c r="AK26" s="83"/>
      <c r="AL26" s="83"/>
      <c r="AM26" s="83"/>
      <c r="AN26" s="83"/>
      <c r="AO26" s="83"/>
      <c r="AP26" s="84"/>
    </row>
    <row r="27" spans="1:42" ht="12.75" customHeight="1">
      <c r="A27" s="174">
        <v>24</v>
      </c>
      <c r="B27" s="174" t="s">
        <v>77</v>
      </c>
      <c r="C27" s="42">
        <v>41855</v>
      </c>
      <c r="D27" s="44" t="s">
        <v>57</v>
      </c>
      <c r="E27" s="46">
        <v>0</v>
      </c>
      <c r="G27" s="151">
        <v>1797.63</v>
      </c>
      <c r="H27" s="152">
        <v>13.11</v>
      </c>
      <c r="I27" s="153">
        <v>236.4</v>
      </c>
      <c r="J27" s="153">
        <v>278.39999999999998</v>
      </c>
      <c r="K27" s="152">
        <v>41</v>
      </c>
      <c r="L27" s="152">
        <v>1.32</v>
      </c>
      <c r="M27" s="153">
        <v>3.294</v>
      </c>
      <c r="N27" s="153">
        <v>9.093</v>
      </c>
      <c r="O27" s="83"/>
      <c r="P27" s="83"/>
      <c r="Q27" s="83"/>
      <c r="R27" s="83"/>
      <c r="S27" s="87">
        <f t="shared" si="0"/>
        <v>137.11899313501146</v>
      </c>
      <c r="T27" s="83">
        <f t="shared" si="1"/>
        <v>0.84913793103448287</v>
      </c>
      <c r="U27" s="84">
        <f t="shared" si="2"/>
        <v>65813.759999999995</v>
      </c>
      <c r="V27" s="88">
        <f t="shared" si="3"/>
        <v>148.99321458863446</v>
      </c>
      <c r="W27" s="89">
        <f t="shared" si="4"/>
        <v>0.86557720371174918</v>
      </c>
      <c r="X27" s="83">
        <f t="shared" si="5"/>
        <v>62777.077541999992</v>
      </c>
      <c r="Y27" s="171"/>
      <c r="Z27" s="172"/>
      <c r="AA27" s="173">
        <v>631.5</v>
      </c>
      <c r="AB27" s="170">
        <v>361.5</v>
      </c>
      <c r="AC27" s="178"/>
      <c r="AD27" s="161"/>
      <c r="AE27" s="173">
        <v>1.66</v>
      </c>
      <c r="AF27" s="180">
        <v>12.64</v>
      </c>
      <c r="AG27" s="83"/>
      <c r="AH27" s="83"/>
      <c r="AI27" s="83"/>
      <c r="AJ27" s="83"/>
      <c r="AK27" s="83"/>
      <c r="AL27" s="83"/>
      <c r="AM27" s="83"/>
      <c r="AN27" s="83"/>
      <c r="AO27" s="83"/>
      <c r="AP27" s="84"/>
    </row>
    <row r="28" spans="1:42" ht="12.75" customHeight="1">
      <c r="A28" s="174">
        <v>25</v>
      </c>
      <c r="B28" s="174" t="s">
        <v>77</v>
      </c>
      <c r="C28" s="73">
        <v>41859</v>
      </c>
      <c r="D28" s="74" t="s">
        <v>43</v>
      </c>
      <c r="E28" s="75">
        <v>1</v>
      </c>
      <c r="F28" s="72" t="s">
        <v>288</v>
      </c>
      <c r="G28" s="155">
        <v>5</v>
      </c>
      <c r="H28" s="156">
        <v>1.1399999999999999</v>
      </c>
      <c r="I28" s="157">
        <v>0.33200000000000002</v>
      </c>
      <c r="J28" s="157">
        <v>9.9510000000000005</v>
      </c>
      <c r="K28" s="156">
        <v>1.5</v>
      </c>
      <c r="L28" s="156">
        <v>1.02</v>
      </c>
      <c r="M28" s="157">
        <v>3.3000000000000002E-2</v>
      </c>
      <c r="N28" s="157">
        <v>3.88</v>
      </c>
      <c r="O28" s="158"/>
      <c r="P28" s="158"/>
      <c r="Q28" s="158"/>
      <c r="R28" s="158"/>
      <c r="S28" s="87">
        <f t="shared" si="0"/>
        <v>4.3859649122807021</v>
      </c>
      <c r="T28" s="83">
        <f t="shared" si="1"/>
        <v>3.3363481057180185E-2</v>
      </c>
      <c r="U28" s="84">
        <f t="shared" si="2"/>
        <v>3.3037320000000001</v>
      </c>
      <c r="V28" s="88">
        <f t="shared" si="3"/>
        <v>29.166666666666696</v>
      </c>
      <c r="W28" s="89">
        <f t="shared" si="4"/>
        <v>4.9250535331905786E-2</v>
      </c>
      <c r="X28" s="83">
        <f t="shared" si="5"/>
        <v>1.8152290000000006</v>
      </c>
      <c r="Y28" s="171"/>
      <c r="Z28" s="172"/>
      <c r="AA28" s="173">
        <v>0.41499999999999998</v>
      </c>
      <c r="AB28" s="170">
        <v>6.38</v>
      </c>
      <c r="AC28" s="178"/>
      <c r="AD28" s="161"/>
      <c r="AE28" s="173">
        <v>1.331</v>
      </c>
      <c r="AF28" s="180">
        <v>6.234</v>
      </c>
      <c r="AG28" s="83"/>
      <c r="AH28" s="83"/>
      <c r="AI28" s="83"/>
      <c r="AJ28" s="83"/>
      <c r="AK28" s="83"/>
      <c r="AL28" s="83"/>
      <c r="AM28" s="83"/>
      <c r="AN28" s="83"/>
      <c r="AO28" s="83"/>
      <c r="AP28" s="84"/>
    </row>
    <row r="29" spans="1:42" ht="12.75" customHeight="1">
      <c r="A29" s="174">
        <v>26</v>
      </c>
      <c r="B29" s="174" t="s">
        <v>244</v>
      </c>
      <c r="C29" s="42">
        <v>41896</v>
      </c>
      <c r="D29" s="44" t="s">
        <v>42</v>
      </c>
      <c r="E29" s="46">
        <v>3</v>
      </c>
      <c r="F29" t="s">
        <v>284</v>
      </c>
      <c r="G29" s="151">
        <v>1</v>
      </c>
      <c r="H29" s="152">
        <v>1.28</v>
      </c>
      <c r="I29" s="153">
        <v>0.35499999999999998</v>
      </c>
      <c r="J29" s="153">
        <v>14.72</v>
      </c>
      <c r="K29" s="152">
        <v>0.1</v>
      </c>
      <c r="L29" s="152">
        <v>1.05</v>
      </c>
      <c r="M29" s="153">
        <v>0.156</v>
      </c>
      <c r="N29" s="153">
        <v>8.8350000000000009</v>
      </c>
      <c r="O29" s="153">
        <f xml:space="preserve"> I29+0.035</f>
        <v>0.39</v>
      </c>
      <c r="P29" s="153">
        <f>J29+2.277</f>
        <v>16.997</v>
      </c>
      <c r="Q29" s="153">
        <f>M29+0.035</f>
        <v>0.191</v>
      </c>
      <c r="R29" s="153">
        <f>N29+2.277</f>
        <v>11.112000000000002</v>
      </c>
      <c r="S29" s="87">
        <f t="shared" si="0"/>
        <v>0.78125</v>
      </c>
      <c r="T29" s="83">
        <f t="shared" si="1"/>
        <v>2.4116847826086953E-2</v>
      </c>
      <c r="U29" s="84">
        <f t="shared" si="2"/>
        <v>5.2256</v>
      </c>
      <c r="V29" s="88">
        <f t="shared" si="3"/>
        <v>3.9130434782608701</v>
      </c>
      <c r="W29" s="89">
        <f t="shared" si="4"/>
        <v>3.3814783347493625E-2</v>
      </c>
      <c r="X29" s="83">
        <f t="shared" si="5"/>
        <v>1.1711149999999999</v>
      </c>
      <c r="Y29" s="171"/>
      <c r="Z29" s="172"/>
      <c r="AA29" s="173">
        <v>0.65400000000000003</v>
      </c>
      <c r="AB29" s="170">
        <v>8.577</v>
      </c>
      <c r="AC29" s="178"/>
      <c r="AD29" s="161"/>
      <c r="AE29" s="173">
        <v>0.27800000000000002</v>
      </c>
      <c r="AF29" s="180">
        <v>7.8179999999999996</v>
      </c>
      <c r="AG29" s="83"/>
      <c r="AH29" s="83"/>
      <c r="AI29" s="83"/>
      <c r="AJ29" s="83"/>
      <c r="AK29" s="83"/>
      <c r="AL29" s="83"/>
      <c r="AM29" s="83"/>
      <c r="AN29" s="83"/>
      <c r="AO29" s="83"/>
      <c r="AP29" s="84"/>
    </row>
    <row r="30" spans="1:42" ht="12.75" customHeight="1">
      <c r="A30" s="174">
        <v>27</v>
      </c>
      <c r="B30" s="174" t="s">
        <v>246</v>
      </c>
      <c r="C30" s="42">
        <v>41896</v>
      </c>
      <c r="D30" s="44" t="s">
        <v>48</v>
      </c>
      <c r="E30" s="46">
        <v>3</v>
      </c>
      <c r="F30" t="s">
        <v>284</v>
      </c>
      <c r="G30" s="151">
        <v>1</v>
      </c>
      <c r="H30" s="152">
        <v>1.17</v>
      </c>
      <c r="I30" s="153">
        <v>0.52500000000000002</v>
      </c>
      <c r="J30" s="153">
        <v>15.58</v>
      </c>
      <c r="K30" s="152">
        <v>0.1</v>
      </c>
      <c r="L30" s="152">
        <v>0.92</v>
      </c>
      <c r="M30" s="153">
        <v>5.5E-2</v>
      </c>
      <c r="N30" s="153">
        <v>5.7030000000000003</v>
      </c>
      <c r="O30" s="153">
        <f xml:space="preserve"> I30+0.035</f>
        <v>0.56000000000000005</v>
      </c>
      <c r="P30" s="153">
        <f>J30+2.277</f>
        <v>17.856999999999999</v>
      </c>
      <c r="Q30" s="153">
        <f>M30+0.035</f>
        <v>0.09</v>
      </c>
      <c r="R30" s="153">
        <f>N30+2.277</f>
        <v>7.98</v>
      </c>
      <c r="S30" s="87">
        <f t="shared" si="0"/>
        <v>0.85470085470085477</v>
      </c>
      <c r="T30" s="83">
        <f t="shared" si="1"/>
        <v>3.3697047496790762E-2</v>
      </c>
      <c r="U30" s="84">
        <f t="shared" si="2"/>
        <v>8.1795000000000009</v>
      </c>
      <c r="V30" s="88">
        <f t="shared" si="3"/>
        <v>3.6000000000000019</v>
      </c>
      <c r="W30" s="89">
        <f t="shared" si="4"/>
        <v>4.7585299179912936E-2</v>
      </c>
      <c r="X30" s="83">
        <f t="shared" si="5"/>
        <v>4.6421900000000003</v>
      </c>
      <c r="Y30" s="171"/>
      <c r="Z30" s="172"/>
      <c r="AA30" s="173">
        <v>0.77200000000000002</v>
      </c>
      <c r="AB30" s="170">
        <v>7.4720000000000004</v>
      </c>
      <c r="AC30" s="178"/>
      <c r="AD30" s="161"/>
      <c r="AE30" s="173">
        <v>0.23599999999999999</v>
      </c>
      <c r="AF30" s="180">
        <v>5.2190000000000003</v>
      </c>
      <c r="AG30" s="83"/>
      <c r="AH30" s="83"/>
      <c r="AI30" s="83"/>
      <c r="AJ30" s="83"/>
      <c r="AK30" s="83"/>
      <c r="AL30" s="83"/>
      <c r="AM30" s="83"/>
      <c r="AN30" s="83"/>
      <c r="AO30" s="83"/>
      <c r="AP30" s="84"/>
    </row>
    <row r="31" spans="1:42" ht="12.75" customHeight="1">
      <c r="A31" s="174">
        <v>28</v>
      </c>
      <c r="B31" s="174" t="s">
        <v>247</v>
      </c>
      <c r="C31" s="42">
        <v>41896</v>
      </c>
      <c r="D31" s="44" t="s">
        <v>49</v>
      </c>
      <c r="E31" s="46">
        <v>3</v>
      </c>
      <c r="F31" t="s">
        <v>284</v>
      </c>
      <c r="G31" s="151">
        <v>8</v>
      </c>
      <c r="H31" s="152">
        <v>1.26</v>
      </c>
      <c r="I31" s="153">
        <v>0.66900000000000004</v>
      </c>
      <c r="J31" s="153">
        <v>15.67</v>
      </c>
      <c r="K31" s="152">
        <v>6.5</v>
      </c>
      <c r="L31" s="152">
        <v>1.05</v>
      </c>
      <c r="M31" s="153">
        <v>0.17599999999999999</v>
      </c>
      <c r="N31" s="153">
        <v>8.2159999999999993</v>
      </c>
      <c r="O31" s="153">
        <f xml:space="preserve"> I31+0.035</f>
        <v>0.70400000000000007</v>
      </c>
      <c r="P31" s="153">
        <f>J31+2.277</f>
        <v>17.946999999999999</v>
      </c>
      <c r="Q31" s="153">
        <f>M31+0.035</f>
        <v>0.21099999999999999</v>
      </c>
      <c r="R31" s="153">
        <f>N31+2.277</f>
        <v>10.492999999999999</v>
      </c>
      <c r="S31" s="87">
        <f t="shared" si="0"/>
        <v>6.3492063492063489</v>
      </c>
      <c r="T31" s="83">
        <f t="shared" si="1"/>
        <v>4.2693044033184434E-2</v>
      </c>
      <c r="U31" s="84">
        <f t="shared" si="2"/>
        <v>10.483230000000001</v>
      </c>
      <c r="V31" s="88">
        <f t="shared" si="3"/>
        <v>7.1428571428571441</v>
      </c>
      <c r="W31" s="89">
        <f t="shared" si="4"/>
        <v>6.6138985779447282E-2</v>
      </c>
      <c r="X31" s="83">
        <f t="shared" si="5"/>
        <v>3.6748220000000003</v>
      </c>
      <c r="Y31" s="171"/>
      <c r="Z31" s="172"/>
      <c r="AA31" s="173">
        <v>0.85099999999999998</v>
      </c>
      <c r="AB31" s="170">
        <v>10.23</v>
      </c>
      <c r="AC31" s="178"/>
      <c r="AD31" s="161"/>
      <c r="AE31" s="173">
        <v>0.217</v>
      </c>
      <c r="AF31" s="180">
        <v>6.8659999999999997</v>
      </c>
      <c r="AG31" s="83"/>
      <c r="AH31" s="83"/>
      <c r="AI31" s="83"/>
      <c r="AJ31" s="83"/>
      <c r="AK31" s="83"/>
      <c r="AL31" s="83"/>
      <c r="AM31" s="83"/>
      <c r="AN31" s="83"/>
      <c r="AO31" s="83"/>
      <c r="AP31" s="84"/>
    </row>
    <row r="32" spans="1:42" ht="12.75" customHeight="1">
      <c r="A32" s="174">
        <v>29</v>
      </c>
      <c r="B32" s="174" t="s">
        <v>248</v>
      </c>
      <c r="C32" s="42">
        <v>41896</v>
      </c>
      <c r="D32" s="44" t="s">
        <v>43</v>
      </c>
      <c r="E32" s="46">
        <v>1.5</v>
      </c>
      <c r="F32" t="s">
        <v>284</v>
      </c>
      <c r="G32" s="151">
        <v>4</v>
      </c>
      <c r="H32" s="152">
        <v>1.22</v>
      </c>
      <c r="I32" s="153">
        <v>0.37</v>
      </c>
      <c r="J32" s="153">
        <v>14.73</v>
      </c>
      <c r="K32" s="152">
        <v>0.1</v>
      </c>
      <c r="L32" s="152">
        <v>0.85</v>
      </c>
      <c r="M32" s="153">
        <v>5.7000000000000002E-2</v>
      </c>
      <c r="N32" s="153">
        <v>5.4009999999999998</v>
      </c>
      <c r="O32" s="153">
        <f xml:space="preserve"> I32+0.035</f>
        <v>0.40500000000000003</v>
      </c>
      <c r="P32" s="153">
        <f>J32+2.277</f>
        <v>17.007000000000001</v>
      </c>
      <c r="Q32" s="153">
        <f>M32+0.035</f>
        <v>9.1999999999999998E-2</v>
      </c>
      <c r="R32" s="153">
        <f>N32+2.277</f>
        <v>7.6779999999999999</v>
      </c>
      <c r="S32" s="87">
        <f t="shared" si="0"/>
        <v>3.278688524590164</v>
      </c>
      <c r="T32" s="83">
        <f t="shared" si="1"/>
        <v>2.5118805159538356E-2</v>
      </c>
      <c r="U32" s="84">
        <f t="shared" si="2"/>
        <v>5.4500999999999999</v>
      </c>
      <c r="V32" s="88">
        <f t="shared" si="3"/>
        <v>10.54054054054054</v>
      </c>
      <c r="W32" s="89">
        <f t="shared" si="4"/>
        <v>3.3551291671133021E-2</v>
      </c>
      <c r="X32" s="83">
        <f t="shared" si="5"/>
        <v>2.9199770000000003</v>
      </c>
      <c r="Y32" s="171"/>
      <c r="Z32" s="172"/>
      <c r="AA32" s="173">
        <v>0.56899999999999995</v>
      </c>
      <c r="AB32" s="170">
        <v>7.899</v>
      </c>
      <c r="AC32" s="178"/>
      <c r="AD32" s="161"/>
      <c r="AE32" s="173">
        <v>0.76400000000000001</v>
      </c>
      <c r="AF32" s="180">
        <v>5.157</v>
      </c>
      <c r="AG32" s="83"/>
      <c r="AH32" s="83"/>
      <c r="AI32" s="83"/>
      <c r="AJ32" s="83"/>
      <c r="AK32" s="83"/>
      <c r="AL32" s="83"/>
      <c r="AM32" s="83"/>
      <c r="AN32" s="83"/>
      <c r="AO32" s="83"/>
      <c r="AP32" s="84"/>
    </row>
    <row r="33" spans="1:42" s="72" customFormat="1" ht="12.75" customHeight="1">
      <c r="A33" s="174">
        <v>30</v>
      </c>
      <c r="B33" s="174" t="s">
        <v>249</v>
      </c>
      <c r="C33" s="73">
        <v>41896</v>
      </c>
      <c r="D33" s="74" t="s">
        <v>44</v>
      </c>
      <c r="E33" s="75">
        <v>1.5</v>
      </c>
      <c r="F33" s="72" t="s">
        <v>284</v>
      </c>
      <c r="G33" s="155">
        <v>4.5</v>
      </c>
      <c r="H33" s="156">
        <v>1.17</v>
      </c>
      <c r="I33" s="157">
        <v>0.442</v>
      </c>
      <c r="J33" s="157">
        <v>14.91</v>
      </c>
      <c r="K33" s="156">
        <v>1</v>
      </c>
      <c r="L33" s="156">
        <v>0.91</v>
      </c>
      <c r="M33" s="157">
        <v>6.3E-2</v>
      </c>
      <c r="N33" s="157">
        <v>5.4329999999999998</v>
      </c>
      <c r="O33" s="153"/>
      <c r="P33" s="153"/>
      <c r="Q33" s="153"/>
      <c r="R33" s="153"/>
      <c r="S33" s="87">
        <f t="shared" si="0"/>
        <v>3.8461538461538463</v>
      </c>
      <c r="T33" s="83">
        <f t="shared" si="1"/>
        <v>2.9644533869885983E-2</v>
      </c>
      <c r="U33" s="84">
        <f t="shared" si="2"/>
        <v>6.5902199999999995</v>
      </c>
      <c r="V33" s="88">
        <f t="shared" si="3"/>
        <v>13.461538461538467</v>
      </c>
      <c r="W33" s="89">
        <f t="shared" si="4"/>
        <v>3.9991558510077026E-2</v>
      </c>
      <c r="X33" s="83">
        <f t="shared" si="5"/>
        <v>3.5917829999999999</v>
      </c>
      <c r="Y33" s="171"/>
      <c r="Z33" s="172"/>
      <c r="AA33" s="173">
        <v>0.51700000000000002</v>
      </c>
      <c r="AB33" s="170">
        <v>8.8030000000000008</v>
      </c>
      <c r="AC33" s="178"/>
      <c r="AD33" s="161"/>
      <c r="AE33" s="173">
        <v>0.217</v>
      </c>
      <c r="AF33" s="180">
        <v>4.9130000000000003</v>
      </c>
      <c r="AG33" s="158"/>
      <c r="AH33" s="158"/>
      <c r="AI33" s="158"/>
      <c r="AJ33" s="158"/>
      <c r="AK33" s="158"/>
      <c r="AL33" s="158"/>
      <c r="AM33" s="158"/>
      <c r="AN33" s="158"/>
      <c r="AO33" s="158"/>
      <c r="AP33" s="164"/>
    </row>
    <row r="34" spans="1:42" s="72" customFormat="1" ht="12.75" customHeight="1">
      <c r="A34" s="174">
        <v>31</v>
      </c>
      <c r="B34" s="174" t="s">
        <v>82</v>
      </c>
      <c r="C34" s="42">
        <v>41855</v>
      </c>
      <c r="D34" s="44" t="s">
        <v>57</v>
      </c>
      <c r="E34" s="46">
        <v>0</v>
      </c>
      <c r="F34" t="s">
        <v>282</v>
      </c>
      <c r="G34" s="151">
        <v>1218.49</v>
      </c>
      <c r="H34" s="152">
        <v>18.95</v>
      </c>
      <c r="I34" s="153">
        <v>226.4</v>
      </c>
      <c r="J34" s="153">
        <v>465.9</v>
      </c>
      <c r="K34" s="152">
        <v>26</v>
      </c>
      <c r="L34" s="152">
        <v>0.47</v>
      </c>
      <c r="M34" s="153">
        <v>2.1989999999999998</v>
      </c>
      <c r="N34" s="153">
        <v>2.6739999999999999</v>
      </c>
      <c r="O34" s="83"/>
      <c r="P34" s="83"/>
      <c r="Q34" s="83"/>
      <c r="R34" s="83"/>
      <c r="S34" s="87">
        <f t="shared" si="0"/>
        <v>64.30026385224275</v>
      </c>
      <c r="T34" s="83">
        <f t="shared" si="1"/>
        <v>0.48594118909637263</v>
      </c>
      <c r="U34" s="84">
        <f t="shared" si="2"/>
        <v>105479.76</v>
      </c>
      <c r="V34" s="88">
        <f t="shared" si="3"/>
        <v>64.528679653679646</v>
      </c>
      <c r="W34" s="89">
        <f t="shared" si="4"/>
        <v>0.483999171030987</v>
      </c>
      <c r="X34" s="83">
        <f t="shared" si="5"/>
        <v>103855.732426</v>
      </c>
      <c r="Y34" s="171"/>
      <c r="Z34" s="172"/>
      <c r="AA34" s="173">
        <v>121.8</v>
      </c>
      <c r="AB34" s="170">
        <v>76.47</v>
      </c>
      <c r="AC34" s="178"/>
      <c r="AD34" s="161"/>
      <c r="AE34" s="173">
        <v>0.871</v>
      </c>
      <c r="AF34" s="180">
        <v>1.7370000000000001</v>
      </c>
      <c r="AG34" s="158"/>
      <c r="AH34" s="158"/>
      <c r="AI34" s="158"/>
      <c r="AJ34" s="158"/>
      <c r="AK34" s="158"/>
      <c r="AL34" s="158"/>
      <c r="AM34" s="158"/>
      <c r="AN34" s="158"/>
      <c r="AO34" s="158"/>
      <c r="AP34" s="164"/>
    </row>
    <row r="35" spans="1:42" s="72" customFormat="1" ht="12.75" customHeight="1">
      <c r="A35" s="174">
        <v>32</v>
      </c>
      <c r="B35" s="174" t="s">
        <v>111</v>
      </c>
      <c r="C35" s="73">
        <v>41859</v>
      </c>
      <c r="D35" s="74" t="s">
        <v>43</v>
      </c>
      <c r="E35" s="75">
        <v>1</v>
      </c>
      <c r="F35" s="72" t="s">
        <v>288</v>
      </c>
      <c r="G35" s="155">
        <v>8.5</v>
      </c>
      <c r="H35" s="156">
        <v>0.02</v>
      </c>
      <c r="I35" s="157">
        <v>0.21099999999999999</v>
      </c>
      <c r="J35" s="157">
        <v>2.9</v>
      </c>
      <c r="K35" s="156">
        <v>0.1</v>
      </c>
      <c r="L35" s="156">
        <v>7.0000000000000007E-2</v>
      </c>
      <c r="M35" s="157">
        <v>1.7000000000000001E-2</v>
      </c>
      <c r="N35" s="157">
        <v>2.1819999999999999</v>
      </c>
      <c r="O35" s="158"/>
      <c r="P35" s="158"/>
      <c r="Q35" s="158"/>
      <c r="R35" s="158"/>
      <c r="S35" s="87">
        <f t="shared" si="0"/>
        <v>425</v>
      </c>
      <c r="T35" s="83">
        <f t="shared" si="1"/>
        <v>7.2758620689655176E-2</v>
      </c>
      <c r="U35" s="84">
        <f t="shared" si="2"/>
        <v>0.61189999999999989</v>
      </c>
      <c r="V35" s="88">
        <f t="shared" si="3"/>
        <v>-168</v>
      </c>
      <c r="W35" s="89">
        <f t="shared" si="4"/>
        <v>0.27019498607242343</v>
      </c>
      <c r="X35" s="83">
        <f t="shared" si="5"/>
        <v>0.139292</v>
      </c>
      <c r="Y35" s="171"/>
      <c r="Z35" s="172"/>
      <c r="AA35" s="173">
        <v>0.38700000000000001</v>
      </c>
      <c r="AB35" s="170">
        <v>0.20200000000000001</v>
      </c>
      <c r="AC35" s="178"/>
      <c r="AD35" s="161"/>
      <c r="AE35" s="173">
        <v>0.125</v>
      </c>
      <c r="AF35" s="180">
        <v>-1.7789999999999999</v>
      </c>
      <c r="AG35" s="158"/>
      <c r="AH35" s="158"/>
      <c r="AI35" s="158"/>
      <c r="AJ35" s="158"/>
      <c r="AK35" s="158"/>
      <c r="AL35" s="158"/>
      <c r="AM35" s="158"/>
      <c r="AN35" s="158"/>
      <c r="AO35" s="158"/>
      <c r="AP35" s="164"/>
    </row>
    <row r="36" spans="1:42" s="72" customFormat="1" ht="12.75" customHeight="1">
      <c r="A36" s="174">
        <v>33</v>
      </c>
      <c r="B36" s="174" t="s">
        <v>82</v>
      </c>
      <c r="C36" s="73">
        <v>41885</v>
      </c>
      <c r="D36" s="74" t="s">
        <v>57</v>
      </c>
      <c r="E36" s="75">
        <v>0</v>
      </c>
      <c r="F36" s="72" t="s">
        <v>283</v>
      </c>
      <c r="G36" s="155">
        <v>1715.33</v>
      </c>
      <c r="H36" s="156">
        <v>18.760000000000002</v>
      </c>
      <c r="I36" s="157">
        <v>290.89999999999998</v>
      </c>
      <c r="J36" s="157">
        <v>475.3</v>
      </c>
      <c r="K36" s="156">
        <v>240.11</v>
      </c>
      <c r="L36" s="156">
        <v>1.73</v>
      </c>
      <c r="M36" s="157">
        <v>18.86</v>
      </c>
      <c r="N36" s="157">
        <v>12.88</v>
      </c>
      <c r="O36" s="153"/>
      <c r="P36" s="153"/>
      <c r="Q36" s="153"/>
      <c r="R36" s="153"/>
      <c r="S36" s="87">
        <f t="shared" ref="S36:S68" si="6">G36/H36</f>
        <v>91.43550106609807</v>
      </c>
      <c r="T36" s="83">
        <f t="shared" ref="T36:T68" si="7">I36/J36</f>
        <v>0.61203450452345876</v>
      </c>
      <c r="U36" s="84">
        <f t="shared" ref="U36:U68" si="8">I36/(1/J36)</f>
        <v>138264.76999999999</v>
      </c>
      <c r="V36" s="88">
        <f t="shared" ref="V36:V68" si="9">(G36-K36)/(H36-L36)</f>
        <v>86.6247798003523</v>
      </c>
      <c r="W36" s="89">
        <f t="shared" ref="W36:W68" si="10">(I36-M36)/(J36-N36)</f>
        <v>0.58829635396392876</v>
      </c>
      <c r="X36" s="83">
        <f t="shared" ref="X36:X68" si="11">(I36-M36)/(1/(J36-N36))</f>
        <v>125796.73679999997</v>
      </c>
      <c r="Y36" s="171">
        <v>16998.169999999998</v>
      </c>
      <c r="Z36" s="172">
        <v>71.37</v>
      </c>
      <c r="AA36" s="173">
        <v>171.6</v>
      </c>
      <c r="AB36" s="170">
        <v>96.58</v>
      </c>
      <c r="AC36" s="178">
        <v>18.5</v>
      </c>
      <c r="AD36" s="161">
        <v>0.61</v>
      </c>
      <c r="AE36" s="173">
        <v>8.6310000000000002</v>
      </c>
      <c r="AF36" s="180">
        <v>3.7949999999999999</v>
      </c>
      <c r="AG36" s="158"/>
      <c r="AH36" s="158"/>
      <c r="AI36" s="158"/>
      <c r="AJ36" s="158"/>
      <c r="AK36" s="158"/>
      <c r="AL36" s="158"/>
      <c r="AM36" s="158"/>
      <c r="AN36" s="158"/>
      <c r="AO36" s="158"/>
      <c r="AP36" s="164"/>
    </row>
    <row r="37" spans="1:42" s="72" customFormat="1" ht="12.75" customHeight="1">
      <c r="A37" s="174">
        <v>34</v>
      </c>
      <c r="B37" s="174" t="s">
        <v>96</v>
      </c>
      <c r="C37" s="42">
        <v>41856</v>
      </c>
      <c r="D37" s="44" t="s">
        <v>42</v>
      </c>
      <c r="E37" s="46">
        <v>3</v>
      </c>
      <c r="F37" t="s">
        <v>283</v>
      </c>
      <c r="G37" s="151">
        <v>1</v>
      </c>
      <c r="H37" s="152">
        <v>0.7</v>
      </c>
      <c r="I37" s="153">
        <v>0.30099999999999999</v>
      </c>
      <c r="J37" s="153">
        <v>15.9</v>
      </c>
      <c r="K37" s="152">
        <v>1.5</v>
      </c>
      <c r="L37" s="152">
        <v>0.5</v>
      </c>
      <c r="M37" s="153">
        <v>-8.2000000000000003E-2</v>
      </c>
      <c r="N37" s="153">
        <v>2.2149999999999999</v>
      </c>
      <c r="O37" s="83"/>
      <c r="P37" s="83"/>
      <c r="Q37" s="83"/>
      <c r="R37" s="83"/>
      <c r="S37" s="87">
        <f t="shared" si="6"/>
        <v>1.4285714285714286</v>
      </c>
      <c r="T37" s="83">
        <f t="shared" si="7"/>
        <v>1.8930817610062892E-2</v>
      </c>
      <c r="U37" s="84">
        <f t="shared" si="8"/>
        <v>4.7858999999999998</v>
      </c>
      <c r="V37" s="88">
        <f t="shared" si="9"/>
        <v>-2.5000000000000004</v>
      </c>
      <c r="W37" s="89">
        <f t="shared" si="10"/>
        <v>2.7986846912678113E-2</v>
      </c>
      <c r="X37" s="83">
        <f t="shared" si="11"/>
        <v>5.2413550000000004</v>
      </c>
      <c r="Y37" s="171"/>
      <c r="Z37" s="172"/>
      <c r="AA37" s="173"/>
      <c r="AB37" s="170"/>
      <c r="AC37" s="178"/>
      <c r="AD37" s="161"/>
      <c r="AE37" s="173"/>
      <c r="AF37" s="180"/>
      <c r="AG37" s="158"/>
      <c r="AH37" s="158"/>
      <c r="AI37" s="158"/>
      <c r="AJ37" s="158"/>
      <c r="AK37" s="158"/>
      <c r="AL37" s="158"/>
      <c r="AM37" s="158"/>
      <c r="AN37" s="158"/>
      <c r="AO37" s="158"/>
      <c r="AP37" s="164"/>
    </row>
    <row r="38" spans="1:42" s="72" customFormat="1" ht="12.75" customHeight="1">
      <c r="A38" s="174">
        <v>35</v>
      </c>
      <c r="B38" s="174" t="s">
        <v>250</v>
      </c>
      <c r="C38" s="73">
        <v>41856</v>
      </c>
      <c r="D38" s="74" t="s">
        <v>48</v>
      </c>
      <c r="E38" s="75">
        <v>3</v>
      </c>
      <c r="F38" s="72" t="s">
        <v>283</v>
      </c>
      <c r="G38" s="155">
        <v>1</v>
      </c>
      <c r="H38" s="156">
        <v>2.0099999999999998</v>
      </c>
      <c r="I38" s="157">
        <v>1.39</v>
      </c>
      <c r="J38" s="157">
        <v>27.36</v>
      </c>
      <c r="K38" s="156">
        <v>0.1</v>
      </c>
      <c r="L38" s="156">
        <v>0.64</v>
      </c>
      <c r="M38" s="157">
        <v>0.16700000000000001</v>
      </c>
      <c r="N38" s="157">
        <v>5.3789999999999996</v>
      </c>
      <c r="O38" s="158" t="s">
        <v>307</v>
      </c>
      <c r="P38" s="158"/>
      <c r="Q38" s="158"/>
      <c r="R38" s="158"/>
      <c r="S38" s="87">
        <f t="shared" si="6"/>
        <v>0.49751243781094534</v>
      </c>
      <c r="T38" s="83">
        <f t="shared" si="7"/>
        <v>5.0804093567251463E-2</v>
      </c>
      <c r="U38" s="84">
        <f t="shared" si="8"/>
        <v>38.0304</v>
      </c>
      <c r="V38" s="88">
        <f t="shared" si="9"/>
        <v>0.65693430656934326</v>
      </c>
      <c r="W38" s="89">
        <f t="shared" si="10"/>
        <v>5.5638960920795219E-2</v>
      </c>
      <c r="X38" s="83">
        <f t="shared" si="11"/>
        <v>26.882763000000001</v>
      </c>
      <c r="Y38" s="171"/>
      <c r="Z38" s="172"/>
      <c r="AA38" s="173"/>
      <c r="AB38" s="170"/>
      <c r="AC38" s="178"/>
      <c r="AD38" s="161"/>
      <c r="AE38" s="173"/>
      <c r="AF38" s="180"/>
      <c r="AG38" s="158"/>
      <c r="AH38" s="158"/>
      <c r="AI38" s="158"/>
      <c r="AJ38" s="158"/>
      <c r="AK38" s="158"/>
      <c r="AL38" s="158"/>
      <c r="AM38" s="158"/>
      <c r="AN38" s="158"/>
      <c r="AO38" s="158"/>
      <c r="AP38" s="164"/>
    </row>
    <row r="39" spans="1:42" s="72" customFormat="1" ht="12.75" customHeight="1">
      <c r="A39" s="174">
        <v>36</v>
      </c>
      <c r="B39" s="174" t="s">
        <v>251</v>
      </c>
      <c r="C39" s="73">
        <v>41856</v>
      </c>
      <c r="D39" s="74" t="s">
        <v>49</v>
      </c>
      <c r="E39" s="75">
        <v>3</v>
      </c>
      <c r="F39" s="72" t="s">
        <v>283</v>
      </c>
      <c r="G39" s="155">
        <v>2</v>
      </c>
      <c r="H39" s="156">
        <v>0.77</v>
      </c>
      <c r="I39" s="157">
        <v>1.0469999999999999</v>
      </c>
      <c r="J39" s="157">
        <v>9.2110000000000003</v>
      </c>
      <c r="K39" s="156">
        <v>1.5</v>
      </c>
      <c r="L39" s="156">
        <v>0.61</v>
      </c>
      <c r="M39" s="157">
        <v>0.104</v>
      </c>
      <c r="N39" s="157">
        <v>3.1139999999999999</v>
      </c>
      <c r="O39" s="158" t="s">
        <v>308</v>
      </c>
      <c r="P39" s="158"/>
      <c r="Q39" s="158"/>
      <c r="R39" s="158"/>
      <c r="S39" s="87">
        <f t="shared" si="6"/>
        <v>2.5974025974025974</v>
      </c>
      <c r="T39" s="83">
        <f t="shared" si="7"/>
        <v>0.11366843990880468</v>
      </c>
      <c r="U39" s="84">
        <f t="shared" si="8"/>
        <v>9.6439170000000001</v>
      </c>
      <c r="V39" s="88">
        <f t="shared" si="9"/>
        <v>3.1249999999999996</v>
      </c>
      <c r="W39" s="89">
        <f t="shared" si="10"/>
        <v>0.15466622929309495</v>
      </c>
      <c r="X39" s="83">
        <f t="shared" si="11"/>
        <v>5.7494709999999998</v>
      </c>
      <c r="Y39" s="171"/>
      <c r="Z39" s="172"/>
      <c r="AA39" s="173"/>
      <c r="AB39" s="170"/>
      <c r="AC39" s="178"/>
      <c r="AD39" s="161"/>
      <c r="AE39" s="173"/>
      <c r="AF39" s="180"/>
      <c r="AG39" s="158"/>
      <c r="AH39" s="158"/>
      <c r="AI39" s="158"/>
      <c r="AJ39" s="158"/>
      <c r="AK39" s="158"/>
      <c r="AL39" s="158"/>
      <c r="AM39" s="158"/>
      <c r="AN39" s="158"/>
      <c r="AO39" s="158"/>
      <c r="AP39" s="164"/>
    </row>
    <row r="40" spans="1:42" s="72" customFormat="1" ht="12.75" customHeight="1">
      <c r="A40" s="174">
        <v>37</v>
      </c>
      <c r="B40" s="174" t="s">
        <v>96</v>
      </c>
      <c r="C40" s="42">
        <v>41912</v>
      </c>
      <c r="D40" s="44" t="s">
        <v>42</v>
      </c>
      <c r="E40" s="46">
        <v>3</v>
      </c>
      <c r="F40" t="s">
        <v>322</v>
      </c>
      <c r="G40" s="151">
        <v>2.5</v>
      </c>
      <c r="H40" s="152">
        <v>0.59</v>
      </c>
      <c r="I40" s="153">
        <v>0.38200000000000001</v>
      </c>
      <c r="J40" s="153">
        <v>19.98</v>
      </c>
      <c r="K40" s="152">
        <v>2.5</v>
      </c>
      <c r="L40" s="152">
        <v>0.31</v>
      </c>
      <c r="M40" s="153">
        <v>-0.11</v>
      </c>
      <c r="N40" s="153">
        <v>-0.434</v>
      </c>
      <c r="O40" s="153">
        <f xml:space="preserve"> I40+0.086</f>
        <v>0.46799999999999997</v>
      </c>
      <c r="P40" s="153">
        <f>J40+2.524</f>
        <v>22.504000000000001</v>
      </c>
      <c r="Q40" s="153">
        <f>M40+0.086</f>
        <v>-2.4000000000000007E-2</v>
      </c>
      <c r="R40" s="153">
        <f>N40+2.524</f>
        <v>2.09</v>
      </c>
      <c r="S40" s="87">
        <f t="shared" si="6"/>
        <v>4.2372881355932206</v>
      </c>
      <c r="T40" s="83">
        <f t="shared" si="7"/>
        <v>1.9119119119119118E-2</v>
      </c>
      <c r="U40" s="84">
        <f t="shared" si="8"/>
        <v>7.6323600000000011</v>
      </c>
      <c r="V40" s="88">
        <f t="shared" si="9"/>
        <v>0</v>
      </c>
      <c r="W40" s="89">
        <f t="shared" si="10"/>
        <v>2.4101107083374151E-2</v>
      </c>
      <c r="X40" s="83">
        <f t="shared" si="11"/>
        <v>10.043688000000001</v>
      </c>
      <c r="Y40" s="171"/>
      <c r="Z40" s="172"/>
      <c r="AA40" s="173"/>
      <c r="AB40" s="170"/>
      <c r="AC40" s="178"/>
      <c r="AD40" s="161"/>
      <c r="AE40" s="173"/>
      <c r="AF40" s="180"/>
      <c r="AG40" s="158"/>
      <c r="AH40" s="158"/>
      <c r="AI40" s="158"/>
      <c r="AJ40" s="158"/>
      <c r="AK40" s="158"/>
      <c r="AL40" s="158"/>
      <c r="AM40" s="158"/>
      <c r="AN40" s="158"/>
      <c r="AO40" s="158"/>
      <c r="AP40" s="164"/>
    </row>
    <row r="41" spans="1:42" s="72" customFormat="1" ht="12.75" customHeight="1">
      <c r="A41" s="174">
        <v>38</v>
      </c>
      <c r="B41" s="174" t="s">
        <v>104</v>
      </c>
      <c r="C41" s="42">
        <v>41856</v>
      </c>
      <c r="D41" s="44" t="s">
        <v>50</v>
      </c>
      <c r="E41" s="46">
        <v>3</v>
      </c>
      <c r="F41" t="s">
        <v>285</v>
      </c>
      <c r="G41" s="151">
        <v>1</v>
      </c>
      <c r="H41" s="152">
        <v>0.56000000000000005</v>
      </c>
      <c r="I41" s="153">
        <v>0.318</v>
      </c>
      <c r="J41" s="153">
        <v>8.1660000000000004</v>
      </c>
      <c r="K41" s="152">
        <v>0.1</v>
      </c>
      <c r="L41" s="152">
        <v>0.31</v>
      </c>
      <c r="M41" s="153">
        <v>0.105</v>
      </c>
      <c r="N41" s="153">
        <v>3.1509999999999998</v>
      </c>
      <c r="O41" s="83"/>
      <c r="P41" s="83"/>
      <c r="Q41" s="83"/>
      <c r="R41" s="83"/>
      <c r="S41" s="87">
        <f t="shared" si="6"/>
        <v>1.7857142857142856</v>
      </c>
      <c r="T41" s="83">
        <f t="shared" si="7"/>
        <v>3.8941954445260836E-2</v>
      </c>
      <c r="U41" s="84">
        <f t="shared" si="8"/>
        <v>2.5967880000000001</v>
      </c>
      <c r="V41" s="88">
        <f t="shared" si="9"/>
        <v>3.5999999999999992</v>
      </c>
      <c r="W41" s="89">
        <f t="shared" si="10"/>
        <v>4.2472582253240278E-2</v>
      </c>
      <c r="X41" s="83">
        <f t="shared" si="11"/>
        <v>1.0681950000000002</v>
      </c>
      <c r="Y41" s="171"/>
      <c r="Z41" s="172"/>
      <c r="AA41" s="173"/>
      <c r="AB41" s="170"/>
      <c r="AC41" s="178"/>
      <c r="AD41" s="161"/>
      <c r="AE41" s="173"/>
      <c r="AF41" s="180"/>
      <c r="AG41" s="158"/>
      <c r="AH41" s="158"/>
      <c r="AI41" s="158"/>
      <c r="AJ41" s="158"/>
      <c r="AK41" s="158"/>
      <c r="AL41" s="158"/>
      <c r="AM41" s="158"/>
      <c r="AN41" s="158"/>
      <c r="AO41" s="158"/>
      <c r="AP41" s="164"/>
    </row>
    <row r="42" spans="1:42" s="72" customFormat="1" ht="12.75" customHeight="1">
      <c r="A42" s="174">
        <v>39</v>
      </c>
      <c r="B42" s="174" t="s">
        <v>101</v>
      </c>
      <c r="C42" s="42">
        <v>41856</v>
      </c>
      <c r="D42" s="44" t="s">
        <v>49</v>
      </c>
      <c r="E42" s="46">
        <v>3</v>
      </c>
      <c r="F42" t="s">
        <v>285</v>
      </c>
      <c r="G42" s="151">
        <v>2</v>
      </c>
      <c r="H42" s="152">
        <v>0.59</v>
      </c>
      <c r="I42" s="153">
        <v>0.37</v>
      </c>
      <c r="J42" s="153">
        <v>5.601</v>
      </c>
      <c r="K42" s="152">
        <v>0.1</v>
      </c>
      <c r="L42" s="152">
        <v>0.25</v>
      </c>
      <c r="M42" s="153">
        <v>-0.04</v>
      </c>
      <c r="N42" s="153">
        <v>1.085</v>
      </c>
      <c r="O42" s="83"/>
      <c r="P42" s="83"/>
      <c r="Q42" s="83"/>
      <c r="R42" s="83"/>
      <c r="S42" s="87">
        <f t="shared" si="6"/>
        <v>3.3898305084745766</v>
      </c>
      <c r="T42" s="83">
        <f t="shared" si="7"/>
        <v>6.6059632208534183E-2</v>
      </c>
      <c r="U42" s="84">
        <f t="shared" si="8"/>
        <v>2.0723699999999998</v>
      </c>
      <c r="V42" s="88">
        <f t="shared" si="9"/>
        <v>5.5882352941176476</v>
      </c>
      <c r="W42" s="89">
        <f t="shared" si="10"/>
        <v>9.0788308237378199E-2</v>
      </c>
      <c r="X42" s="83">
        <f t="shared" si="11"/>
        <v>1.8515599999999999</v>
      </c>
      <c r="Y42" s="171"/>
      <c r="Z42" s="172"/>
      <c r="AA42" s="173"/>
      <c r="AB42" s="170"/>
      <c r="AC42" s="178"/>
      <c r="AD42" s="161"/>
      <c r="AE42" s="173"/>
      <c r="AF42" s="180"/>
      <c r="AG42" s="158"/>
      <c r="AH42" s="158"/>
      <c r="AI42" s="158"/>
      <c r="AJ42" s="158"/>
      <c r="AK42" s="158"/>
      <c r="AL42" s="158"/>
      <c r="AM42" s="158"/>
      <c r="AN42" s="158"/>
      <c r="AO42" s="158"/>
      <c r="AP42" s="164"/>
    </row>
    <row r="43" spans="1:42" s="72" customFormat="1" ht="12.75" customHeight="1">
      <c r="A43" s="174">
        <v>40</v>
      </c>
      <c r="B43" s="174" t="s">
        <v>99</v>
      </c>
      <c r="C43" s="42">
        <v>41856</v>
      </c>
      <c r="D43" s="44" t="s">
        <v>48</v>
      </c>
      <c r="E43" s="46">
        <v>3</v>
      </c>
      <c r="F43" t="s">
        <v>285</v>
      </c>
      <c r="G43" s="151">
        <v>0.1</v>
      </c>
      <c r="H43" s="152">
        <v>0.62</v>
      </c>
      <c r="I43" s="153">
        <v>0.41</v>
      </c>
      <c r="J43" s="153">
        <v>8.5909999999999993</v>
      </c>
      <c r="K43" s="152">
        <v>0.55000000000000004</v>
      </c>
      <c r="L43" s="152">
        <v>0.26</v>
      </c>
      <c r="M43" s="153">
        <v>3.6999999999999998E-2</v>
      </c>
      <c r="N43" s="153">
        <v>2.3530000000000002</v>
      </c>
      <c r="O43" s="83"/>
      <c r="P43" s="83"/>
      <c r="Q43" s="83"/>
      <c r="R43" s="83"/>
      <c r="S43" s="87">
        <f t="shared" si="6"/>
        <v>0.16129032258064518</v>
      </c>
      <c r="T43" s="83">
        <f t="shared" si="7"/>
        <v>4.7724362705156557E-2</v>
      </c>
      <c r="U43" s="84">
        <f t="shared" si="8"/>
        <v>3.5223099999999996</v>
      </c>
      <c r="V43" s="88">
        <f t="shared" si="9"/>
        <v>-1.2500000000000002</v>
      </c>
      <c r="W43" s="89">
        <f t="shared" si="10"/>
        <v>5.9794806027572943E-2</v>
      </c>
      <c r="X43" s="83">
        <f t="shared" si="11"/>
        <v>2.3267739999999999</v>
      </c>
      <c r="Y43" s="171"/>
      <c r="Z43" s="172"/>
      <c r="AA43" s="173"/>
      <c r="AB43" s="170"/>
      <c r="AC43" s="178"/>
      <c r="AD43" s="161"/>
      <c r="AE43" s="173"/>
      <c r="AF43" s="180"/>
      <c r="AG43" s="158"/>
      <c r="AH43" s="158"/>
      <c r="AI43" s="158"/>
      <c r="AJ43" s="158"/>
      <c r="AK43" s="158"/>
      <c r="AL43" s="158"/>
      <c r="AM43" s="158"/>
      <c r="AN43" s="158"/>
      <c r="AO43" s="158"/>
      <c r="AP43" s="164"/>
    </row>
    <row r="44" spans="1:42" s="72" customFormat="1" ht="12.75" customHeight="1">
      <c r="A44" s="174">
        <v>41</v>
      </c>
      <c r="B44" s="174" t="s">
        <v>106</v>
      </c>
      <c r="C44" s="42">
        <v>41856</v>
      </c>
      <c r="D44" s="44" t="s">
        <v>42</v>
      </c>
      <c r="E44" s="46">
        <v>3</v>
      </c>
      <c r="F44" t="s">
        <v>284</v>
      </c>
      <c r="G44" s="151">
        <v>0.55000000000000004</v>
      </c>
      <c r="H44" s="152">
        <v>0.44</v>
      </c>
      <c r="I44" s="153">
        <v>0.29599999999999999</v>
      </c>
      <c r="J44" s="153">
        <v>7.6150000000000002</v>
      </c>
      <c r="K44" s="152">
        <v>1.5</v>
      </c>
      <c r="L44" s="152">
        <v>0.28999999999999998</v>
      </c>
      <c r="M44" s="153">
        <v>-4.1000000000000002E-2</v>
      </c>
      <c r="N44" s="153">
        <v>0.51200000000000001</v>
      </c>
      <c r="O44" s="83"/>
      <c r="P44" s="83"/>
      <c r="Q44" s="83"/>
      <c r="R44" s="83"/>
      <c r="S44" s="87">
        <f t="shared" si="6"/>
        <v>1.25</v>
      </c>
      <c r="T44" s="83">
        <f t="shared" si="7"/>
        <v>3.887065003282994E-2</v>
      </c>
      <c r="U44" s="84">
        <f t="shared" si="8"/>
        <v>2.2540400000000003</v>
      </c>
      <c r="V44" s="88">
        <f t="shared" si="9"/>
        <v>-6.3333333333333321</v>
      </c>
      <c r="W44" s="89">
        <f t="shared" si="10"/>
        <v>4.7444741658454172E-2</v>
      </c>
      <c r="X44" s="83">
        <f t="shared" si="11"/>
        <v>2.3937109999999997</v>
      </c>
      <c r="Y44" s="171"/>
      <c r="Z44" s="172"/>
      <c r="AA44" s="173"/>
      <c r="AB44" s="170"/>
      <c r="AC44" s="178"/>
      <c r="AD44" s="161"/>
      <c r="AE44" s="173"/>
      <c r="AF44" s="180"/>
      <c r="AG44" s="158"/>
      <c r="AH44" s="158"/>
      <c r="AI44" s="158"/>
      <c r="AJ44" s="158"/>
      <c r="AK44" s="158"/>
      <c r="AL44" s="158"/>
      <c r="AM44" s="158"/>
      <c r="AN44" s="158"/>
      <c r="AO44" s="158"/>
      <c r="AP44" s="164"/>
    </row>
    <row r="45" spans="1:42" s="72" customFormat="1" ht="12.75" customHeight="1">
      <c r="A45" s="174">
        <v>42</v>
      </c>
      <c r="B45" s="174" t="s">
        <v>115</v>
      </c>
      <c r="C45" s="73">
        <v>41862</v>
      </c>
      <c r="D45" s="74" t="s">
        <v>42</v>
      </c>
      <c r="E45" s="75">
        <v>3</v>
      </c>
      <c r="F45" s="72" t="s">
        <v>289</v>
      </c>
      <c r="G45" s="155">
        <v>0.1</v>
      </c>
      <c r="H45" s="156">
        <v>0.13</v>
      </c>
      <c r="I45" s="157">
        <v>6.6000000000000003E-2</v>
      </c>
      <c r="J45" s="157">
        <v>3.88</v>
      </c>
      <c r="K45" s="156">
        <v>2.5</v>
      </c>
      <c r="L45" s="156">
        <v>0.13</v>
      </c>
      <c r="M45" s="157">
        <v>-0.04</v>
      </c>
      <c r="N45" s="157">
        <v>1.9119999999999999</v>
      </c>
      <c r="O45" s="158"/>
      <c r="P45" s="158"/>
      <c r="Q45" s="158"/>
      <c r="R45" s="158"/>
      <c r="S45" s="87">
        <f t="shared" si="6"/>
        <v>0.76923076923076927</v>
      </c>
      <c r="T45" s="83">
        <f t="shared" si="7"/>
        <v>1.7010309278350517E-2</v>
      </c>
      <c r="U45" s="84">
        <f t="shared" si="8"/>
        <v>0.25607999999999997</v>
      </c>
      <c r="V45" s="88" t="e">
        <f t="shared" si="9"/>
        <v>#DIV/0!</v>
      </c>
      <c r="W45" s="89">
        <f t="shared" si="10"/>
        <v>5.3861788617886187E-2</v>
      </c>
      <c r="X45" s="83">
        <f t="shared" si="11"/>
        <v>0.20860800000000002</v>
      </c>
      <c r="Y45" s="171"/>
      <c r="Z45" s="172"/>
      <c r="AA45" s="173"/>
      <c r="AB45" s="170"/>
      <c r="AC45" s="178"/>
      <c r="AD45" s="161"/>
      <c r="AE45" s="173"/>
      <c r="AF45" s="180"/>
      <c r="AG45" s="158"/>
      <c r="AH45" s="158"/>
      <c r="AI45" s="158"/>
      <c r="AJ45" s="158"/>
      <c r="AK45" s="158"/>
      <c r="AL45" s="158"/>
      <c r="AM45" s="158"/>
      <c r="AN45" s="158"/>
      <c r="AO45" s="158"/>
      <c r="AP45" s="164"/>
    </row>
    <row r="46" spans="1:42" s="72" customFormat="1" ht="12.75" customHeight="1">
      <c r="A46" s="174">
        <v>42</v>
      </c>
      <c r="B46" s="174" t="s">
        <v>104</v>
      </c>
      <c r="C46" s="42">
        <v>41913</v>
      </c>
      <c r="D46" s="44" t="s">
        <v>50</v>
      </c>
      <c r="E46" s="46">
        <v>3</v>
      </c>
      <c r="F46" t="s">
        <v>323</v>
      </c>
      <c r="G46" s="151">
        <v>0.55000000000000004</v>
      </c>
      <c r="H46" s="152">
        <v>0.5</v>
      </c>
      <c r="I46" s="153">
        <v>0.161</v>
      </c>
      <c r="J46" s="153">
        <v>7.2759999999999998</v>
      </c>
      <c r="K46" s="152">
        <v>1</v>
      </c>
      <c r="L46" s="152">
        <v>0.46</v>
      </c>
      <c r="M46" s="153">
        <v>7.6999999999999999E-2</v>
      </c>
      <c r="N46" s="153">
        <v>0.51400000000000001</v>
      </c>
      <c r="O46" s="153">
        <f xml:space="preserve"> I46+0.086</f>
        <v>0.247</v>
      </c>
      <c r="P46" s="153">
        <f>J46+2.524</f>
        <v>9.8000000000000007</v>
      </c>
      <c r="Q46" s="153">
        <f>M46+0.086</f>
        <v>0.16299999999999998</v>
      </c>
      <c r="R46" s="153">
        <f>N46+2.524</f>
        <v>3.0380000000000003</v>
      </c>
      <c r="S46" s="87">
        <f t="shared" si="6"/>
        <v>1.1000000000000001</v>
      </c>
      <c r="T46" s="83">
        <f t="shared" si="7"/>
        <v>2.2127542605827378E-2</v>
      </c>
      <c r="U46" s="84">
        <f t="shared" si="8"/>
        <v>1.1714359999999999</v>
      </c>
      <c r="V46" s="88">
        <f t="shared" si="9"/>
        <v>-11.250000000000005</v>
      </c>
      <c r="W46" s="89">
        <f t="shared" si="10"/>
        <v>1.2422360248447206E-2</v>
      </c>
      <c r="X46" s="83">
        <f t="shared" si="11"/>
        <v>0.56800799999999996</v>
      </c>
      <c r="Y46" s="171"/>
      <c r="Z46" s="172"/>
      <c r="AA46" s="173"/>
      <c r="AB46" s="170"/>
      <c r="AC46" s="178"/>
      <c r="AD46" s="161"/>
      <c r="AE46" s="173"/>
      <c r="AF46" s="180"/>
      <c r="AG46" s="158"/>
      <c r="AH46" s="158"/>
      <c r="AI46" s="158"/>
      <c r="AJ46" s="158"/>
      <c r="AK46" s="158"/>
      <c r="AL46" s="158"/>
      <c r="AM46" s="158"/>
      <c r="AN46" s="158"/>
      <c r="AO46" s="158"/>
      <c r="AP46" s="164"/>
    </row>
    <row r="47" spans="1:42" s="72" customFormat="1" ht="12.75" customHeight="1">
      <c r="A47" s="174">
        <v>43</v>
      </c>
      <c r="B47" s="174" t="s">
        <v>101</v>
      </c>
      <c r="C47" s="42">
        <v>41913</v>
      </c>
      <c r="D47" s="44" t="s">
        <v>49</v>
      </c>
      <c r="E47" s="46">
        <v>3</v>
      </c>
      <c r="F47" t="s">
        <v>323</v>
      </c>
      <c r="G47" s="151">
        <v>1.5</v>
      </c>
      <c r="H47" s="152">
        <v>0.65</v>
      </c>
      <c r="I47" s="153">
        <v>0.314</v>
      </c>
      <c r="J47" s="153">
        <v>8.0749999999999993</v>
      </c>
      <c r="K47" s="152">
        <v>0.1</v>
      </c>
      <c r="L47" s="152">
        <v>0.28999999999999998</v>
      </c>
      <c r="M47" s="153">
        <v>-0.115</v>
      </c>
      <c r="N47" s="153">
        <v>-0.48599999999999999</v>
      </c>
      <c r="O47" s="153">
        <f xml:space="preserve"> I47+0.086</f>
        <v>0.4</v>
      </c>
      <c r="P47" s="153">
        <f>J47+2.524</f>
        <v>10.599</v>
      </c>
      <c r="Q47" s="153">
        <f>M47+0.086</f>
        <v>-2.9000000000000012E-2</v>
      </c>
      <c r="R47" s="153">
        <f>N47+2.524</f>
        <v>2.0380000000000003</v>
      </c>
      <c r="S47" s="87">
        <f t="shared" si="6"/>
        <v>2.3076923076923075</v>
      </c>
      <c r="T47" s="83">
        <f t="shared" si="7"/>
        <v>3.8885448916408674E-2</v>
      </c>
      <c r="U47" s="84">
        <f t="shared" si="8"/>
        <v>2.5355499999999997</v>
      </c>
      <c r="V47" s="88">
        <f t="shared" si="9"/>
        <v>3.8888888888888884</v>
      </c>
      <c r="W47" s="89">
        <f t="shared" si="10"/>
        <v>5.0110968344819533E-2</v>
      </c>
      <c r="X47" s="83">
        <f t="shared" si="11"/>
        <v>3.672669</v>
      </c>
      <c r="Y47" s="171"/>
      <c r="Z47" s="172"/>
      <c r="AA47" s="173"/>
      <c r="AB47" s="170"/>
      <c r="AC47" s="178"/>
      <c r="AD47" s="161"/>
      <c r="AE47" s="173"/>
      <c r="AF47" s="180"/>
      <c r="AG47" s="158"/>
      <c r="AH47" s="158"/>
      <c r="AI47" s="158"/>
      <c r="AJ47" s="158"/>
      <c r="AK47" s="158"/>
      <c r="AL47" s="158"/>
      <c r="AM47" s="158"/>
      <c r="AN47" s="158"/>
      <c r="AO47" s="158"/>
      <c r="AP47" s="164"/>
    </row>
    <row r="48" spans="1:42" s="72" customFormat="1" ht="12.75" customHeight="1">
      <c r="A48" s="174">
        <v>44</v>
      </c>
      <c r="B48" s="174" t="s">
        <v>99</v>
      </c>
      <c r="C48" s="42">
        <v>41913</v>
      </c>
      <c r="D48" s="44" t="s">
        <v>48</v>
      </c>
      <c r="E48" s="46">
        <v>3</v>
      </c>
      <c r="F48" t="s">
        <v>292</v>
      </c>
      <c r="G48" s="151">
        <v>0.1</v>
      </c>
      <c r="H48" s="152">
        <v>0.47</v>
      </c>
      <c r="I48" s="153">
        <v>0.253</v>
      </c>
      <c r="J48" s="153">
        <v>5.5330000000000004</v>
      </c>
      <c r="K48" s="152">
        <v>0.1</v>
      </c>
      <c r="L48" s="152">
        <v>0.26</v>
      </c>
      <c r="M48" s="153">
        <v>-0.1</v>
      </c>
      <c r="N48" s="153">
        <v>-0.432</v>
      </c>
      <c r="O48" s="153">
        <f xml:space="preserve"> I48+0.086</f>
        <v>0.33899999999999997</v>
      </c>
      <c r="P48" s="153">
        <f>J48+2.524</f>
        <v>8.0570000000000004</v>
      </c>
      <c r="Q48" s="153">
        <f>M48+0.086</f>
        <v>-1.4000000000000012E-2</v>
      </c>
      <c r="R48" s="153">
        <f>N48+2.524</f>
        <v>2.0920000000000001</v>
      </c>
      <c r="S48" s="87">
        <f t="shared" si="6"/>
        <v>0.21276595744680854</v>
      </c>
      <c r="T48" s="83">
        <f t="shared" si="7"/>
        <v>4.5725646123260438E-2</v>
      </c>
      <c r="U48" s="84">
        <f t="shared" si="8"/>
        <v>1.3998490000000001</v>
      </c>
      <c r="V48" s="88">
        <f t="shared" si="9"/>
        <v>0</v>
      </c>
      <c r="W48" s="89">
        <f t="shared" si="10"/>
        <v>5.9178541492036871E-2</v>
      </c>
      <c r="X48" s="83">
        <f t="shared" si="11"/>
        <v>2.105645</v>
      </c>
      <c r="Y48" s="171"/>
      <c r="Z48" s="172"/>
      <c r="AA48" s="173"/>
      <c r="AB48" s="170"/>
      <c r="AC48" s="178"/>
      <c r="AD48" s="161"/>
      <c r="AE48" s="173"/>
      <c r="AF48" s="180"/>
      <c r="AG48" s="158"/>
      <c r="AH48" s="158"/>
      <c r="AI48" s="158"/>
      <c r="AJ48" s="158"/>
      <c r="AK48" s="158"/>
      <c r="AL48" s="158"/>
      <c r="AM48" s="158"/>
      <c r="AN48" s="158"/>
      <c r="AO48" s="158"/>
      <c r="AP48" s="164"/>
    </row>
    <row r="49" spans="1:42" s="72" customFormat="1" ht="12.75" customHeight="1">
      <c r="A49" s="174">
        <v>45</v>
      </c>
      <c r="B49" s="174" t="s">
        <v>106</v>
      </c>
      <c r="C49" s="42">
        <v>41913</v>
      </c>
      <c r="D49" s="44" t="s">
        <v>42</v>
      </c>
      <c r="E49" s="46">
        <v>3</v>
      </c>
      <c r="F49" t="s">
        <v>293</v>
      </c>
      <c r="G49" s="151">
        <v>0.1</v>
      </c>
      <c r="H49" s="152">
        <v>0.5</v>
      </c>
      <c r="I49" s="153">
        <v>0.26200000000000001</v>
      </c>
      <c r="J49" s="153">
        <v>5.4349999999999996</v>
      </c>
      <c r="K49" s="152">
        <v>3</v>
      </c>
      <c r="L49" s="152">
        <v>0.35</v>
      </c>
      <c r="M49" s="153">
        <v>-0.106</v>
      </c>
      <c r="N49" s="153">
        <v>-0.64700000000000002</v>
      </c>
      <c r="O49" s="153">
        <f xml:space="preserve"> I49+0.086</f>
        <v>0.34799999999999998</v>
      </c>
      <c r="P49" s="153">
        <f>J49+2.524</f>
        <v>7.9589999999999996</v>
      </c>
      <c r="Q49" s="153">
        <f>M49+0.086</f>
        <v>-2.0000000000000004E-2</v>
      </c>
      <c r="R49" s="153">
        <f>N49+2.524</f>
        <v>1.877</v>
      </c>
      <c r="S49" s="87">
        <f t="shared" si="6"/>
        <v>0.2</v>
      </c>
      <c r="T49" s="83">
        <f t="shared" si="7"/>
        <v>4.8206071757129723E-2</v>
      </c>
      <c r="U49" s="84">
        <f t="shared" si="8"/>
        <v>1.42397</v>
      </c>
      <c r="V49" s="88">
        <f t="shared" si="9"/>
        <v>-19.333333333333329</v>
      </c>
      <c r="W49" s="89">
        <f t="shared" si="10"/>
        <v>6.0506412364353834E-2</v>
      </c>
      <c r="X49" s="83">
        <f t="shared" si="11"/>
        <v>2.2381759999999997</v>
      </c>
      <c r="Y49" s="171"/>
      <c r="Z49" s="172"/>
      <c r="AA49" s="173"/>
      <c r="AB49" s="170"/>
      <c r="AC49" s="178"/>
      <c r="AD49" s="161"/>
      <c r="AE49" s="173"/>
      <c r="AF49" s="180"/>
      <c r="AG49" s="158"/>
      <c r="AH49" s="158"/>
      <c r="AI49" s="158"/>
      <c r="AJ49" s="158"/>
      <c r="AK49" s="158"/>
      <c r="AL49" s="158"/>
      <c r="AM49" s="158"/>
      <c r="AN49" s="158"/>
      <c r="AO49" s="158"/>
      <c r="AP49" s="164"/>
    </row>
    <row r="50" spans="1:42" s="72" customFormat="1" ht="12.75" customHeight="1">
      <c r="A50" s="174">
        <v>46</v>
      </c>
      <c r="B50" s="174" t="s">
        <v>87</v>
      </c>
      <c r="C50" s="42">
        <v>41857</v>
      </c>
      <c r="D50" s="44" t="s">
        <v>48</v>
      </c>
      <c r="E50" s="46">
        <v>3</v>
      </c>
      <c r="F50" t="s">
        <v>286</v>
      </c>
      <c r="G50" s="151">
        <v>3</v>
      </c>
      <c r="H50" s="152">
        <v>1.35</v>
      </c>
      <c r="I50" s="153">
        <v>0.193</v>
      </c>
      <c r="J50" s="153">
        <v>13.92</v>
      </c>
      <c r="K50" s="152">
        <v>0.55000000000000004</v>
      </c>
      <c r="L50" s="152">
        <v>0.83</v>
      </c>
      <c r="M50" s="153">
        <v>6.6000000000000003E-2</v>
      </c>
      <c r="N50" s="153">
        <v>5.6779999999999999</v>
      </c>
      <c r="O50" s="83"/>
      <c r="P50" s="83"/>
      <c r="Q50" s="83"/>
      <c r="R50" s="83"/>
      <c r="S50" s="87">
        <f t="shared" si="6"/>
        <v>2.2222222222222219</v>
      </c>
      <c r="T50" s="83">
        <f t="shared" si="7"/>
        <v>1.3864942528735633E-2</v>
      </c>
      <c r="U50" s="84">
        <f t="shared" si="8"/>
        <v>2.6865600000000001</v>
      </c>
      <c r="V50" s="88">
        <f t="shared" si="9"/>
        <v>4.7115384615384608</v>
      </c>
      <c r="W50" s="89">
        <f t="shared" si="10"/>
        <v>1.5408881339480707E-2</v>
      </c>
      <c r="X50" s="83">
        <f t="shared" si="11"/>
        <v>1.0467340000000003</v>
      </c>
      <c r="Y50" s="171">
        <v>0.1</v>
      </c>
      <c r="Z50" s="172">
        <v>0.67</v>
      </c>
      <c r="AA50" s="173">
        <v>0.57499999999999996</v>
      </c>
      <c r="AB50" s="170">
        <v>7.0270000000000001</v>
      </c>
      <c r="AC50" s="178">
        <v>0.1</v>
      </c>
      <c r="AD50" s="161">
        <v>0.65</v>
      </c>
      <c r="AE50" s="173">
        <v>0.375</v>
      </c>
      <c r="AF50" s="180">
        <v>4.9950000000000001</v>
      </c>
      <c r="AG50" s="158"/>
      <c r="AH50" s="158"/>
      <c r="AI50" s="158"/>
      <c r="AJ50" s="158"/>
      <c r="AK50" s="158"/>
      <c r="AL50" s="158"/>
      <c r="AM50" s="158"/>
      <c r="AN50" s="158"/>
      <c r="AO50" s="158"/>
      <c r="AP50" s="164"/>
    </row>
    <row r="51" spans="1:42" s="72" customFormat="1" ht="12.75" customHeight="1">
      <c r="A51" s="174">
        <v>47</v>
      </c>
      <c r="B51" s="174" t="s">
        <v>86</v>
      </c>
      <c r="C51" s="42">
        <v>41857</v>
      </c>
      <c r="D51" s="44" t="s">
        <v>42</v>
      </c>
      <c r="E51" s="46">
        <v>3</v>
      </c>
      <c r="F51" t="s">
        <v>286</v>
      </c>
      <c r="G51" s="151">
        <v>2.5</v>
      </c>
      <c r="H51" s="152">
        <v>1.41</v>
      </c>
      <c r="I51" s="153">
        <v>0.30199999999999999</v>
      </c>
      <c r="J51" s="153">
        <v>16.82</v>
      </c>
      <c r="K51" s="152">
        <v>1</v>
      </c>
      <c r="L51" s="152">
        <v>0.94</v>
      </c>
      <c r="M51" s="153">
        <v>3.1E-2</v>
      </c>
      <c r="N51" s="153">
        <v>16.82</v>
      </c>
      <c r="O51" s="83"/>
      <c r="P51" s="83"/>
      <c r="Q51" s="83"/>
      <c r="R51" s="83"/>
      <c r="S51" s="87">
        <f t="shared" si="6"/>
        <v>1.773049645390071</v>
      </c>
      <c r="T51" s="83">
        <f t="shared" si="7"/>
        <v>1.7954815695600475E-2</v>
      </c>
      <c r="U51" s="84">
        <f t="shared" si="8"/>
        <v>5.0796399999999995</v>
      </c>
      <c r="V51" s="88">
        <f t="shared" si="9"/>
        <v>3.191489361702128</v>
      </c>
      <c r="W51" s="89" t="e">
        <f t="shared" si="10"/>
        <v>#DIV/0!</v>
      </c>
      <c r="X51" s="83" t="e">
        <f t="shared" si="11"/>
        <v>#DIV/0!</v>
      </c>
      <c r="Y51" s="171">
        <v>0.1</v>
      </c>
      <c r="Z51" s="172">
        <v>0.74</v>
      </c>
      <c r="AA51" s="173">
        <v>0.56899999999999995</v>
      </c>
      <c r="AB51" s="170">
        <v>7.36</v>
      </c>
      <c r="AC51" s="178">
        <v>0.55000000000000004</v>
      </c>
      <c r="AD51" s="161">
        <v>0.71</v>
      </c>
      <c r="AE51" s="173">
        <v>0.34399999999999997</v>
      </c>
      <c r="AF51" s="180">
        <v>5.84</v>
      </c>
      <c r="AG51" s="158"/>
      <c r="AH51" s="158"/>
      <c r="AI51" s="158"/>
      <c r="AJ51" s="158"/>
      <c r="AK51" s="158"/>
      <c r="AL51" s="158"/>
      <c r="AM51" s="158"/>
      <c r="AN51" s="158"/>
      <c r="AO51" s="158"/>
      <c r="AP51" s="164"/>
    </row>
    <row r="52" spans="1:42" s="72" customFormat="1" ht="12.75" customHeight="1">
      <c r="A52" s="174">
        <v>48</v>
      </c>
      <c r="B52" s="174" t="s">
        <v>88</v>
      </c>
      <c r="C52" s="73">
        <v>41857</v>
      </c>
      <c r="D52" s="74" t="s">
        <v>43</v>
      </c>
      <c r="E52" s="75">
        <v>1</v>
      </c>
      <c r="F52" s="72" t="s">
        <v>286</v>
      </c>
      <c r="G52" s="155">
        <v>2.5</v>
      </c>
      <c r="H52" s="156">
        <v>0.76</v>
      </c>
      <c r="I52" s="157">
        <v>0.252</v>
      </c>
      <c r="J52" s="157">
        <v>8.9830000000000005</v>
      </c>
      <c r="K52" s="156">
        <v>0.1</v>
      </c>
      <c r="L52" s="156">
        <v>0.56000000000000005</v>
      </c>
      <c r="M52" s="157">
        <v>1.6E-2</v>
      </c>
      <c r="N52" s="157">
        <v>4.6020000000000003</v>
      </c>
      <c r="O52" s="158"/>
      <c r="P52" s="158"/>
      <c r="Q52" s="158"/>
      <c r="R52" s="158"/>
      <c r="S52" s="87">
        <f t="shared" si="6"/>
        <v>3.2894736842105261</v>
      </c>
      <c r="T52" s="83">
        <f t="shared" si="7"/>
        <v>2.8052988979182899E-2</v>
      </c>
      <c r="U52" s="84">
        <f t="shared" si="8"/>
        <v>2.2637160000000001</v>
      </c>
      <c r="V52" s="88">
        <f t="shared" si="9"/>
        <v>12.000000000000002</v>
      </c>
      <c r="W52" s="89">
        <f t="shared" si="10"/>
        <v>5.3868979685003419E-2</v>
      </c>
      <c r="X52" s="83">
        <f t="shared" si="11"/>
        <v>1.0339160000000001</v>
      </c>
      <c r="Y52" s="171">
        <v>3.5</v>
      </c>
      <c r="Z52" s="172">
        <v>0.73</v>
      </c>
      <c r="AA52" s="173">
        <v>0.30499999999999999</v>
      </c>
      <c r="AB52" s="170">
        <v>5.0330000000000004</v>
      </c>
      <c r="AC52" s="178">
        <v>0.1</v>
      </c>
      <c r="AD52" s="161">
        <v>0.5</v>
      </c>
      <c r="AE52" s="173">
        <v>0.123</v>
      </c>
      <c r="AF52" s="180">
        <v>3.5049999999999999</v>
      </c>
      <c r="AG52" s="158"/>
      <c r="AH52" s="158"/>
      <c r="AI52" s="158"/>
      <c r="AJ52" s="158"/>
      <c r="AK52" s="158"/>
      <c r="AL52" s="158"/>
      <c r="AM52" s="158"/>
      <c r="AN52" s="158"/>
      <c r="AO52" s="158"/>
      <c r="AP52" s="164"/>
    </row>
    <row r="53" spans="1:42" ht="12.75" customHeight="1">
      <c r="A53" s="174">
        <v>49</v>
      </c>
      <c r="B53" s="174" t="s">
        <v>254</v>
      </c>
      <c r="C53" s="42">
        <v>41857</v>
      </c>
      <c r="D53" s="44" t="s">
        <v>49</v>
      </c>
      <c r="E53" s="46">
        <v>3</v>
      </c>
      <c r="F53" t="s">
        <v>286</v>
      </c>
      <c r="G53" s="151">
        <v>4.5</v>
      </c>
      <c r="H53" s="152">
        <v>0.97</v>
      </c>
      <c r="I53" s="153">
        <v>0.314</v>
      </c>
      <c r="J53" s="153">
        <v>15.2</v>
      </c>
      <c r="K53" s="152">
        <v>0.1</v>
      </c>
      <c r="L53" s="152">
        <v>0.73</v>
      </c>
      <c r="M53" s="153">
        <v>2.5999999999999999E-2</v>
      </c>
      <c r="N53" s="153">
        <v>4.7610000000000001</v>
      </c>
      <c r="O53" s="83"/>
      <c r="P53" s="83"/>
      <c r="Q53" s="83"/>
      <c r="R53" s="83"/>
      <c r="S53" s="87">
        <f t="shared" si="6"/>
        <v>4.6391752577319592</v>
      </c>
      <c r="T53" s="83">
        <f t="shared" si="7"/>
        <v>2.0657894736842108E-2</v>
      </c>
      <c r="U53" s="84">
        <f t="shared" si="8"/>
        <v>4.7728000000000002</v>
      </c>
      <c r="V53" s="88">
        <f t="shared" si="9"/>
        <v>18.333333333333336</v>
      </c>
      <c r="W53" s="89">
        <f t="shared" si="10"/>
        <v>2.7588849506657725E-2</v>
      </c>
      <c r="X53" s="83">
        <f t="shared" si="11"/>
        <v>3.0064319999999998</v>
      </c>
      <c r="Y53" s="171">
        <v>0.1</v>
      </c>
      <c r="Z53" s="172">
        <v>0.68</v>
      </c>
      <c r="AA53" s="173">
        <v>0.63700000000000001</v>
      </c>
      <c r="AB53" s="170">
        <v>6.2679999999999998</v>
      </c>
      <c r="AC53" s="178">
        <v>0.1</v>
      </c>
      <c r="AD53" s="161">
        <v>0.56000000000000005</v>
      </c>
      <c r="AE53" s="173">
        <v>0.224</v>
      </c>
      <c r="AF53" s="180">
        <v>3.9569999999999999</v>
      </c>
      <c r="AG53" s="83"/>
      <c r="AH53" s="83"/>
      <c r="AI53" s="83"/>
      <c r="AJ53" s="83"/>
      <c r="AK53" s="83"/>
      <c r="AL53" s="83"/>
      <c r="AM53" s="83"/>
      <c r="AN53" s="83"/>
      <c r="AO53" s="83"/>
      <c r="AP53" s="84"/>
    </row>
    <row r="54" spans="1:42" ht="12.75" customHeight="1">
      <c r="A54" s="174">
        <v>50</v>
      </c>
      <c r="B54" s="174" t="s">
        <v>255</v>
      </c>
      <c r="C54" s="73">
        <v>41857</v>
      </c>
      <c r="D54" s="74" t="s">
        <v>44</v>
      </c>
      <c r="E54" s="75">
        <v>1</v>
      </c>
      <c r="F54" s="72" t="s">
        <v>286</v>
      </c>
      <c r="G54" s="155">
        <v>0.55000000000000004</v>
      </c>
      <c r="H54" s="156">
        <v>0.77</v>
      </c>
      <c r="I54" s="157">
        <v>0.23799999999999999</v>
      </c>
      <c r="J54" s="157">
        <v>12.11</v>
      </c>
      <c r="K54" s="156">
        <v>0.55000000000000004</v>
      </c>
      <c r="L54" s="156">
        <v>0.67</v>
      </c>
      <c r="M54" s="157">
        <v>2.1999999999999999E-2</v>
      </c>
      <c r="N54" s="157">
        <v>4.5999999999999996</v>
      </c>
      <c r="O54" s="158"/>
      <c r="P54" s="158"/>
      <c r="Q54" s="158"/>
      <c r="R54" s="158"/>
      <c r="S54" s="87">
        <f t="shared" si="6"/>
        <v>0.7142857142857143</v>
      </c>
      <c r="T54" s="83">
        <f t="shared" si="7"/>
        <v>1.9653179190751446E-2</v>
      </c>
      <c r="U54" s="84">
        <f t="shared" si="8"/>
        <v>2.8821799999999995</v>
      </c>
      <c r="V54" s="88">
        <f t="shared" si="9"/>
        <v>0</v>
      </c>
      <c r="W54" s="89">
        <f t="shared" si="10"/>
        <v>2.8761651131824235E-2</v>
      </c>
      <c r="X54" s="83">
        <f t="shared" si="11"/>
        <v>1.6221599999999998</v>
      </c>
      <c r="Y54" s="171">
        <v>0.1</v>
      </c>
      <c r="Z54" s="172">
        <v>0.44</v>
      </c>
      <c r="AA54" s="173">
        <v>0.55400000000000005</v>
      </c>
      <c r="AB54" s="170">
        <v>6.4450000000000003</v>
      </c>
      <c r="AC54" s="178">
        <v>0.1</v>
      </c>
      <c r="AD54" s="161">
        <v>0.5</v>
      </c>
      <c r="AE54" s="173">
        <v>0.26200000000000001</v>
      </c>
      <c r="AF54" s="180">
        <v>3.456</v>
      </c>
      <c r="AG54" s="83"/>
      <c r="AH54" s="83"/>
      <c r="AI54" s="83"/>
      <c r="AJ54" s="83"/>
      <c r="AK54" s="83"/>
      <c r="AL54" s="83"/>
      <c r="AM54" s="83"/>
      <c r="AN54" s="83"/>
      <c r="AO54" s="83"/>
      <c r="AP54" s="84"/>
    </row>
    <row r="55" spans="1:42" ht="12.75" customHeight="1">
      <c r="A55" s="174">
        <v>51</v>
      </c>
      <c r="B55" s="174" t="s">
        <v>144</v>
      </c>
      <c r="C55" s="73">
        <v>41858</v>
      </c>
      <c r="D55" s="74" t="s">
        <v>42</v>
      </c>
      <c r="E55" s="75">
        <v>3</v>
      </c>
      <c r="F55" s="72" t="s">
        <v>287</v>
      </c>
      <c r="G55" s="155"/>
      <c r="H55" s="156"/>
      <c r="I55" s="157"/>
      <c r="J55" s="157"/>
      <c r="K55" s="156"/>
      <c r="L55" s="156"/>
      <c r="M55" s="157"/>
      <c r="N55" s="157"/>
      <c r="O55" s="158"/>
      <c r="P55" s="158"/>
      <c r="Q55" s="158"/>
      <c r="R55" s="158"/>
      <c r="S55" s="87" t="e">
        <f t="shared" si="6"/>
        <v>#DIV/0!</v>
      </c>
      <c r="T55" s="83" t="e">
        <f t="shared" si="7"/>
        <v>#DIV/0!</v>
      </c>
      <c r="U55" s="84" t="e">
        <f t="shared" si="8"/>
        <v>#DIV/0!</v>
      </c>
      <c r="V55" s="88" t="e">
        <f t="shared" si="9"/>
        <v>#DIV/0!</v>
      </c>
      <c r="W55" s="89" t="e">
        <f t="shared" si="10"/>
        <v>#DIV/0!</v>
      </c>
      <c r="X55" s="83" t="e">
        <f t="shared" si="11"/>
        <v>#DIV/0!</v>
      </c>
      <c r="Y55" s="171"/>
      <c r="Z55" s="172"/>
      <c r="AA55" s="173"/>
      <c r="AB55" s="170"/>
      <c r="AC55" s="178"/>
      <c r="AD55" s="161"/>
      <c r="AE55" s="173"/>
      <c r="AF55" s="180"/>
      <c r="AG55" s="83"/>
      <c r="AH55" s="83"/>
      <c r="AI55" s="83"/>
      <c r="AJ55" s="83"/>
      <c r="AK55" s="83"/>
      <c r="AL55" s="83"/>
      <c r="AM55" s="83"/>
      <c r="AN55" s="83"/>
      <c r="AO55" s="83"/>
      <c r="AP55" s="84"/>
    </row>
    <row r="56" spans="1:42" ht="12.75" customHeight="1">
      <c r="A56" s="174">
        <v>52</v>
      </c>
      <c r="B56" s="174" t="s">
        <v>252</v>
      </c>
      <c r="C56" s="73">
        <v>41858</v>
      </c>
      <c r="D56" s="74" t="s">
        <v>43</v>
      </c>
      <c r="E56" s="75">
        <v>1</v>
      </c>
      <c r="F56" s="72" t="s">
        <v>287</v>
      </c>
      <c r="G56" s="155"/>
      <c r="H56" s="156"/>
      <c r="I56" s="157"/>
      <c r="J56" s="157"/>
      <c r="K56" s="156"/>
      <c r="L56" s="156"/>
      <c r="M56" s="157"/>
      <c r="N56" s="157"/>
      <c r="O56" s="158"/>
      <c r="P56" s="158"/>
      <c r="Q56" s="158"/>
      <c r="R56" s="158"/>
      <c r="S56" s="87" t="e">
        <f t="shared" si="6"/>
        <v>#DIV/0!</v>
      </c>
      <c r="T56" s="83" t="e">
        <f t="shared" si="7"/>
        <v>#DIV/0!</v>
      </c>
      <c r="U56" s="84" t="e">
        <f t="shared" si="8"/>
        <v>#DIV/0!</v>
      </c>
      <c r="V56" s="88" t="e">
        <f t="shared" si="9"/>
        <v>#DIV/0!</v>
      </c>
      <c r="W56" s="89" t="e">
        <f t="shared" si="10"/>
        <v>#DIV/0!</v>
      </c>
      <c r="X56" s="83" t="e">
        <f t="shared" si="11"/>
        <v>#DIV/0!</v>
      </c>
      <c r="Y56" s="171"/>
      <c r="Z56" s="172"/>
      <c r="AA56" s="173"/>
      <c r="AB56" s="170"/>
      <c r="AC56" s="178"/>
      <c r="AD56" s="161"/>
      <c r="AE56" s="173"/>
      <c r="AF56" s="180"/>
      <c r="AG56" s="83"/>
      <c r="AH56" s="83"/>
      <c r="AI56" s="83"/>
      <c r="AJ56" s="83"/>
      <c r="AK56" s="83"/>
      <c r="AL56" s="83"/>
      <c r="AM56" s="83"/>
      <c r="AN56" s="83"/>
      <c r="AO56" s="83"/>
      <c r="AP56" s="84"/>
    </row>
    <row r="57" spans="1:42" ht="12.75" customHeight="1">
      <c r="A57" s="174">
        <v>53</v>
      </c>
      <c r="B57" s="174" t="s">
        <v>253</v>
      </c>
      <c r="C57" s="73">
        <v>41858</v>
      </c>
      <c r="D57" s="74" t="s">
        <v>44</v>
      </c>
      <c r="E57" s="75">
        <v>1</v>
      </c>
      <c r="F57" s="72" t="s">
        <v>287</v>
      </c>
      <c r="G57" s="155"/>
      <c r="H57" s="156"/>
      <c r="I57" s="157"/>
      <c r="J57" s="157"/>
      <c r="K57" s="156"/>
      <c r="L57" s="156"/>
      <c r="M57" s="157"/>
      <c r="N57" s="157"/>
      <c r="O57" s="158"/>
      <c r="P57" s="158"/>
      <c r="Q57" s="158"/>
      <c r="R57" s="158"/>
      <c r="S57" s="87" t="e">
        <f t="shared" si="6"/>
        <v>#DIV/0!</v>
      </c>
      <c r="T57" s="83" t="e">
        <f t="shared" si="7"/>
        <v>#DIV/0!</v>
      </c>
      <c r="U57" s="84" t="e">
        <f t="shared" si="8"/>
        <v>#DIV/0!</v>
      </c>
      <c r="V57" s="88" t="e">
        <f t="shared" si="9"/>
        <v>#DIV/0!</v>
      </c>
      <c r="W57" s="89" t="e">
        <f t="shared" si="10"/>
        <v>#DIV/0!</v>
      </c>
      <c r="X57" s="83" t="e">
        <f t="shared" si="11"/>
        <v>#DIV/0!</v>
      </c>
      <c r="Y57" s="171"/>
      <c r="Z57" s="172"/>
      <c r="AA57" s="173"/>
      <c r="AB57" s="170"/>
      <c r="AC57" s="178"/>
      <c r="AD57" s="161"/>
      <c r="AE57" s="173"/>
      <c r="AF57" s="180"/>
      <c r="AG57" s="83"/>
      <c r="AH57" s="83"/>
      <c r="AI57" s="83"/>
      <c r="AJ57" s="83"/>
      <c r="AK57" s="83"/>
      <c r="AL57" s="83"/>
      <c r="AM57" s="83"/>
      <c r="AN57" s="83"/>
      <c r="AO57" s="83"/>
      <c r="AP57" s="84"/>
    </row>
    <row r="58" spans="1:42" ht="12.75" customHeight="1">
      <c r="A58" s="174">
        <v>54</v>
      </c>
      <c r="B58" s="174" t="s">
        <v>115</v>
      </c>
      <c r="C58" s="73">
        <v>41862</v>
      </c>
      <c r="D58" s="74" t="s">
        <v>42</v>
      </c>
      <c r="E58" s="75">
        <v>3</v>
      </c>
      <c r="F58" s="72" t="s">
        <v>289</v>
      </c>
      <c r="G58" s="155"/>
      <c r="H58" s="156"/>
      <c r="I58" s="157"/>
      <c r="J58" s="157"/>
      <c r="K58" s="156"/>
      <c r="L58" s="156"/>
      <c r="M58" s="157"/>
      <c r="N58" s="157"/>
      <c r="O58" s="158"/>
      <c r="P58" s="158"/>
      <c r="Q58" s="158"/>
      <c r="R58" s="158"/>
      <c r="S58" s="87"/>
      <c r="T58" s="83"/>
      <c r="U58" s="84"/>
      <c r="V58" s="88"/>
      <c r="W58" s="89"/>
      <c r="X58" s="83"/>
      <c r="Y58" s="171">
        <v>0.1</v>
      </c>
      <c r="Z58" s="172">
        <v>0</v>
      </c>
      <c r="AA58" s="173">
        <v>0.32800000000000001</v>
      </c>
      <c r="AB58" s="170">
        <v>3.6999999999999998E-2</v>
      </c>
      <c r="AC58" s="178">
        <v>0.1</v>
      </c>
      <c r="AD58" s="161">
        <v>0</v>
      </c>
      <c r="AE58" s="173">
        <v>0.21199999999999999</v>
      </c>
      <c r="AF58" s="180">
        <v>-1.0329999999999999</v>
      </c>
      <c r="AG58" s="83"/>
      <c r="AH58" s="83"/>
      <c r="AI58" s="83"/>
      <c r="AJ58" s="83"/>
      <c r="AK58" s="83"/>
      <c r="AL58" s="83"/>
      <c r="AM58" s="83"/>
      <c r="AN58" s="83"/>
      <c r="AO58" s="83"/>
      <c r="AP58" s="84"/>
    </row>
    <row r="59" spans="1:42" s="72" customFormat="1" ht="12.75" customHeight="1">
      <c r="A59" s="174">
        <v>55</v>
      </c>
      <c r="B59" s="174" t="s">
        <v>256</v>
      </c>
      <c r="C59" s="73">
        <v>41862</v>
      </c>
      <c r="D59" s="74" t="s">
        <v>43</v>
      </c>
      <c r="E59" s="75">
        <v>1</v>
      </c>
      <c r="F59" s="72" t="s">
        <v>289</v>
      </c>
      <c r="G59" s="155">
        <v>0.1</v>
      </c>
      <c r="H59" s="156">
        <v>0.1</v>
      </c>
      <c r="I59" s="157">
        <v>8.5000000000000006E-2</v>
      </c>
      <c r="J59" s="157">
        <v>2.8260000000000001</v>
      </c>
      <c r="K59" s="156">
        <v>1</v>
      </c>
      <c r="L59" s="156">
        <v>0.11</v>
      </c>
      <c r="M59" s="157">
        <v>-0.01</v>
      </c>
      <c r="N59" s="157">
        <v>1.27</v>
      </c>
      <c r="O59" s="158"/>
      <c r="P59" s="158"/>
      <c r="Q59" s="158"/>
      <c r="R59" s="158"/>
      <c r="S59" s="87">
        <f t="shared" si="6"/>
        <v>1</v>
      </c>
      <c r="T59" s="83">
        <f t="shared" si="7"/>
        <v>3.0077848549186131E-2</v>
      </c>
      <c r="U59" s="84">
        <f t="shared" si="8"/>
        <v>0.24021000000000001</v>
      </c>
      <c r="V59" s="88">
        <f t="shared" si="9"/>
        <v>90.000000000000043</v>
      </c>
      <c r="W59" s="89">
        <f t="shared" si="10"/>
        <v>6.1053984575835475E-2</v>
      </c>
      <c r="X59" s="83">
        <f t="shared" si="11"/>
        <v>0.14782000000000001</v>
      </c>
      <c r="Y59" s="171">
        <v>0.1</v>
      </c>
      <c r="Z59" s="172">
        <v>0</v>
      </c>
      <c r="AA59" s="173">
        <v>0.36199999999999999</v>
      </c>
      <c r="AB59" s="170">
        <v>-9.7000000000000003E-2</v>
      </c>
      <c r="AC59" s="178">
        <v>1</v>
      </c>
      <c r="AD59" s="161">
        <v>0</v>
      </c>
      <c r="AE59" s="173">
        <v>0.248</v>
      </c>
      <c r="AF59" s="180">
        <v>-0.95</v>
      </c>
      <c r="AG59" s="158"/>
      <c r="AH59" s="158"/>
      <c r="AI59" s="158"/>
      <c r="AJ59" s="158"/>
      <c r="AK59" s="158"/>
      <c r="AL59" s="158"/>
      <c r="AM59" s="158"/>
      <c r="AN59" s="158"/>
      <c r="AO59" s="158"/>
      <c r="AP59" s="164"/>
    </row>
    <row r="60" spans="1:42" s="72" customFormat="1" ht="12.75" customHeight="1">
      <c r="A60" s="174">
        <v>56</v>
      </c>
      <c r="B60" s="174" t="s">
        <v>337</v>
      </c>
      <c r="C60" s="73">
        <v>41862</v>
      </c>
      <c r="D60" s="74" t="s">
        <v>44</v>
      </c>
      <c r="E60" s="75">
        <v>1</v>
      </c>
      <c r="F60" s="72" t="s">
        <v>289</v>
      </c>
      <c r="G60" s="155">
        <v>0.55000000000000004</v>
      </c>
      <c r="H60" s="156">
        <v>0.22</v>
      </c>
      <c r="I60" s="157">
        <v>0.11899999999999999</v>
      </c>
      <c r="J60" s="157">
        <v>3.359</v>
      </c>
      <c r="K60" s="156">
        <v>0.1</v>
      </c>
      <c r="L60" s="156">
        <v>0.14000000000000001</v>
      </c>
      <c r="M60" s="157">
        <v>-2.9000000000000001E-2</v>
      </c>
      <c r="N60" s="157">
        <v>2.0529999999999999</v>
      </c>
      <c r="O60" s="158"/>
      <c r="P60" s="158"/>
      <c r="Q60" s="158"/>
      <c r="R60" s="158"/>
      <c r="S60" s="87">
        <f t="shared" si="6"/>
        <v>2.5</v>
      </c>
      <c r="T60" s="83">
        <f t="shared" si="7"/>
        <v>3.5427210479309315E-2</v>
      </c>
      <c r="U60" s="84">
        <f t="shared" si="8"/>
        <v>0.39972099999999994</v>
      </c>
      <c r="V60" s="88">
        <f t="shared" si="9"/>
        <v>5.6250000000000018</v>
      </c>
      <c r="W60" s="89">
        <f t="shared" si="10"/>
        <v>0.113323124042879</v>
      </c>
      <c r="X60" s="83">
        <f t="shared" si="11"/>
        <v>0.19328800000000002</v>
      </c>
      <c r="Y60" s="171">
        <v>7</v>
      </c>
      <c r="Z60" s="172">
        <v>0</v>
      </c>
      <c r="AA60" s="173">
        <v>0.79500000000000004</v>
      </c>
      <c r="AB60" s="163">
        <v>0.91900000000000004</v>
      </c>
      <c r="AC60" s="178">
        <v>2.5</v>
      </c>
      <c r="AD60" s="161">
        <v>0</v>
      </c>
      <c r="AE60" s="173">
        <v>0.14899999999999999</v>
      </c>
      <c r="AF60" s="180">
        <v>-0.97199999999999998</v>
      </c>
      <c r="AG60" s="158"/>
      <c r="AH60" s="158"/>
      <c r="AI60" s="158"/>
      <c r="AJ60" s="158"/>
      <c r="AK60" s="158"/>
      <c r="AL60" s="158"/>
      <c r="AM60" s="158"/>
      <c r="AN60" s="158"/>
      <c r="AO60" s="158"/>
      <c r="AP60" s="164"/>
    </row>
    <row r="61" spans="1:42" s="72" customFormat="1" ht="12.75" customHeight="1">
      <c r="A61" s="174">
        <v>57</v>
      </c>
      <c r="B61" s="174" t="s">
        <v>258</v>
      </c>
      <c r="C61" s="73">
        <v>41862</v>
      </c>
      <c r="D61" s="74" t="s">
        <v>43</v>
      </c>
      <c r="E61" s="75">
        <v>1</v>
      </c>
      <c r="F61" s="72" t="s">
        <v>290</v>
      </c>
      <c r="G61" s="155"/>
      <c r="H61" s="156"/>
      <c r="I61" s="157"/>
      <c r="J61" s="157"/>
      <c r="K61" s="156"/>
      <c r="L61" s="156"/>
      <c r="M61" s="157"/>
      <c r="N61" s="157"/>
      <c r="O61" s="158"/>
      <c r="P61" s="158"/>
      <c r="Q61" s="158"/>
      <c r="R61" s="158"/>
      <c r="S61" s="87" t="e">
        <f t="shared" si="6"/>
        <v>#DIV/0!</v>
      </c>
      <c r="T61" s="83" t="e">
        <f t="shared" si="7"/>
        <v>#DIV/0!</v>
      </c>
      <c r="U61" s="84" t="e">
        <f t="shared" si="8"/>
        <v>#DIV/0!</v>
      </c>
      <c r="V61" s="88" t="e">
        <f t="shared" si="9"/>
        <v>#DIV/0!</v>
      </c>
      <c r="W61" s="89" t="e">
        <f t="shared" si="10"/>
        <v>#DIV/0!</v>
      </c>
      <c r="X61" s="83" t="e">
        <f t="shared" si="11"/>
        <v>#DIV/0!</v>
      </c>
      <c r="Y61" s="171"/>
      <c r="Z61" s="172"/>
      <c r="AA61" s="173"/>
      <c r="AB61" s="170"/>
      <c r="AC61" s="178"/>
      <c r="AD61" s="161"/>
      <c r="AE61" s="173"/>
      <c r="AF61" s="180"/>
      <c r="AG61" s="158"/>
      <c r="AH61" s="158"/>
      <c r="AI61" s="158"/>
      <c r="AJ61" s="158"/>
      <c r="AK61" s="158"/>
      <c r="AL61" s="158"/>
      <c r="AM61" s="158"/>
      <c r="AN61" s="158"/>
      <c r="AO61" s="158"/>
      <c r="AP61" s="164"/>
    </row>
    <row r="62" spans="1:42" s="72" customFormat="1" ht="12.75" customHeight="1">
      <c r="A62" s="174">
        <v>58</v>
      </c>
      <c r="B62" s="174" t="s">
        <v>259</v>
      </c>
      <c r="C62" s="73">
        <v>41862</v>
      </c>
      <c r="D62" s="74" t="s">
        <v>44</v>
      </c>
      <c r="E62" s="75">
        <v>1</v>
      </c>
      <c r="F62" s="72" t="s">
        <v>290</v>
      </c>
      <c r="G62" s="155"/>
      <c r="H62" s="156"/>
      <c r="I62" s="157"/>
      <c r="J62" s="157"/>
      <c r="K62" s="156"/>
      <c r="L62" s="156"/>
      <c r="M62" s="157"/>
      <c r="N62" s="157"/>
      <c r="O62" s="158"/>
      <c r="P62" s="158"/>
      <c r="Q62" s="158"/>
      <c r="R62" s="158"/>
      <c r="S62" s="87" t="e">
        <f t="shared" si="6"/>
        <v>#DIV/0!</v>
      </c>
      <c r="T62" s="83" t="e">
        <f t="shared" si="7"/>
        <v>#DIV/0!</v>
      </c>
      <c r="U62" s="84" t="e">
        <f t="shared" si="8"/>
        <v>#DIV/0!</v>
      </c>
      <c r="V62" s="88" t="e">
        <f t="shared" si="9"/>
        <v>#DIV/0!</v>
      </c>
      <c r="W62" s="89" t="e">
        <f t="shared" si="10"/>
        <v>#DIV/0!</v>
      </c>
      <c r="X62" s="83" t="e">
        <f t="shared" si="11"/>
        <v>#DIV/0!</v>
      </c>
      <c r="Y62" s="171"/>
      <c r="Z62" s="172"/>
      <c r="AA62" s="173"/>
      <c r="AB62" s="170"/>
      <c r="AC62" s="178"/>
      <c r="AD62" s="161"/>
      <c r="AE62" s="173"/>
      <c r="AF62" s="180"/>
      <c r="AG62" s="158"/>
      <c r="AH62" s="158"/>
      <c r="AI62" s="158"/>
      <c r="AJ62" s="158"/>
      <c r="AK62" s="158"/>
      <c r="AL62" s="158"/>
      <c r="AM62" s="158"/>
      <c r="AN62" s="158"/>
      <c r="AO62" s="158"/>
      <c r="AP62" s="164"/>
    </row>
    <row r="63" spans="1:42" s="72" customFormat="1" ht="12.75" customHeight="1">
      <c r="A63" s="174">
        <v>59</v>
      </c>
      <c r="B63" s="174" t="s">
        <v>156</v>
      </c>
      <c r="C63" s="73">
        <v>41862</v>
      </c>
      <c r="D63" s="74" t="s">
        <v>42</v>
      </c>
      <c r="E63" s="75">
        <v>3</v>
      </c>
      <c r="F63" s="72" t="s">
        <v>290</v>
      </c>
      <c r="G63" s="155"/>
      <c r="H63" s="156"/>
      <c r="I63" s="157"/>
      <c r="J63" s="157"/>
      <c r="K63" s="156"/>
      <c r="L63" s="156"/>
      <c r="M63" s="157"/>
      <c r="N63" s="157"/>
      <c r="O63" s="158"/>
      <c r="P63" s="158"/>
      <c r="Q63" s="158"/>
      <c r="R63" s="158"/>
      <c r="S63" s="87" t="e">
        <f t="shared" si="6"/>
        <v>#DIV/0!</v>
      </c>
      <c r="T63" s="83" t="e">
        <f t="shared" si="7"/>
        <v>#DIV/0!</v>
      </c>
      <c r="U63" s="84" t="e">
        <f t="shared" si="8"/>
        <v>#DIV/0!</v>
      </c>
      <c r="V63" s="88" t="e">
        <f t="shared" si="9"/>
        <v>#DIV/0!</v>
      </c>
      <c r="W63" s="89" t="e">
        <f t="shared" si="10"/>
        <v>#DIV/0!</v>
      </c>
      <c r="X63" s="83" t="e">
        <f t="shared" si="11"/>
        <v>#DIV/0!</v>
      </c>
      <c r="Y63" s="171"/>
      <c r="Z63" s="172"/>
      <c r="AA63" s="173"/>
      <c r="AB63" s="170"/>
      <c r="AC63" s="178"/>
      <c r="AD63" s="161"/>
      <c r="AE63" s="173"/>
      <c r="AF63" s="180"/>
      <c r="AG63" s="158"/>
      <c r="AH63" s="158"/>
      <c r="AI63" s="158"/>
      <c r="AJ63" s="158"/>
      <c r="AK63" s="158"/>
      <c r="AL63" s="158"/>
      <c r="AM63" s="158"/>
      <c r="AN63" s="158"/>
      <c r="AO63" s="158"/>
      <c r="AP63" s="164"/>
    </row>
    <row r="64" spans="1:42" s="72" customFormat="1" ht="12.75" customHeight="1">
      <c r="A64" s="174">
        <v>60</v>
      </c>
      <c r="B64" s="174" t="s">
        <v>154</v>
      </c>
      <c r="C64" s="73">
        <v>41863</v>
      </c>
      <c r="D64" s="74" t="s">
        <v>42</v>
      </c>
      <c r="E64" s="75">
        <v>3</v>
      </c>
      <c r="F64" s="72" t="s">
        <v>291</v>
      </c>
      <c r="G64" s="155"/>
      <c r="H64" s="156"/>
      <c r="I64" s="157"/>
      <c r="J64" s="157"/>
      <c r="K64" s="156"/>
      <c r="L64" s="156"/>
      <c r="M64" s="157"/>
      <c r="N64" s="157"/>
      <c r="O64" s="158"/>
      <c r="P64" s="158"/>
      <c r="Q64" s="158"/>
      <c r="R64" s="158"/>
      <c r="S64" s="87" t="e">
        <f t="shared" si="6"/>
        <v>#DIV/0!</v>
      </c>
      <c r="T64" s="83" t="e">
        <f t="shared" si="7"/>
        <v>#DIV/0!</v>
      </c>
      <c r="U64" s="84" t="e">
        <f t="shared" si="8"/>
        <v>#DIV/0!</v>
      </c>
      <c r="V64" s="88" t="e">
        <f t="shared" si="9"/>
        <v>#DIV/0!</v>
      </c>
      <c r="W64" s="89" t="e">
        <f t="shared" si="10"/>
        <v>#DIV/0!</v>
      </c>
      <c r="X64" s="83" t="e">
        <f t="shared" si="11"/>
        <v>#DIV/0!</v>
      </c>
      <c r="Y64" s="171"/>
      <c r="Z64" s="172"/>
      <c r="AA64" s="173"/>
      <c r="AB64" s="170"/>
      <c r="AC64" s="178"/>
      <c r="AD64" s="161"/>
      <c r="AE64" s="173"/>
      <c r="AF64" s="180"/>
      <c r="AG64" s="158"/>
      <c r="AH64" s="158"/>
      <c r="AI64" s="158"/>
      <c r="AJ64" s="158"/>
      <c r="AK64" s="158"/>
      <c r="AL64" s="158"/>
      <c r="AM64" s="158"/>
      <c r="AN64" s="158"/>
      <c r="AO64" s="158"/>
      <c r="AP64" s="164"/>
    </row>
    <row r="65" spans="1:42" s="72" customFormat="1" ht="12.75" customHeight="1">
      <c r="A65" s="174">
        <v>61</v>
      </c>
      <c r="B65" s="174" t="s">
        <v>262</v>
      </c>
      <c r="C65" s="73">
        <v>41863</v>
      </c>
      <c r="D65" s="74" t="s">
        <v>43</v>
      </c>
      <c r="E65" s="75">
        <v>1</v>
      </c>
      <c r="F65" s="72" t="s">
        <v>291</v>
      </c>
      <c r="G65" s="155"/>
      <c r="H65" s="156"/>
      <c r="I65" s="157"/>
      <c r="J65" s="157"/>
      <c r="K65" s="156"/>
      <c r="L65" s="156"/>
      <c r="M65" s="157"/>
      <c r="N65" s="157"/>
      <c r="O65" s="158"/>
      <c r="P65" s="158"/>
      <c r="Q65" s="158"/>
      <c r="R65" s="158"/>
      <c r="S65" s="87" t="e">
        <f t="shared" si="6"/>
        <v>#DIV/0!</v>
      </c>
      <c r="T65" s="83" t="e">
        <f t="shared" si="7"/>
        <v>#DIV/0!</v>
      </c>
      <c r="U65" s="84" t="e">
        <f t="shared" si="8"/>
        <v>#DIV/0!</v>
      </c>
      <c r="V65" s="88" t="e">
        <f t="shared" si="9"/>
        <v>#DIV/0!</v>
      </c>
      <c r="W65" s="89" t="e">
        <f t="shared" si="10"/>
        <v>#DIV/0!</v>
      </c>
      <c r="X65" s="83" t="e">
        <f t="shared" si="11"/>
        <v>#DIV/0!</v>
      </c>
      <c r="Y65" s="171"/>
      <c r="Z65" s="172"/>
      <c r="AA65" s="173"/>
      <c r="AB65" s="170"/>
      <c r="AC65" s="178"/>
      <c r="AD65" s="161"/>
      <c r="AE65" s="173"/>
      <c r="AF65" s="180"/>
      <c r="AG65" s="158"/>
      <c r="AH65" s="158"/>
      <c r="AI65" s="158"/>
      <c r="AJ65" s="158"/>
      <c r="AK65" s="158"/>
      <c r="AL65" s="158"/>
      <c r="AM65" s="158"/>
      <c r="AN65" s="158"/>
      <c r="AO65" s="158"/>
      <c r="AP65" s="164"/>
    </row>
    <row r="66" spans="1:42" ht="12.75" customHeight="1">
      <c r="A66" s="174">
        <v>62</v>
      </c>
      <c r="B66" s="174" t="s">
        <v>260</v>
      </c>
      <c r="C66" s="73">
        <v>41863</v>
      </c>
      <c r="D66" s="74" t="s">
        <v>48</v>
      </c>
      <c r="E66" s="75">
        <v>3</v>
      </c>
      <c r="F66" s="72" t="s">
        <v>291</v>
      </c>
      <c r="G66" s="155"/>
      <c r="H66" s="156"/>
      <c r="I66" s="157"/>
      <c r="J66" s="157"/>
      <c r="K66" s="156"/>
      <c r="L66" s="156"/>
      <c r="M66" s="157"/>
      <c r="N66" s="157"/>
      <c r="O66" s="158"/>
      <c r="P66" s="158"/>
      <c r="Q66" s="158"/>
      <c r="R66" s="158"/>
      <c r="S66" s="87" t="e">
        <f t="shared" si="6"/>
        <v>#DIV/0!</v>
      </c>
      <c r="T66" s="83" t="e">
        <f t="shared" si="7"/>
        <v>#DIV/0!</v>
      </c>
      <c r="U66" s="84" t="e">
        <f t="shared" si="8"/>
        <v>#DIV/0!</v>
      </c>
      <c r="V66" s="88" t="e">
        <f t="shared" si="9"/>
        <v>#DIV/0!</v>
      </c>
      <c r="W66" s="89" t="e">
        <f t="shared" si="10"/>
        <v>#DIV/0!</v>
      </c>
      <c r="X66" s="83" t="e">
        <f t="shared" si="11"/>
        <v>#DIV/0!</v>
      </c>
      <c r="Y66" s="171"/>
      <c r="Z66" s="172"/>
      <c r="AA66" s="173"/>
      <c r="AB66" s="170"/>
      <c r="AC66" s="178"/>
      <c r="AD66" s="161"/>
      <c r="AE66" s="173"/>
      <c r="AF66" s="180"/>
      <c r="AG66" s="83"/>
      <c r="AH66" s="83"/>
      <c r="AI66" s="83"/>
      <c r="AJ66" s="83"/>
      <c r="AK66" s="83"/>
      <c r="AL66" s="83"/>
      <c r="AM66" s="83"/>
      <c r="AN66" s="83"/>
      <c r="AO66" s="83"/>
      <c r="AP66" s="84"/>
    </row>
    <row r="67" spans="1:42" ht="12.75" customHeight="1">
      <c r="A67" s="174">
        <v>63</v>
      </c>
      <c r="B67" s="174" t="s">
        <v>261</v>
      </c>
      <c r="C67" s="73">
        <v>41863</v>
      </c>
      <c r="D67" s="74" t="s">
        <v>49</v>
      </c>
      <c r="E67" s="75">
        <v>3</v>
      </c>
      <c r="F67" s="72" t="s">
        <v>291</v>
      </c>
      <c r="G67" s="155"/>
      <c r="H67" s="156"/>
      <c r="I67" s="157"/>
      <c r="J67" s="157"/>
      <c r="K67" s="156"/>
      <c r="L67" s="156"/>
      <c r="M67" s="157"/>
      <c r="N67" s="157"/>
      <c r="O67" s="158"/>
      <c r="P67" s="158"/>
      <c r="Q67" s="158"/>
      <c r="R67" s="158"/>
      <c r="S67" s="87" t="e">
        <f t="shared" si="6"/>
        <v>#DIV/0!</v>
      </c>
      <c r="T67" s="83" t="e">
        <f t="shared" si="7"/>
        <v>#DIV/0!</v>
      </c>
      <c r="U67" s="84" t="e">
        <f t="shared" si="8"/>
        <v>#DIV/0!</v>
      </c>
      <c r="V67" s="88" t="e">
        <f t="shared" si="9"/>
        <v>#DIV/0!</v>
      </c>
      <c r="W67" s="89" t="e">
        <f t="shared" si="10"/>
        <v>#DIV/0!</v>
      </c>
      <c r="X67" s="83" t="e">
        <f t="shared" si="11"/>
        <v>#DIV/0!</v>
      </c>
      <c r="Y67" s="171"/>
      <c r="Z67" s="172"/>
      <c r="AA67" s="173"/>
      <c r="AB67" s="170"/>
      <c r="AC67" s="178"/>
      <c r="AD67" s="161"/>
      <c r="AE67" s="173"/>
      <c r="AF67" s="180"/>
      <c r="AG67" s="83"/>
      <c r="AH67" s="83"/>
      <c r="AI67" s="83"/>
      <c r="AJ67" s="83"/>
      <c r="AK67" s="83"/>
      <c r="AL67" s="83"/>
      <c r="AM67" s="83"/>
      <c r="AN67" s="83"/>
      <c r="AO67" s="83"/>
      <c r="AP67" s="84"/>
    </row>
    <row r="68" spans="1:42" ht="12.75" customHeight="1">
      <c r="A68" s="174">
        <v>64</v>
      </c>
      <c r="B68" s="174" t="s">
        <v>119</v>
      </c>
      <c r="C68" s="73">
        <v>41865</v>
      </c>
      <c r="D68" s="74" t="s">
        <v>42</v>
      </c>
      <c r="E68" s="75">
        <v>3</v>
      </c>
      <c r="F68" s="72" t="s">
        <v>292</v>
      </c>
      <c r="G68" s="155">
        <v>3.5</v>
      </c>
      <c r="H68" s="156">
        <v>0</v>
      </c>
      <c r="I68" s="157">
        <v>2E-3</v>
      </c>
      <c r="J68" s="157">
        <v>1.0660000000000001</v>
      </c>
      <c r="K68" s="156">
        <v>1.5</v>
      </c>
      <c r="L68" s="156">
        <v>0</v>
      </c>
      <c r="M68" s="157">
        <v>-8.2000000000000003E-2</v>
      </c>
      <c r="N68" s="157">
        <v>-1.383</v>
      </c>
      <c r="O68" s="158"/>
      <c r="P68" s="158"/>
      <c r="Q68" s="158"/>
      <c r="R68" s="158"/>
      <c r="S68" s="87" t="e">
        <f t="shared" si="6"/>
        <v>#DIV/0!</v>
      </c>
      <c r="T68" s="83">
        <f t="shared" si="7"/>
        <v>1.876172607879925E-3</v>
      </c>
      <c r="U68" s="84">
        <f t="shared" si="8"/>
        <v>2.1320000000000002E-3</v>
      </c>
      <c r="V68" s="88" t="e">
        <f t="shared" si="9"/>
        <v>#DIV/0!</v>
      </c>
      <c r="W68" s="89">
        <f t="shared" si="10"/>
        <v>3.4299714169048597E-2</v>
      </c>
      <c r="X68" s="83">
        <f t="shared" si="11"/>
        <v>0.20571600000000001</v>
      </c>
      <c r="Y68" s="171">
        <v>3</v>
      </c>
      <c r="Z68" s="172">
        <v>0.2</v>
      </c>
      <c r="AA68" s="176">
        <v>0.11700000000000001</v>
      </c>
      <c r="AB68" s="177">
        <v>-0.80100000000000005</v>
      </c>
      <c r="AC68" s="178">
        <v>3.5</v>
      </c>
      <c r="AD68" s="161">
        <v>0.11</v>
      </c>
      <c r="AE68" s="176">
        <v>-0.27</v>
      </c>
      <c r="AF68" s="181">
        <v>-1.675</v>
      </c>
      <c r="AG68" s="153"/>
      <c r="AH68" s="153"/>
      <c r="AI68" s="153"/>
      <c r="AJ68" s="153"/>
      <c r="AK68" s="153"/>
      <c r="AL68" s="153"/>
      <c r="AM68" s="153"/>
      <c r="AN68" s="153"/>
      <c r="AO68" s="153"/>
      <c r="AP68" s="166"/>
    </row>
    <row r="69" spans="1:42" ht="12.75" customHeight="1">
      <c r="A69" s="174">
        <v>65</v>
      </c>
      <c r="B69" s="174" t="s">
        <v>123</v>
      </c>
      <c r="C69" s="42">
        <v>41865</v>
      </c>
      <c r="D69" s="44" t="s">
        <v>44</v>
      </c>
      <c r="E69" s="46">
        <v>1</v>
      </c>
      <c r="F69" t="s">
        <v>292</v>
      </c>
      <c r="G69" s="82">
        <v>6</v>
      </c>
      <c r="H69" s="83">
        <v>0.2</v>
      </c>
      <c r="I69" s="83">
        <v>3.9E-2</v>
      </c>
      <c r="J69" s="83">
        <v>3.4129999999999998</v>
      </c>
      <c r="K69" s="152">
        <v>1.5</v>
      </c>
      <c r="L69" s="152">
        <v>0.08</v>
      </c>
      <c r="M69" s="153">
        <v>-9.9000000000000005E-2</v>
      </c>
      <c r="N69" s="153">
        <v>-0.49399999999999999</v>
      </c>
      <c r="O69" s="83"/>
      <c r="P69" s="83"/>
      <c r="Q69" s="83"/>
      <c r="R69" s="83"/>
      <c r="S69" s="87">
        <f t="shared" ref="S69:S100" si="12">G69/H69</f>
        <v>30</v>
      </c>
      <c r="T69" s="83">
        <f t="shared" ref="T69:T100" si="13">I69/J69</f>
        <v>1.1426897157925579E-2</v>
      </c>
      <c r="U69" s="84">
        <f t="shared" ref="U69:U100" si="14">I69/(1/J69)</f>
        <v>0.133107</v>
      </c>
      <c r="V69" s="88">
        <f t="shared" ref="V69:V100" si="15">(G69-K69)/(H69-L69)</f>
        <v>37.5</v>
      </c>
      <c r="W69" s="89">
        <f t="shared" ref="W69:W100" si="16">(I69-M69)/(J69-N69)</f>
        <v>3.5321218326081393E-2</v>
      </c>
      <c r="X69" s="83">
        <f t="shared" ref="X69:X100" si="17">(I69-M69)/(1/(J69-N69))</f>
        <v>0.53916600000000015</v>
      </c>
      <c r="Y69" s="171">
        <v>3</v>
      </c>
      <c r="Z69" s="172">
        <v>0.28000000000000003</v>
      </c>
      <c r="AA69" s="176">
        <v>0.19700000000000001</v>
      </c>
      <c r="AB69" s="177">
        <v>0.11799999999999999</v>
      </c>
      <c r="AC69" s="178">
        <v>5.5</v>
      </c>
      <c r="AD69" s="161">
        <v>0.28000000000000003</v>
      </c>
      <c r="AE69" s="176">
        <v>3.4000000000000002E-2</v>
      </c>
      <c r="AF69" s="181">
        <v>-1.538</v>
      </c>
      <c r="AG69" s="153"/>
      <c r="AH69" s="153"/>
      <c r="AI69" s="153"/>
      <c r="AJ69" s="153"/>
      <c r="AK69" s="153"/>
      <c r="AL69" s="153"/>
      <c r="AM69" s="153"/>
      <c r="AN69" s="153"/>
      <c r="AO69" s="153"/>
      <c r="AP69" s="166"/>
    </row>
    <row r="70" spans="1:42" ht="12.75" customHeight="1">
      <c r="A70" s="174">
        <v>66</v>
      </c>
      <c r="B70" s="174" t="s">
        <v>122</v>
      </c>
      <c r="C70" s="42">
        <v>41865</v>
      </c>
      <c r="D70" s="44" t="s">
        <v>43</v>
      </c>
      <c r="E70" s="46">
        <v>1</v>
      </c>
      <c r="F70" t="s">
        <v>292</v>
      </c>
      <c r="G70" s="151">
        <v>6</v>
      </c>
      <c r="H70" s="152">
        <v>0.01</v>
      </c>
      <c r="I70" s="153">
        <v>0.7</v>
      </c>
      <c r="J70" s="153">
        <v>1.581</v>
      </c>
      <c r="K70" s="152">
        <v>5.5</v>
      </c>
      <c r="L70" s="152">
        <v>0</v>
      </c>
      <c r="M70" s="153">
        <v>-3.7999999999999999E-2</v>
      </c>
      <c r="N70" s="153">
        <v>-1.17</v>
      </c>
      <c r="O70" s="83"/>
      <c r="P70" s="83"/>
      <c r="Q70" s="83"/>
      <c r="R70" s="83"/>
      <c r="S70" s="87">
        <f t="shared" si="12"/>
        <v>600</v>
      </c>
      <c r="T70" s="83">
        <f t="shared" si="13"/>
        <v>0.44275774826059455</v>
      </c>
      <c r="U70" s="84">
        <f t="shared" si="14"/>
        <v>1.1066999999999998</v>
      </c>
      <c r="V70" s="88">
        <f t="shared" si="15"/>
        <v>50</v>
      </c>
      <c r="W70" s="89">
        <f t="shared" si="16"/>
        <v>0.26826608505997818</v>
      </c>
      <c r="X70" s="83">
        <f t="shared" si="17"/>
        <v>2.0302379999999998</v>
      </c>
      <c r="Y70" s="171">
        <v>6</v>
      </c>
      <c r="Z70" s="172">
        <v>0.14000000000000001</v>
      </c>
      <c r="AA70" s="176">
        <v>5.6000000000000001E-2</v>
      </c>
      <c r="AB70" s="177">
        <v>-1.3129999999999999</v>
      </c>
      <c r="AC70" s="178">
        <v>0.1</v>
      </c>
      <c r="AD70" s="161">
        <v>0.14000000000000001</v>
      </c>
      <c r="AE70" s="176">
        <v>-6.6500000000000004E-2</v>
      </c>
      <c r="AF70" s="181">
        <v>-2.8570000000000002</v>
      </c>
      <c r="AG70" s="153"/>
      <c r="AH70" s="153"/>
      <c r="AI70" s="153"/>
      <c r="AJ70" s="153"/>
      <c r="AK70" s="153"/>
      <c r="AL70" s="153"/>
      <c r="AM70" s="153"/>
      <c r="AN70" s="153"/>
      <c r="AO70" s="153"/>
      <c r="AP70" s="166"/>
    </row>
    <row r="71" spans="1:42" ht="12.75" customHeight="1">
      <c r="A71" s="174">
        <v>67</v>
      </c>
      <c r="B71" s="174" t="s">
        <v>263</v>
      </c>
      <c r="C71" s="73">
        <v>41865</v>
      </c>
      <c r="D71" s="74" t="s">
        <v>48</v>
      </c>
      <c r="E71" s="75">
        <v>3</v>
      </c>
      <c r="F71" s="72" t="s">
        <v>292</v>
      </c>
      <c r="G71" s="155">
        <v>2.5</v>
      </c>
      <c r="H71" s="156">
        <v>0</v>
      </c>
      <c r="I71" s="157">
        <v>3.7999999999999999E-2</v>
      </c>
      <c r="J71" s="157">
        <v>0.41799999999999998</v>
      </c>
      <c r="K71" s="156">
        <v>2.5</v>
      </c>
      <c r="L71" s="156">
        <v>0</v>
      </c>
      <c r="M71" s="157">
        <v>-4.8000000000000001E-2</v>
      </c>
      <c r="N71" s="157">
        <v>0.41799999999999998</v>
      </c>
      <c r="O71" s="158"/>
      <c r="P71" s="158"/>
      <c r="Q71" s="158"/>
      <c r="R71" s="158"/>
      <c r="S71" s="87" t="e">
        <f t="shared" si="12"/>
        <v>#DIV/0!</v>
      </c>
      <c r="T71" s="83">
        <f t="shared" si="13"/>
        <v>9.0909090909090912E-2</v>
      </c>
      <c r="U71" s="84">
        <f t="shared" si="14"/>
        <v>1.5883999999999999E-2</v>
      </c>
      <c r="V71" s="88" t="e">
        <f t="shared" si="15"/>
        <v>#DIV/0!</v>
      </c>
      <c r="W71" s="89" t="e">
        <f t="shared" si="16"/>
        <v>#DIV/0!</v>
      </c>
      <c r="X71" s="83" t="e">
        <f t="shared" si="17"/>
        <v>#DIV/0!</v>
      </c>
      <c r="Y71" s="171">
        <v>0.1</v>
      </c>
      <c r="Z71" s="172">
        <v>0.17</v>
      </c>
      <c r="AA71" s="176">
        <v>0.127</v>
      </c>
      <c r="AB71" s="177">
        <v>-2.3849999999999998</v>
      </c>
      <c r="AC71" s="178">
        <v>1</v>
      </c>
      <c r="AD71" s="161">
        <v>0.14000000000000001</v>
      </c>
      <c r="AE71" s="176">
        <v>-0.11899999999999999</v>
      </c>
      <c r="AF71" s="181">
        <v>-3.4609999999999999</v>
      </c>
      <c r="AG71" s="153"/>
      <c r="AH71" s="153"/>
      <c r="AI71" s="153"/>
      <c r="AJ71" s="153"/>
      <c r="AK71" s="153"/>
      <c r="AL71" s="153"/>
      <c r="AM71" s="153"/>
      <c r="AN71" s="153"/>
      <c r="AO71" s="153"/>
      <c r="AP71" s="166"/>
    </row>
    <row r="72" spans="1:42" ht="12.75" customHeight="1">
      <c r="A72" s="174">
        <v>68</v>
      </c>
      <c r="B72" s="174" t="s">
        <v>264</v>
      </c>
      <c r="C72" s="42">
        <v>41865</v>
      </c>
      <c r="D72" s="44" t="s">
        <v>49</v>
      </c>
      <c r="E72" s="46">
        <v>3</v>
      </c>
      <c r="F72" t="s">
        <v>292</v>
      </c>
      <c r="G72" s="151">
        <v>5</v>
      </c>
      <c r="H72" s="152">
        <v>0</v>
      </c>
      <c r="I72" s="153">
        <v>-2.4E-2</v>
      </c>
      <c r="J72" s="153">
        <v>0.55600000000000005</v>
      </c>
      <c r="K72" s="152">
        <v>7</v>
      </c>
      <c r="L72" s="152">
        <v>0</v>
      </c>
      <c r="M72" s="153">
        <v>-1.7999999999999999E-2</v>
      </c>
      <c r="N72" s="153">
        <v>-1.5489999999999999</v>
      </c>
      <c r="O72" s="83"/>
      <c r="P72" s="83"/>
      <c r="Q72" s="83"/>
      <c r="R72" s="83"/>
      <c r="S72" s="87" t="e">
        <f t="shared" si="12"/>
        <v>#DIV/0!</v>
      </c>
      <c r="T72" s="83">
        <f t="shared" si="13"/>
        <v>-4.3165467625899276E-2</v>
      </c>
      <c r="U72" s="84">
        <f t="shared" si="14"/>
        <v>-1.3344000000000002E-2</v>
      </c>
      <c r="V72" s="88" t="e">
        <f t="shared" si="15"/>
        <v>#DIV/0!</v>
      </c>
      <c r="W72" s="89">
        <f t="shared" si="16"/>
        <v>-2.8503562945368182E-3</v>
      </c>
      <c r="X72" s="83">
        <f t="shared" si="17"/>
        <v>-1.2630000000000002E-2</v>
      </c>
      <c r="Y72" s="171">
        <v>0.1</v>
      </c>
      <c r="Z72" s="172">
        <v>0.14000000000000001</v>
      </c>
      <c r="AA72" s="176">
        <v>7.0000000000000007E-2</v>
      </c>
      <c r="AB72" s="177">
        <v>-2.4609999999999999</v>
      </c>
      <c r="AC72" s="178">
        <v>0.1</v>
      </c>
      <c r="AD72" s="161">
        <v>0.11</v>
      </c>
      <c r="AE72" s="176">
        <v>-0.08</v>
      </c>
      <c r="AF72" s="181">
        <v>-3.1509999999999998</v>
      </c>
      <c r="AG72" s="153"/>
      <c r="AH72" s="153"/>
      <c r="AI72" s="153"/>
      <c r="AJ72" s="153"/>
      <c r="AK72" s="153"/>
      <c r="AL72" s="153"/>
      <c r="AM72" s="153"/>
      <c r="AN72" s="153"/>
      <c r="AO72" s="153"/>
      <c r="AP72" s="166"/>
    </row>
    <row r="73" spans="1:42" ht="12.75" customHeight="1">
      <c r="A73" s="174">
        <v>69</v>
      </c>
      <c r="B73" s="174" t="s">
        <v>127</v>
      </c>
      <c r="C73" s="42">
        <v>41865</v>
      </c>
      <c r="D73" s="44" t="s">
        <v>42</v>
      </c>
      <c r="E73" s="46">
        <v>3</v>
      </c>
      <c r="G73" s="151">
        <v>4.5</v>
      </c>
      <c r="H73" s="152">
        <v>0.37</v>
      </c>
      <c r="I73" s="153">
        <v>0.215</v>
      </c>
      <c r="J73" s="153">
        <v>13.2</v>
      </c>
      <c r="K73" s="152">
        <v>2.5</v>
      </c>
      <c r="L73" s="152">
        <v>0.17</v>
      </c>
      <c r="M73" s="153">
        <v>2.7E-2</v>
      </c>
      <c r="N73" s="153">
        <v>2.4740000000000002</v>
      </c>
      <c r="O73" s="83"/>
      <c r="P73" s="83"/>
      <c r="Q73" s="83"/>
      <c r="R73" s="83"/>
      <c r="S73" s="87">
        <f t="shared" si="12"/>
        <v>12.162162162162163</v>
      </c>
      <c r="T73" s="83">
        <f t="shared" si="13"/>
        <v>1.6287878787878789E-2</v>
      </c>
      <c r="U73" s="84">
        <f t="shared" si="14"/>
        <v>2.8380000000000001</v>
      </c>
      <c r="V73" s="88">
        <f t="shared" si="15"/>
        <v>10</v>
      </c>
      <c r="W73" s="89">
        <f t="shared" si="16"/>
        <v>1.7527503263099015E-2</v>
      </c>
      <c r="X73" s="83">
        <f t="shared" si="17"/>
        <v>2.0164879999999998</v>
      </c>
      <c r="Y73" s="171">
        <v>3.5</v>
      </c>
      <c r="Z73" s="172">
        <v>0</v>
      </c>
      <c r="AA73" s="173">
        <v>0.48499999999999999</v>
      </c>
      <c r="AB73" s="170">
        <v>1.5840000000000001</v>
      </c>
      <c r="AC73" s="178">
        <v>2.5</v>
      </c>
      <c r="AD73" s="161">
        <v>0.02</v>
      </c>
      <c r="AE73" s="173">
        <v>0.152</v>
      </c>
      <c r="AF73" s="180">
        <v>-0.60899999999999999</v>
      </c>
      <c r="AG73" s="83"/>
      <c r="AH73" s="83"/>
      <c r="AI73" s="83"/>
      <c r="AJ73" s="83"/>
      <c r="AK73" s="83"/>
      <c r="AL73" s="83"/>
      <c r="AM73" s="83"/>
      <c r="AN73" s="83"/>
      <c r="AO73" s="83"/>
      <c r="AP73" s="84"/>
    </row>
    <row r="74" spans="1:42" ht="12.75" customHeight="1">
      <c r="A74" s="174">
        <v>70</v>
      </c>
      <c r="B74" s="174" t="s">
        <v>130</v>
      </c>
      <c r="C74" s="42">
        <v>41865</v>
      </c>
      <c r="D74" s="44" t="s">
        <v>42</v>
      </c>
      <c r="E74" s="46">
        <v>7</v>
      </c>
      <c r="F74" t="s">
        <v>293</v>
      </c>
      <c r="G74" s="151">
        <v>27</v>
      </c>
      <c r="H74" s="152">
        <v>0.23</v>
      </c>
      <c r="I74" s="153">
        <v>0.20499999999999999</v>
      </c>
      <c r="J74" s="153">
        <v>6.3150000000000004</v>
      </c>
      <c r="K74" s="152">
        <v>5</v>
      </c>
      <c r="L74" s="152">
        <v>0.23</v>
      </c>
      <c r="M74" s="153">
        <v>1.7999999999999999E-2</v>
      </c>
      <c r="N74" s="153">
        <v>0.312</v>
      </c>
      <c r="O74" s="83"/>
      <c r="P74" s="83"/>
      <c r="Q74" s="83"/>
      <c r="R74" s="83"/>
      <c r="S74" s="87">
        <f t="shared" si="12"/>
        <v>117.39130434782608</v>
      </c>
      <c r="T74" s="83">
        <f t="shared" si="13"/>
        <v>3.2462391132224856E-2</v>
      </c>
      <c r="U74" s="84">
        <f t="shared" si="14"/>
        <v>1.294575</v>
      </c>
      <c r="V74" s="88" t="e">
        <f t="shared" si="15"/>
        <v>#DIV/0!</v>
      </c>
      <c r="W74" s="89">
        <f t="shared" si="16"/>
        <v>3.1151091121106114E-2</v>
      </c>
      <c r="X74" s="83">
        <f t="shared" si="17"/>
        <v>1.1225609999999999</v>
      </c>
      <c r="Y74" s="171">
        <v>3.5</v>
      </c>
      <c r="Z74" s="172">
        <v>0.08</v>
      </c>
      <c r="AA74" s="173">
        <v>0.47699999999999998</v>
      </c>
      <c r="AB74" s="170">
        <v>1.4430000000000001</v>
      </c>
      <c r="AC74" s="178">
        <v>3</v>
      </c>
      <c r="AD74" s="161">
        <v>0.08</v>
      </c>
      <c r="AE74" s="173">
        <v>0.22600000000000001</v>
      </c>
      <c r="AF74" s="180">
        <v>-0.23100000000000001</v>
      </c>
      <c r="AG74" s="83"/>
      <c r="AH74" s="83"/>
      <c r="AI74" s="83"/>
      <c r="AJ74" s="83"/>
      <c r="AK74" s="83"/>
      <c r="AL74" s="83"/>
      <c r="AM74" s="83"/>
      <c r="AN74" s="83"/>
      <c r="AO74" s="83"/>
      <c r="AP74" s="84"/>
    </row>
    <row r="75" spans="1:42" ht="12.75" customHeight="1">
      <c r="A75" s="174">
        <v>71</v>
      </c>
      <c r="B75" s="174" t="s">
        <v>126</v>
      </c>
      <c r="C75" s="73">
        <v>41865</v>
      </c>
      <c r="D75" s="74" t="s">
        <v>42</v>
      </c>
      <c r="E75" s="75">
        <v>3</v>
      </c>
      <c r="F75" s="72" t="s">
        <v>294</v>
      </c>
      <c r="G75" s="155">
        <v>6</v>
      </c>
      <c r="H75" s="157">
        <v>0.38</v>
      </c>
      <c r="I75" s="157">
        <v>0.215</v>
      </c>
      <c r="J75" s="156">
        <v>7.3230000000000004</v>
      </c>
      <c r="K75" s="156">
        <v>5</v>
      </c>
      <c r="L75" s="157">
        <v>0.23</v>
      </c>
      <c r="M75" s="157">
        <v>6.0000000000000001E-3</v>
      </c>
      <c r="N75" s="158">
        <v>0.35599999999999998</v>
      </c>
      <c r="O75" s="158"/>
      <c r="P75" s="158"/>
      <c r="Q75" s="158"/>
      <c r="R75" s="158"/>
      <c r="S75" s="87">
        <f t="shared" si="12"/>
        <v>15.789473684210526</v>
      </c>
      <c r="T75" s="83">
        <f t="shared" si="13"/>
        <v>2.9359552096135461E-2</v>
      </c>
      <c r="U75" s="84">
        <f t="shared" si="14"/>
        <v>1.5744449999999999</v>
      </c>
      <c r="V75" s="88">
        <f t="shared" si="15"/>
        <v>6.666666666666667</v>
      </c>
      <c r="W75" s="89">
        <f t="shared" si="16"/>
        <v>2.9998564661977891E-2</v>
      </c>
      <c r="X75" s="83">
        <f t="shared" si="17"/>
        <v>1.4561030000000001</v>
      </c>
      <c r="Y75" s="171">
        <v>1</v>
      </c>
      <c r="Z75" s="172">
        <v>0</v>
      </c>
      <c r="AA75" s="173">
        <v>0.40400000000000003</v>
      </c>
      <c r="AB75" s="170">
        <v>0.35399999999999998</v>
      </c>
      <c r="AC75" s="178">
        <v>3.5</v>
      </c>
      <c r="AD75" s="161">
        <v>0.05</v>
      </c>
      <c r="AE75" s="173">
        <v>0.20799999999999999</v>
      </c>
      <c r="AF75" s="180">
        <v>-1.143</v>
      </c>
      <c r="AG75" s="83"/>
      <c r="AH75" s="83"/>
      <c r="AI75" s="83"/>
      <c r="AJ75" s="83"/>
      <c r="AK75" s="83"/>
      <c r="AL75" s="83"/>
      <c r="AM75" s="83"/>
      <c r="AN75" s="83"/>
      <c r="AO75" s="83"/>
      <c r="AP75" s="84"/>
    </row>
    <row r="76" spans="1:42" ht="12.75" customHeight="1">
      <c r="A76" s="174">
        <v>72</v>
      </c>
      <c r="B76" s="174" t="s">
        <v>265</v>
      </c>
      <c r="C76" s="73">
        <v>41865</v>
      </c>
      <c r="D76" s="74" t="s">
        <v>48</v>
      </c>
      <c r="E76" s="75">
        <v>3</v>
      </c>
      <c r="F76" s="72" t="s">
        <v>294</v>
      </c>
      <c r="G76" s="155">
        <v>8.5</v>
      </c>
      <c r="H76" s="156">
        <v>0.65</v>
      </c>
      <c r="I76" s="157">
        <v>0.22700000000000001</v>
      </c>
      <c r="J76" s="157">
        <v>17.809999999999999</v>
      </c>
      <c r="K76" s="156">
        <v>7</v>
      </c>
      <c r="L76" s="156">
        <v>0.16</v>
      </c>
      <c r="M76" s="157">
        <v>-6.0000000000000001E-3</v>
      </c>
      <c r="N76" s="157">
        <v>0.61399999999999999</v>
      </c>
      <c r="O76" s="158"/>
      <c r="P76" s="158"/>
      <c r="Q76" s="158"/>
      <c r="R76" s="158"/>
      <c r="S76" s="87">
        <f t="shared" si="12"/>
        <v>13.076923076923077</v>
      </c>
      <c r="T76" s="83">
        <f t="shared" si="13"/>
        <v>1.2745648512071871E-2</v>
      </c>
      <c r="U76" s="84">
        <f t="shared" si="14"/>
        <v>4.0428699999999997</v>
      </c>
      <c r="V76" s="88">
        <f t="shared" si="15"/>
        <v>3.0612244897959182</v>
      </c>
      <c r="W76" s="89">
        <f t="shared" si="16"/>
        <v>1.3549662712258667E-2</v>
      </c>
      <c r="X76" s="83">
        <f t="shared" si="17"/>
        <v>4.0066679999999995</v>
      </c>
      <c r="Y76" s="171">
        <v>3</v>
      </c>
      <c r="Z76" s="172">
        <v>0.04</v>
      </c>
      <c r="AA76" s="173">
        <v>0.26900000000000002</v>
      </c>
      <c r="AB76" s="170">
        <v>0.153</v>
      </c>
      <c r="AC76" s="178">
        <v>1</v>
      </c>
      <c r="AD76" s="161">
        <v>0</v>
      </c>
      <c r="AE76" s="173">
        <v>0.13700000000000001</v>
      </c>
      <c r="AF76" s="180">
        <v>-1.4419999999999999</v>
      </c>
      <c r="AG76" s="83"/>
      <c r="AH76" s="83"/>
      <c r="AI76" s="83"/>
      <c r="AJ76" s="83"/>
      <c r="AK76" s="83"/>
      <c r="AL76" s="83"/>
      <c r="AM76" s="83"/>
      <c r="AN76" s="83"/>
      <c r="AO76" s="83"/>
      <c r="AP76" s="84"/>
    </row>
    <row r="77" spans="1:42" ht="12.75" customHeight="1">
      <c r="A77" s="174">
        <v>73</v>
      </c>
      <c r="B77" s="174" t="s">
        <v>266</v>
      </c>
      <c r="C77" s="73">
        <v>41869</v>
      </c>
      <c r="D77" s="74" t="s">
        <v>42</v>
      </c>
      <c r="E77" s="75">
        <v>3</v>
      </c>
      <c r="F77" s="72" t="s">
        <v>292</v>
      </c>
      <c r="G77" s="155"/>
      <c r="H77" s="156"/>
      <c r="I77" s="157"/>
      <c r="J77" s="157"/>
      <c r="K77" s="156"/>
      <c r="L77" s="156"/>
      <c r="M77" s="157"/>
      <c r="N77" s="157"/>
      <c r="O77" s="158"/>
      <c r="P77" s="158"/>
      <c r="Q77" s="158"/>
      <c r="R77" s="158"/>
      <c r="S77" s="87" t="e">
        <f t="shared" si="12"/>
        <v>#DIV/0!</v>
      </c>
      <c r="T77" s="83" t="e">
        <f t="shared" si="13"/>
        <v>#DIV/0!</v>
      </c>
      <c r="U77" s="84" t="e">
        <f t="shared" si="14"/>
        <v>#DIV/0!</v>
      </c>
      <c r="V77" s="88" t="e">
        <f t="shared" si="15"/>
        <v>#DIV/0!</v>
      </c>
      <c r="W77" s="89" t="e">
        <f t="shared" si="16"/>
        <v>#DIV/0!</v>
      </c>
      <c r="X77" s="83" t="e">
        <f t="shared" si="17"/>
        <v>#DIV/0!</v>
      </c>
      <c r="Y77" s="171"/>
      <c r="Z77" s="172"/>
      <c r="AA77" s="173"/>
      <c r="AB77" s="170"/>
      <c r="AC77" s="178"/>
      <c r="AD77" s="161"/>
      <c r="AE77" s="173"/>
      <c r="AF77" s="180"/>
      <c r="AG77" s="83"/>
      <c r="AH77" s="83"/>
      <c r="AI77" s="83"/>
      <c r="AJ77" s="83"/>
      <c r="AK77" s="83"/>
      <c r="AL77" s="83"/>
      <c r="AM77" s="83"/>
      <c r="AN77" s="83"/>
      <c r="AO77" s="83"/>
      <c r="AP77" s="84"/>
    </row>
    <row r="78" spans="1:42" ht="12.75" customHeight="1">
      <c r="A78" s="174">
        <v>74</v>
      </c>
      <c r="B78" s="174" t="s">
        <v>267</v>
      </c>
      <c r="C78" s="73">
        <v>41869</v>
      </c>
      <c r="D78" s="74" t="s">
        <v>48</v>
      </c>
      <c r="E78" s="75">
        <v>3</v>
      </c>
      <c r="F78" s="72" t="s">
        <v>292</v>
      </c>
      <c r="G78" s="155"/>
      <c r="H78" s="156"/>
      <c r="I78" s="157"/>
      <c r="J78" s="157"/>
      <c r="K78" s="156"/>
      <c r="L78" s="156"/>
      <c r="M78" s="157"/>
      <c r="N78" s="157"/>
      <c r="O78" s="158"/>
      <c r="P78" s="158"/>
      <c r="Q78" s="158"/>
      <c r="R78" s="158"/>
      <c r="S78" s="87" t="e">
        <f t="shared" si="12"/>
        <v>#DIV/0!</v>
      </c>
      <c r="T78" s="83" t="e">
        <f t="shared" si="13"/>
        <v>#DIV/0!</v>
      </c>
      <c r="U78" s="84" t="e">
        <f t="shared" si="14"/>
        <v>#DIV/0!</v>
      </c>
      <c r="V78" s="88" t="e">
        <f t="shared" si="15"/>
        <v>#DIV/0!</v>
      </c>
      <c r="W78" s="89" t="e">
        <f t="shared" si="16"/>
        <v>#DIV/0!</v>
      </c>
      <c r="X78" s="83" t="e">
        <f t="shared" si="17"/>
        <v>#DIV/0!</v>
      </c>
      <c r="Y78" s="171"/>
      <c r="Z78" s="172"/>
      <c r="AA78" s="173"/>
      <c r="AB78" s="170"/>
      <c r="AC78" s="178"/>
      <c r="AD78" s="161"/>
      <c r="AE78" s="173"/>
      <c r="AF78" s="180"/>
      <c r="AG78" s="83"/>
      <c r="AH78" s="83"/>
      <c r="AI78" s="83"/>
      <c r="AJ78" s="83"/>
      <c r="AK78" s="83"/>
      <c r="AL78" s="83"/>
      <c r="AM78" s="83"/>
      <c r="AN78" s="83"/>
      <c r="AO78" s="83"/>
      <c r="AP78" s="84"/>
    </row>
    <row r="79" spans="1:42" ht="12.75" customHeight="1">
      <c r="A79" s="174">
        <v>75</v>
      </c>
      <c r="B79" s="174" t="s">
        <v>163</v>
      </c>
      <c r="C79" s="73">
        <v>41869</v>
      </c>
      <c r="D79" s="74" t="s">
        <v>43</v>
      </c>
      <c r="E79" s="75">
        <v>1</v>
      </c>
      <c r="F79" s="72" t="s">
        <v>292</v>
      </c>
      <c r="G79" s="155"/>
      <c r="H79" s="156"/>
      <c r="I79" s="157"/>
      <c r="J79" s="157"/>
      <c r="K79" s="156"/>
      <c r="L79" s="156"/>
      <c r="M79" s="157"/>
      <c r="N79" s="157"/>
      <c r="O79" s="158"/>
      <c r="P79" s="158"/>
      <c r="Q79" s="158"/>
      <c r="R79" s="158"/>
      <c r="S79" s="87" t="e">
        <f t="shared" si="12"/>
        <v>#DIV/0!</v>
      </c>
      <c r="T79" s="83" t="e">
        <f t="shared" si="13"/>
        <v>#DIV/0!</v>
      </c>
      <c r="U79" s="84" t="e">
        <f t="shared" si="14"/>
        <v>#DIV/0!</v>
      </c>
      <c r="V79" s="88" t="e">
        <f t="shared" si="15"/>
        <v>#DIV/0!</v>
      </c>
      <c r="W79" s="89" t="e">
        <f t="shared" si="16"/>
        <v>#DIV/0!</v>
      </c>
      <c r="X79" s="83" t="e">
        <f t="shared" si="17"/>
        <v>#DIV/0!</v>
      </c>
      <c r="Y79" s="171"/>
      <c r="Z79" s="172"/>
      <c r="AA79" s="173"/>
      <c r="AB79" s="170"/>
      <c r="AC79" s="178"/>
      <c r="AD79" s="161"/>
      <c r="AE79" s="173"/>
      <c r="AF79" s="180"/>
      <c r="AG79" s="83"/>
      <c r="AH79" s="83"/>
      <c r="AI79" s="83"/>
      <c r="AJ79" s="83"/>
      <c r="AK79" s="83"/>
      <c r="AL79" s="83"/>
      <c r="AM79" s="83"/>
      <c r="AN79" s="83"/>
      <c r="AO79" s="83"/>
      <c r="AP79" s="84"/>
    </row>
    <row r="80" spans="1:42" ht="12.75" customHeight="1">
      <c r="A80" s="174">
        <v>76</v>
      </c>
      <c r="B80" s="174" t="s">
        <v>159</v>
      </c>
      <c r="C80" s="73">
        <v>41869</v>
      </c>
      <c r="D80" s="74" t="s">
        <v>44</v>
      </c>
      <c r="E80" s="75">
        <v>1</v>
      </c>
      <c r="F80" s="72" t="s">
        <v>292</v>
      </c>
      <c r="G80" s="155"/>
      <c r="H80" s="156"/>
      <c r="I80" s="157"/>
      <c r="J80" s="157"/>
      <c r="K80" s="156"/>
      <c r="L80" s="156"/>
      <c r="M80" s="157"/>
      <c r="N80" s="157"/>
      <c r="O80" s="158"/>
      <c r="P80" s="158"/>
      <c r="Q80" s="158"/>
      <c r="R80" s="158"/>
      <c r="S80" s="87" t="e">
        <f t="shared" si="12"/>
        <v>#DIV/0!</v>
      </c>
      <c r="T80" s="83" t="e">
        <f t="shared" si="13"/>
        <v>#DIV/0!</v>
      </c>
      <c r="U80" s="84" t="e">
        <f t="shared" si="14"/>
        <v>#DIV/0!</v>
      </c>
      <c r="V80" s="88" t="e">
        <f t="shared" si="15"/>
        <v>#DIV/0!</v>
      </c>
      <c r="W80" s="89" t="e">
        <f t="shared" si="16"/>
        <v>#DIV/0!</v>
      </c>
      <c r="X80" s="83" t="e">
        <f t="shared" si="17"/>
        <v>#DIV/0!</v>
      </c>
      <c r="Y80" s="171"/>
      <c r="Z80" s="172"/>
      <c r="AA80" s="173"/>
      <c r="AB80" s="170"/>
      <c r="AC80" s="178"/>
      <c r="AD80" s="161"/>
      <c r="AE80" s="173"/>
      <c r="AF80" s="180"/>
      <c r="AG80" s="83"/>
      <c r="AH80" s="83"/>
      <c r="AI80" s="83"/>
      <c r="AJ80" s="83"/>
      <c r="AK80" s="83"/>
      <c r="AL80" s="83"/>
      <c r="AM80" s="83"/>
      <c r="AN80" s="83"/>
      <c r="AO80" s="83"/>
      <c r="AP80" s="84"/>
    </row>
    <row r="81" spans="1:42" ht="12.75" customHeight="1">
      <c r="A81" s="174">
        <v>77</v>
      </c>
      <c r="B81" s="174" t="s">
        <v>176</v>
      </c>
      <c r="C81" s="73">
        <v>41869</v>
      </c>
      <c r="D81" s="74" t="s">
        <v>42</v>
      </c>
      <c r="E81" s="75">
        <v>3</v>
      </c>
      <c r="F81" s="72" t="s">
        <v>284</v>
      </c>
      <c r="G81" s="155">
        <v>6.5</v>
      </c>
      <c r="H81" s="156">
        <v>0.32</v>
      </c>
      <c r="I81" s="157">
        <v>0.25900000000000001</v>
      </c>
      <c r="J81" s="157">
        <v>8.0559999999999992</v>
      </c>
      <c r="K81" s="156">
        <v>5.5</v>
      </c>
      <c r="L81" s="156">
        <v>0.28000000000000003</v>
      </c>
      <c r="M81" s="157">
        <v>1.7000000000000001E-2</v>
      </c>
      <c r="N81" s="157">
        <v>-9.5000000000000001E-2</v>
      </c>
      <c r="O81" s="158"/>
      <c r="P81" s="158"/>
      <c r="Q81" s="158"/>
      <c r="R81" s="158"/>
      <c r="S81" s="87">
        <f t="shared" si="12"/>
        <v>20.3125</v>
      </c>
      <c r="T81" s="83">
        <f t="shared" si="13"/>
        <v>3.2149950347567034E-2</v>
      </c>
      <c r="U81" s="84">
        <f t="shared" si="14"/>
        <v>2.0865039999999997</v>
      </c>
      <c r="V81" s="88">
        <f t="shared" si="15"/>
        <v>25.000000000000014</v>
      </c>
      <c r="W81" s="89">
        <f t="shared" si="16"/>
        <v>2.9689608636977057E-2</v>
      </c>
      <c r="X81" s="83">
        <f t="shared" si="17"/>
        <v>1.9725419999999998</v>
      </c>
      <c r="Y81" s="171">
        <v>3</v>
      </c>
      <c r="Z81" s="172">
        <v>0.32</v>
      </c>
      <c r="AA81" s="173">
        <v>0.33400000000000002</v>
      </c>
      <c r="AB81" s="170">
        <v>-0.50700000000000001</v>
      </c>
      <c r="AC81" s="178">
        <v>0.1</v>
      </c>
      <c r="AD81" s="161">
        <v>0.28000000000000003</v>
      </c>
      <c r="AE81" s="173">
        <v>0.193</v>
      </c>
      <c r="AF81" s="180">
        <v>-1.5389999999999999</v>
      </c>
      <c r="AG81" s="83"/>
      <c r="AH81" s="83"/>
      <c r="AI81" s="83"/>
      <c r="AJ81" s="83"/>
      <c r="AK81" s="83"/>
      <c r="AL81" s="83"/>
      <c r="AM81" s="83"/>
      <c r="AN81" s="83"/>
      <c r="AO81" s="83"/>
      <c r="AP81" s="84"/>
    </row>
    <row r="82" spans="1:42" ht="12.75" customHeight="1">
      <c r="A82" s="174">
        <v>78</v>
      </c>
      <c r="B82" s="174" t="s">
        <v>179</v>
      </c>
      <c r="C82" s="42">
        <v>41869</v>
      </c>
      <c r="D82" s="44" t="s">
        <v>43</v>
      </c>
      <c r="E82" s="46">
        <v>1</v>
      </c>
      <c r="F82" t="s">
        <v>284</v>
      </c>
      <c r="G82" s="151">
        <v>4</v>
      </c>
      <c r="H82" s="152">
        <v>0.34</v>
      </c>
      <c r="I82" s="153">
        <v>0.128</v>
      </c>
      <c r="J82" s="153">
        <v>5.59</v>
      </c>
      <c r="K82" s="152">
        <v>0.55000000000000004</v>
      </c>
      <c r="L82" s="152">
        <v>0.19</v>
      </c>
      <c r="M82" s="153">
        <v>8.0000000000000002E-3</v>
      </c>
      <c r="N82" s="153">
        <v>4.2350000000000003</v>
      </c>
      <c r="O82" s="83"/>
      <c r="P82" s="83"/>
      <c r="Q82" s="83"/>
      <c r="R82" s="83"/>
      <c r="S82" s="87">
        <f t="shared" si="12"/>
        <v>11.76470588235294</v>
      </c>
      <c r="T82" s="83">
        <f t="shared" si="13"/>
        <v>2.2898032200357781E-2</v>
      </c>
      <c r="U82" s="84">
        <f t="shared" si="14"/>
        <v>0.71552000000000004</v>
      </c>
      <c r="V82" s="88">
        <f t="shared" si="15"/>
        <v>22.999999999999996</v>
      </c>
      <c r="W82" s="89">
        <f t="shared" si="16"/>
        <v>8.856088560885611E-2</v>
      </c>
      <c r="X82" s="83">
        <f t="shared" si="17"/>
        <v>0.16259999999999994</v>
      </c>
      <c r="Y82" s="171">
        <v>2</v>
      </c>
      <c r="Z82" s="172">
        <v>0.31</v>
      </c>
      <c r="AA82" s="173">
        <v>0.251</v>
      </c>
      <c r="AB82" s="170">
        <v>-0.40500000000000003</v>
      </c>
      <c r="AC82" s="178">
        <v>0.1</v>
      </c>
      <c r="AD82" s="161">
        <v>0.25</v>
      </c>
      <c r="AE82" s="173">
        <v>9.5000000000000001E-2</v>
      </c>
      <c r="AF82" s="180">
        <v>-1.8779999999999999</v>
      </c>
      <c r="AG82" s="83"/>
      <c r="AH82" s="83"/>
      <c r="AI82" s="83"/>
      <c r="AJ82" s="83"/>
      <c r="AK82" s="83"/>
      <c r="AL82" s="83"/>
      <c r="AM82" s="83"/>
      <c r="AN82" s="83"/>
      <c r="AO82" s="83"/>
      <c r="AP82" s="84"/>
    </row>
    <row r="83" spans="1:42" s="72" customFormat="1">
      <c r="A83" s="174">
        <v>79</v>
      </c>
      <c r="B83" s="174" t="s">
        <v>177</v>
      </c>
      <c r="C83" s="42">
        <v>41869</v>
      </c>
      <c r="D83" s="44" t="s">
        <v>48</v>
      </c>
      <c r="E83" s="46">
        <v>3</v>
      </c>
      <c r="F83" t="s">
        <v>284</v>
      </c>
      <c r="G83" s="151">
        <v>4</v>
      </c>
      <c r="H83" s="152">
        <v>0.35</v>
      </c>
      <c r="I83" s="153">
        <v>0.307</v>
      </c>
      <c r="J83" s="153">
        <v>7.2290000000000001</v>
      </c>
      <c r="K83" s="152">
        <v>6.5</v>
      </c>
      <c r="L83" s="152">
        <v>0.31</v>
      </c>
      <c r="M83" s="153">
        <v>1.9E-2</v>
      </c>
      <c r="N83" s="153">
        <v>1.292</v>
      </c>
      <c r="O83" s="83"/>
      <c r="P83" s="83"/>
      <c r="Q83" s="83"/>
      <c r="R83" s="83"/>
      <c r="S83" s="87">
        <f t="shared" si="12"/>
        <v>11.428571428571429</v>
      </c>
      <c r="T83" s="83">
        <f t="shared" si="13"/>
        <v>4.246783787522479E-2</v>
      </c>
      <c r="U83" s="84">
        <f t="shared" si="14"/>
        <v>2.2193029999999996</v>
      </c>
      <c r="V83" s="88">
        <f t="shared" si="15"/>
        <v>-62.500000000000028</v>
      </c>
      <c r="W83" s="89">
        <f t="shared" si="16"/>
        <v>4.8509348155634152E-2</v>
      </c>
      <c r="X83" s="83">
        <f t="shared" si="17"/>
        <v>1.709856</v>
      </c>
      <c r="Y83" s="171">
        <v>3</v>
      </c>
      <c r="Z83" s="172">
        <v>0</v>
      </c>
      <c r="AA83" s="173">
        <v>0.38200000000000001</v>
      </c>
      <c r="AB83" s="170">
        <v>-0.26300000000000001</v>
      </c>
      <c r="AC83" s="178">
        <v>0.1</v>
      </c>
      <c r="AD83" s="161">
        <v>0</v>
      </c>
      <c r="AE83" s="173">
        <v>-1.4999999999999999E-2</v>
      </c>
      <c r="AF83" s="180">
        <v>-2.0550000000000002</v>
      </c>
      <c r="AG83" s="158"/>
      <c r="AH83" s="158"/>
      <c r="AI83" s="158"/>
      <c r="AJ83" s="158"/>
      <c r="AK83" s="158"/>
      <c r="AL83" s="158"/>
      <c r="AM83" s="158"/>
      <c r="AN83" s="158"/>
      <c r="AO83" s="158"/>
      <c r="AP83" s="164"/>
    </row>
    <row r="84" spans="1:42" s="72" customFormat="1">
      <c r="A84" s="174">
        <v>80</v>
      </c>
      <c r="B84" s="174" t="s">
        <v>178</v>
      </c>
      <c r="C84" s="42">
        <v>41869</v>
      </c>
      <c r="D84" s="44" t="s">
        <v>49</v>
      </c>
      <c r="E84" s="46">
        <v>3</v>
      </c>
      <c r="F84" t="s">
        <v>284</v>
      </c>
      <c r="G84" s="151">
        <v>5.5</v>
      </c>
      <c r="H84" s="152">
        <v>0.47</v>
      </c>
      <c r="I84" s="153">
        <v>0.185</v>
      </c>
      <c r="J84" s="153">
        <v>6.2039999999999997</v>
      </c>
      <c r="K84" s="152">
        <v>3.5</v>
      </c>
      <c r="L84" s="152">
        <v>7.0000000000000007E-2</v>
      </c>
      <c r="M84" s="153">
        <v>-6.8000000000000005E-2</v>
      </c>
      <c r="N84" s="153">
        <v>-0.74399999999999999</v>
      </c>
      <c r="O84" s="83"/>
      <c r="P84" s="83"/>
      <c r="Q84" s="83"/>
      <c r="R84" s="83"/>
      <c r="S84" s="87">
        <f t="shared" si="12"/>
        <v>11.702127659574469</v>
      </c>
      <c r="T84" s="83">
        <f t="shared" si="13"/>
        <v>2.9819471308833011E-2</v>
      </c>
      <c r="U84" s="84">
        <f t="shared" si="14"/>
        <v>1.14774</v>
      </c>
      <c r="V84" s="88">
        <f t="shared" si="15"/>
        <v>5</v>
      </c>
      <c r="W84" s="89">
        <f t="shared" si="16"/>
        <v>3.6413356361542894E-2</v>
      </c>
      <c r="X84" s="83">
        <f t="shared" si="17"/>
        <v>1.7578439999999997</v>
      </c>
      <c r="Y84" s="171">
        <v>3</v>
      </c>
      <c r="Z84" s="172">
        <v>0.01</v>
      </c>
      <c r="AA84" s="173">
        <v>0.26200000000000001</v>
      </c>
      <c r="AB84" s="170">
        <v>-0.40799999999999997</v>
      </c>
      <c r="AC84" s="178">
        <v>2.5</v>
      </c>
      <c r="AD84" s="161">
        <v>0</v>
      </c>
      <c r="AE84" s="173">
        <v>-0.01</v>
      </c>
      <c r="AF84" s="180">
        <v>-1.7410000000000001</v>
      </c>
      <c r="AG84" s="158"/>
      <c r="AH84" s="158"/>
      <c r="AI84" s="158"/>
      <c r="AJ84" s="158"/>
      <c r="AK84" s="158"/>
      <c r="AL84" s="158"/>
      <c r="AM84" s="158"/>
      <c r="AN84" s="158"/>
      <c r="AO84" s="158"/>
      <c r="AP84" s="164"/>
    </row>
    <row r="85" spans="1:42" s="72" customFormat="1">
      <c r="A85" s="174">
        <v>81</v>
      </c>
      <c r="B85" s="174" t="s">
        <v>180</v>
      </c>
      <c r="C85" s="42">
        <v>41869</v>
      </c>
      <c r="D85" s="44" t="s">
        <v>44</v>
      </c>
      <c r="E85" s="46">
        <v>1</v>
      </c>
      <c r="F85" t="s">
        <v>284</v>
      </c>
      <c r="G85" s="151">
        <v>3.5</v>
      </c>
      <c r="H85" s="152">
        <v>0.43</v>
      </c>
      <c r="I85" s="153">
        <v>0.30099999999999999</v>
      </c>
      <c r="J85" s="153">
        <v>8.3089999999999993</v>
      </c>
      <c r="K85" s="152">
        <v>7.5</v>
      </c>
      <c r="L85" s="152">
        <v>0.23</v>
      </c>
      <c r="M85" s="153">
        <v>-0.05</v>
      </c>
      <c r="N85" s="153">
        <v>0.34599999999999997</v>
      </c>
      <c r="O85" s="83"/>
      <c r="P85" s="83"/>
      <c r="Q85" s="83"/>
      <c r="R85" s="83"/>
      <c r="S85" s="87">
        <f t="shared" si="12"/>
        <v>8.1395348837209305</v>
      </c>
      <c r="T85" s="83">
        <f t="shared" si="13"/>
        <v>3.622577927548442E-2</v>
      </c>
      <c r="U85" s="84">
        <f t="shared" si="14"/>
        <v>2.5010089999999998</v>
      </c>
      <c r="V85" s="88">
        <f t="shared" si="15"/>
        <v>-20</v>
      </c>
      <c r="W85" s="89">
        <f t="shared" si="16"/>
        <v>4.4078864749466283E-2</v>
      </c>
      <c r="X85" s="83">
        <f t="shared" si="17"/>
        <v>2.7950129999999995</v>
      </c>
      <c r="Y85" s="171">
        <v>2.5</v>
      </c>
      <c r="Z85" s="172">
        <v>0</v>
      </c>
      <c r="AA85" s="173">
        <v>0.28899999999999998</v>
      </c>
      <c r="AB85" s="170">
        <v>0.13500000000000001</v>
      </c>
      <c r="AC85" s="178">
        <v>1</v>
      </c>
      <c r="AD85" s="161">
        <v>0</v>
      </c>
      <c r="AE85" s="173">
        <v>-3.5999999999999997E-2</v>
      </c>
      <c r="AF85" s="180">
        <v>-1.8160000000000001</v>
      </c>
      <c r="AG85" s="158"/>
      <c r="AH85" s="158"/>
      <c r="AI85" s="158"/>
      <c r="AJ85" s="158"/>
      <c r="AK85" s="158"/>
      <c r="AL85" s="158"/>
      <c r="AM85" s="158"/>
      <c r="AN85" s="158"/>
      <c r="AO85" s="158"/>
      <c r="AP85" s="164"/>
    </row>
    <row r="86" spans="1:42" s="72" customFormat="1">
      <c r="A86" s="174">
        <v>82</v>
      </c>
      <c r="B86" s="174" t="s">
        <v>204</v>
      </c>
      <c r="C86" s="42">
        <v>41869</v>
      </c>
      <c r="D86" s="44" t="s">
        <v>42</v>
      </c>
      <c r="E86" s="46">
        <v>3</v>
      </c>
      <c r="F86"/>
      <c r="G86" s="151">
        <v>1</v>
      </c>
      <c r="H86" s="152">
        <v>0.46</v>
      </c>
      <c r="I86" s="153">
        <v>0.16300000000000001</v>
      </c>
      <c r="J86" s="153">
        <v>7.0060000000000002</v>
      </c>
      <c r="K86" s="152">
        <v>1.5</v>
      </c>
      <c r="L86" s="152">
        <v>0.28000000000000003</v>
      </c>
      <c r="M86" s="153">
        <v>8.0000000000000002E-3</v>
      </c>
      <c r="N86" s="153">
        <v>0.878</v>
      </c>
      <c r="O86" s="83"/>
      <c r="P86" s="83"/>
      <c r="Q86" s="83"/>
      <c r="R86" s="83"/>
      <c r="S86" s="87">
        <f t="shared" si="12"/>
        <v>2.1739130434782608</v>
      </c>
      <c r="T86" s="83">
        <f t="shared" si="13"/>
        <v>2.3265772195261204E-2</v>
      </c>
      <c r="U86" s="84">
        <f t="shared" si="14"/>
        <v>1.1419779999999999</v>
      </c>
      <c r="V86" s="88">
        <f t="shared" si="15"/>
        <v>-2.7777777777777777</v>
      </c>
      <c r="W86" s="89">
        <f t="shared" si="16"/>
        <v>2.5293733681462139E-2</v>
      </c>
      <c r="X86" s="83">
        <f t="shared" si="17"/>
        <v>0.94983999999999991</v>
      </c>
      <c r="Y86" s="171">
        <v>1.5</v>
      </c>
      <c r="Z86" s="172">
        <v>7.0000000000000007E-2</v>
      </c>
      <c r="AA86" s="173">
        <v>0.182</v>
      </c>
      <c r="AB86" s="170">
        <v>1.2709999999999999</v>
      </c>
      <c r="AC86" s="178">
        <v>2.5</v>
      </c>
      <c r="AD86" s="161">
        <v>0.01</v>
      </c>
      <c r="AE86" s="173">
        <v>3.0000000000000001E-3</v>
      </c>
      <c r="AF86" s="180">
        <v>-1.006</v>
      </c>
      <c r="AG86" s="158"/>
      <c r="AH86" s="158"/>
      <c r="AI86" s="158"/>
      <c r="AJ86" s="158"/>
      <c r="AK86" s="158"/>
      <c r="AL86" s="158"/>
      <c r="AM86" s="158"/>
      <c r="AN86" s="158"/>
      <c r="AO86" s="158"/>
      <c r="AP86" s="164"/>
    </row>
    <row r="87" spans="1:42" ht="12.75" customHeight="1">
      <c r="A87" s="174">
        <v>83</v>
      </c>
      <c r="B87" s="174" t="s">
        <v>205</v>
      </c>
      <c r="C87" s="42">
        <v>41869</v>
      </c>
      <c r="D87" s="44" t="s">
        <v>48</v>
      </c>
      <c r="E87" s="46">
        <v>3</v>
      </c>
      <c r="G87" s="151">
        <v>1</v>
      </c>
      <c r="H87" s="152">
        <v>0.68</v>
      </c>
      <c r="I87" s="153">
        <v>0.24299999999999999</v>
      </c>
      <c r="J87" s="153">
        <v>10.86</v>
      </c>
      <c r="K87" s="152">
        <v>2</v>
      </c>
      <c r="L87" s="152">
        <v>0.62</v>
      </c>
      <c r="M87" s="153">
        <v>-1.7999999999999999E-2</v>
      </c>
      <c r="N87" s="153">
        <v>2.3639999999999999</v>
      </c>
      <c r="O87" s="83"/>
      <c r="P87" s="83"/>
      <c r="Q87" s="83"/>
      <c r="R87" s="83"/>
      <c r="S87" s="87">
        <f t="shared" si="12"/>
        <v>1.4705882352941175</v>
      </c>
      <c r="T87" s="83">
        <f t="shared" si="13"/>
        <v>2.2375690607734807E-2</v>
      </c>
      <c r="U87" s="84">
        <f t="shared" si="14"/>
        <v>2.6389800000000001</v>
      </c>
      <c r="V87" s="88">
        <f t="shared" si="15"/>
        <v>-16.66666666666665</v>
      </c>
      <c r="W87" s="89">
        <f t="shared" si="16"/>
        <v>3.0720338983050852E-2</v>
      </c>
      <c r="X87" s="83">
        <f t="shared" si="17"/>
        <v>2.2174559999999999</v>
      </c>
      <c r="Y87" s="171">
        <v>2.5</v>
      </c>
      <c r="Z87" s="172">
        <v>0.19</v>
      </c>
      <c r="AA87" s="173">
        <v>0.33800000000000002</v>
      </c>
      <c r="AB87" s="170">
        <v>1.5549999999999999</v>
      </c>
      <c r="AC87" s="178">
        <v>0.1</v>
      </c>
      <c r="AD87" s="161">
        <v>0.04</v>
      </c>
      <c r="AE87" s="173">
        <v>3.5999999999999997E-2</v>
      </c>
      <c r="AF87" s="180">
        <v>-0.59899999999999998</v>
      </c>
      <c r="AG87" s="83"/>
      <c r="AH87" s="83"/>
      <c r="AI87" s="83"/>
      <c r="AJ87" s="83"/>
      <c r="AK87" s="83"/>
      <c r="AL87" s="83"/>
      <c r="AM87" s="83"/>
      <c r="AN87" s="83"/>
      <c r="AO87" s="83"/>
      <c r="AP87" s="84"/>
    </row>
    <row r="88" spans="1:42" ht="12.75" customHeight="1">
      <c r="A88" s="174">
        <v>84</v>
      </c>
      <c r="B88" s="174" t="s">
        <v>206</v>
      </c>
      <c r="C88" s="42">
        <v>41869</v>
      </c>
      <c r="D88" s="44" t="s">
        <v>49</v>
      </c>
      <c r="E88" s="46">
        <v>3</v>
      </c>
      <c r="G88" s="151">
        <v>4</v>
      </c>
      <c r="H88" s="152">
        <v>0.61</v>
      </c>
      <c r="I88" s="153">
        <v>9.0999999999999998E-2</v>
      </c>
      <c r="J88" s="153">
        <v>8.9619999999999997</v>
      </c>
      <c r="K88" s="152">
        <v>0.1</v>
      </c>
      <c r="L88" s="152">
        <v>0.28999999999999998</v>
      </c>
      <c r="M88" s="153">
        <v>2.1999999999999999E-2</v>
      </c>
      <c r="N88" s="153">
        <v>0.621</v>
      </c>
      <c r="O88" s="83"/>
      <c r="P88" s="83"/>
      <c r="Q88" s="83"/>
      <c r="R88" s="83"/>
      <c r="S88" s="87">
        <f t="shared" si="12"/>
        <v>6.557377049180328</v>
      </c>
      <c r="T88" s="83">
        <f t="shared" si="13"/>
        <v>1.0153983485829056E-2</v>
      </c>
      <c r="U88" s="84">
        <f t="shared" si="14"/>
        <v>0.81554199999999999</v>
      </c>
      <c r="V88" s="88">
        <f t="shared" si="15"/>
        <v>12.1875</v>
      </c>
      <c r="W88" s="89">
        <f t="shared" si="16"/>
        <v>8.2723894017503914E-3</v>
      </c>
      <c r="X88" s="83">
        <f t="shared" si="17"/>
        <v>0.57552899999999996</v>
      </c>
      <c r="Y88" s="171">
        <v>0.1</v>
      </c>
      <c r="Z88" s="172">
        <v>0.13</v>
      </c>
      <c r="AA88" s="173">
        <v>0.26400000000000001</v>
      </c>
      <c r="AB88" s="170">
        <v>1.5920000000000001</v>
      </c>
      <c r="AC88" s="178">
        <v>0.1</v>
      </c>
      <c r="AD88" s="161">
        <v>0.08</v>
      </c>
      <c r="AE88" s="173">
        <v>3.5999999999999997E-2</v>
      </c>
      <c r="AF88" s="180">
        <v>0.23200000000000001</v>
      </c>
      <c r="AG88" s="83"/>
      <c r="AH88" s="83"/>
      <c r="AI88" s="83"/>
      <c r="AJ88" s="83"/>
      <c r="AK88" s="83"/>
      <c r="AL88" s="83"/>
      <c r="AM88" s="83"/>
      <c r="AN88" s="83"/>
      <c r="AO88" s="83"/>
      <c r="AP88" s="84"/>
    </row>
    <row r="89" spans="1:42" ht="12.75" customHeight="1">
      <c r="A89" s="174">
        <v>85</v>
      </c>
      <c r="B89" s="174" t="s">
        <v>197</v>
      </c>
      <c r="C89" s="42">
        <v>41869</v>
      </c>
      <c r="D89" s="44" t="s">
        <v>42</v>
      </c>
      <c r="E89" s="46">
        <v>3</v>
      </c>
      <c r="F89" t="s">
        <v>284</v>
      </c>
      <c r="G89" s="151">
        <v>5</v>
      </c>
      <c r="H89" s="152">
        <v>1.1599999999999999</v>
      </c>
      <c r="I89" s="153">
        <v>0.39100000000000001</v>
      </c>
      <c r="J89" s="153">
        <v>19.309999999999999</v>
      </c>
      <c r="K89" s="152">
        <v>1</v>
      </c>
      <c r="L89" s="152">
        <v>0.98</v>
      </c>
      <c r="M89" s="153">
        <v>0.105</v>
      </c>
      <c r="N89" s="153">
        <v>7.3479999999999999</v>
      </c>
      <c r="O89" s="83"/>
      <c r="P89" s="83"/>
      <c r="Q89" s="83"/>
      <c r="R89" s="83"/>
      <c r="S89" s="87">
        <f t="shared" si="12"/>
        <v>4.3103448275862073</v>
      </c>
      <c r="T89" s="83">
        <f t="shared" si="13"/>
        <v>2.0248575867426205E-2</v>
      </c>
      <c r="U89" s="84">
        <f t="shared" si="14"/>
        <v>7.5502099999999999</v>
      </c>
      <c r="V89" s="88">
        <f t="shared" si="15"/>
        <v>22.222222222222229</v>
      </c>
      <c r="W89" s="89">
        <f t="shared" si="16"/>
        <v>2.3909045310148806E-2</v>
      </c>
      <c r="X89" s="83">
        <f t="shared" si="17"/>
        <v>3.4211320000000001</v>
      </c>
      <c r="Y89" s="171">
        <v>0.1</v>
      </c>
      <c r="Z89" s="172">
        <v>0.77</v>
      </c>
      <c r="AA89" s="173">
        <v>0.189</v>
      </c>
      <c r="AB89" s="170">
        <v>9.1170000000000009</v>
      </c>
      <c r="AC89" s="178">
        <v>0.1</v>
      </c>
      <c r="AD89" s="161">
        <v>0.79</v>
      </c>
      <c r="AE89" s="173">
        <v>0.40200000000000002</v>
      </c>
      <c r="AF89" s="180">
        <v>0.107</v>
      </c>
      <c r="AG89" s="83"/>
      <c r="AH89" s="83"/>
      <c r="AI89" s="83"/>
      <c r="AJ89" s="83"/>
      <c r="AK89" s="83"/>
      <c r="AL89" s="83"/>
      <c r="AM89" s="83"/>
      <c r="AN89" s="83"/>
      <c r="AO89" s="83"/>
      <c r="AP89" s="84"/>
    </row>
    <row r="90" spans="1:42" ht="12.75" customHeight="1">
      <c r="A90" s="174">
        <v>86</v>
      </c>
      <c r="B90" s="174" t="s">
        <v>198</v>
      </c>
      <c r="C90" s="42">
        <v>41869</v>
      </c>
      <c r="D90" s="44" t="s">
        <v>48</v>
      </c>
      <c r="E90" s="46">
        <v>3</v>
      </c>
      <c r="F90" t="s">
        <v>284</v>
      </c>
      <c r="G90" s="82">
        <v>0.55000000000000004</v>
      </c>
      <c r="H90" s="83">
        <v>1.43</v>
      </c>
      <c r="I90" s="83">
        <v>0.30499999999999999</v>
      </c>
      <c r="J90" s="83">
        <v>22.79</v>
      </c>
      <c r="K90" s="83">
        <v>0.1</v>
      </c>
      <c r="L90" s="83">
        <v>0.89</v>
      </c>
      <c r="M90" s="83">
        <v>2.1999999999999999E-2</v>
      </c>
      <c r="N90" s="83">
        <v>4.6520000000000001</v>
      </c>
      <c r="O90" s="83"/>
      <c r="P90" s="83"/>
      <c r="Q90" s="83"/>
      <c r="R90" s="83"/>
      <c r="S90" s="87">
        <f t="shared" si="12"/>
        <v>0.38461538461538464</v>
      </c>
      <c r="T90" s="83">
        <f t="shared" si="13"/>
        <v>1.338306274681878E-2</v>
      </c>
      <c r="U90" s="84">
        <f t="shared" si="14"/>
        <v>6.9509499999999989</v>
      </c>
      <c r="V90" s="88">
        <f t="shared" si="15"/>
        <v>0.83333333333333359</v>
      </c>
      <c r="W90" s="89">
        <f t="shared" si="16"/>
        <v>1.5602602271474253E-2</v>
      </c>
      <c r="X90" s="83">
        <f t="shared" si="17"/>
        <v>5.1330539999999987</v>
      </c>
      <c r="Y90" s="171">
        <v>1</v>
      </c>
      <c r="Z90" s="172">
        <v>0.65</v>
      </c>
      <c r="AA90" s="173">
        <v>0.159</v>
      </c>
      <c r="AB90" s="170">
        <v>0.159</v>
      </c>
      <c r="AC90" s="178">
        <v>2</v>
      </c>
      <c r="AD90" s="161">
        <v>0.61</v>
      </c>
      <c r="AE90" s="173">
        <v>-2.4E-2</v>
      </c>
      <c r="AF90" s="180">
        <v>4.2969999999999997</v>
      </c>
      <c r="AG90" s="83"/>
      <c r="AH90" s="83"/>
      <c r="AI90" s="83"/>
      <c r="AJ90" s="83"/>
      <c r="AK90" s="83"/>
      <c r="AL90" s="83"/>
      <c r="AM90" s="83"/>
      <c r="AN90" s="83"/>
      <c r="AO90" s="83"/>
      <c r="AP90" s="84"/>
    </row>
    <row r="91" spans="1:42" ht="12.75" customHeight="1">
      <c r="A91" s="174">
        <v>87</v>
      </c>
      <c r="B91" s="174" t="s">
        <v>199</v>
      </c>
      <c r="C91" s="42">
        <v>41869</v>
      </c>
      <c r="D91" s="44" t="s">
        <v>49</v>
      </c>
      <c r="E91" s="46">
        <v>3</v>
      </c>
      <c r="F91" t="s">
        <v>284</v>
      </c>
      <c r="G91" s="151">
        <v>0.55000000000000004</v>
      </c>
      <c r="H91" s="152">
        <v>1.1100000000000001</v>
      </c>
      <c r="I91" s="153">
        <v>0.53400000000000003</v>
      </c>
      <c r="J91" s="153">
        <v>15.82</v>
      </c>
      <c r="K91" s="152">
        <v>2.5</v>
      </c>
      <c r="L91" s="152">
        <v>1.04</v>
      </c>
      <c r="M91" s="153">
        <v>0.105</v>
      </c>
      <c r="N91" s="153">
        <v>7.1120000000000001</v>
      </c>
      <c r="O91" s="83"/>
      <c r="P91" s="83"/>
      <c r="Q91" s="83"/>
      <c r="R91" s="83"/>
      <c r="S91" s="87">
        <f t="shared" si="12"/>
        <v>0.49549549549549549</v>
      </c>
      <c r="T91" s="83">
        <f t="shared" si="13"/>
        <v>3.3754740834386857E-2</v>
      </c>
      <c r="U91" s="84">
        <f t="shared" si="14"/>
        <v>8.4478800000000014</v>
      </c>
      <c r="V91" s="88">
        <f t="shared" si="15"/>
        <v>-27.857142857142833</v>
      </c>
      <c r="W91" s="89">
        <f t="shared" si="16"/>
        <v>4.9265043638033995E-2</v>
      </c>
      <c r="X91" s="83">
        <f t="shared" si="17"/>
        <v>3.7357320000000005</v>
      </c>
      <c r="Y91" s="171">
        <v>1</v>
      </c>
      <c r="Z91" s="172">
        <v>0.74</v>
      </c>
      <c r="AA91" s="173">
        <v>0.217</v>
      </c>
      <c r="AB91" s="170">
        <v>5.8079999999999998</v>
      </c>
      <c r="AC91" s="178">
        <v>0.1</v>
      </c>
      <c r="AD91" s="161">
        <v>0.67</v>
      </c>
      <c r="AE91" s="173">
        <v>-4.0000000000000001E-3</v>
      </c>
      <c r="AF91" s="180">
        <v>5.0670000000000002</v>
      </c>
      <c r="AG91" s="83"/>
      <c r="AH91" s="83"/>
      <c r="AI91" s="83"/>
      <c r="AJ91" s="83"/>
      <c r="AK91" s="83"/>
      <c r="AL91" s="83"/>
      <c r="AM91" s="83"/>
      <c r="AN91" s="83"/>
      <c r="AO91" s="83"/>
      <c r="AP91" s="84"/>
    </row>
    <row r="92" spans="1:42" s="72" customFormat="1">
      <c r="A92" s="174">
        <v>88</v>
      </c>
      <c r="B92" s="174" t="s">
        <v>200</v>
      </c>
      <c r="C92" s="42">
        <v>41869</v>
      </c>
      <c r="D92" s="44" t="s">
        <v>43</v>
      </c>
      <c r="E92" s="46">
        <v>1</v>
      </c>
      <c r="F92" t="s">
        <v>284</v>
      </c>
      <c r="G92" s="151">
        <v>0.1</v>
      </c>
      <c r="H92" s="152">
        <v>1.1100000000000001</v>
      </c>
      <c r="I92" s="153">
        <v>0.193</v>
      </c>
      <c r="J92" s="153">
        <v>18.559999999999999</v>
      </c>
      <c r="K92" s="152">
        <v>0.55000000000000004</v>
      </c>
      <c r="L92" s="152">
        <v>1.01</v>
      </c>
      <c r="M92" s="153">
        <v>9.1999999999999998E-2</v>
      </c>
      <c r="N92" s="153">
        <v>6.319</v>
      </c>
      <c r="O92" s="83"/>
      <c r="P92" s="83"/>
      <c r="Q92" s="83"/>
      <c r="R92" s="83"/>
      <c r="S92" s="87">
        <f t="shared" si="12"/>
        <v>9.0090090090090086E-2</v>
      </c>
      <c r="T92" s="83">
        <f t="shared" si="13"/>
        <v>1.0398706896551726E-2</v>
      </c>
      <c r="U92" s="84">
        <f t="shared" si="14"/>
        <v>3.5820799999999999</v>
      </c>
      <c r="V92" s="88">
        <f t="shared" si="15"/>
        <v>-4.4999999999999964</v>
      </c>
      <c r="W92" s="89">
        <f t="shared" si="16"/>
        <v>8.2509598888979661E-3</v>
      </c>
      <c r="X92" s="83">
        <f t="shared" si="17"/>
        <v>1.2363410000000001</v>
      </c>
      <c r="Y92" s="171">
        <v>1.5</v>
      </c>
      <c r="Z92" s="172">
        <v>0.67</v>
      </c>
      <c r="AA92" s="173">
        <v>0.19</v>
      </c>
      <c r="AB92" s="170">
        <v>6.7039999999999997</v>
      </c>
      <c r="AC92" s="178">
        <v>1</v>
      </c>
      <c r="AD92" s="161">
        <v>0.7</v>
      </c>
      <c r="AE92" s="173">
        <v>8.5000000000000006E-2</v>
      </c>
      <c r="AF92" s="180">
        <v>5.5380000000000003</v>
      </c>
      <c r="AG92" s="158"/>
      <c r="AH92" s="158"/>
      <c r="AI92" s="158"/>
      <c r="AJ92" s="158"/>
      <c r="AK92" s="158"/>
      <c r="AL92" s="158"/>
      <c r="AM92" s="158"/>
      <c r="AN92" s="158"/>
      <c r="AO92" s="158"/>
      <c r="AP92" s="164"/>
    </row>
    <row r="93" spans="1:42" ht="12.75" customHeight="1">
      <c r="A93" s="174">
        <v>89</v>
      </c>
      <c r="B93" s="174" t="s">
        <v>201</v>
      </c>
      <c r="C93" s="42">
        <v>41869</v>
      </c>
      <c r="D93" s="44" t="s">
        <v>44</v>
      </c>
      <c r="E93" s="46">
        <v>1</v>
      </c>
      <c r="F93" t="s">
        <v>284</v>
      </c>
      <c r="G93" s="151">
        <v>2</v>
      </c>
      <c r="H93" s="152">
        <v>1.62</v>
      </c>
      <c r="I93" s="153">
        <v>0.36399999999999999</v>
      </c>
      <c r="J93" s="153">
        <v>36.69</v>
      </c>
      <c r="K93" s="152">
        <v>1.5</v>
      </c>
      <c r="L93" s="152">
        <v>1.1299999999999999</v>
      </c>
      <c r="M93" s="153">
        <v>0.114</v>
      </c>
      <c r="N93" s="153">
        <v>5.726</v>
      </c>
      <c r="O93" s="83"/>
      <c r="P93" s="83"/>
      <c r="Q93" s="83"/>
      <c r="R93" s="83"/>
      <c r="S93" s="87">
        <f t="shared" si="12"/>
        <v>1.2345679012345678</v>
      </c>
      <c r="T93" s="83">
        <f t="shared" si="13"/>
        <v>9.9209593894794227E-3</v>
      </c>
      <c r="U93" s="84">
        <f t="shared" si="14"/>
        <v>13.355159999999998</v>
      </c>
      <c r="V93" s="88">
        <f t="shared" si="15"/>
        <v>1.0204081632653057</v>
      </c>
      <c r="W93" s="89">
        <f t="shared" si="16"/>
        <v>8.073892261981656E-3</v>
      </c>
      <c r="X93" s="83">
        <f t="shared" si="17"/>
        <v>7.7409999999999997</v>
      </c>
      <c r="Y93" s="171">
        <v>0.1</v>
      </c>
      <c r="Z93" s="172">
        <v>0.64</v>
      </c>
      <c r="AA93" s="173">
        <v>0.32800000000000001</v>
      </c>
      <c r="AB93" s="170">
        <v>7.1950000000000003</v>
      </c>
      <c r="AC93" s="178">
        <v>2</v>
      </c>
      <c r="AD93" s="161">
        <v>0.56000000000000005</v>
      </c>
      <c r="AE93" s="173">
        <v>-3.7999999999999999E-2</v>
      </c>
      <c r="AF93" s="180">
        <v>4.5220000000000002</v>
      </c>
      <c r="AG93" s="83"/>
      <c r="AH93" s="83"/>
      <c r="AI93" s="83"/>
      <c r="AJ93" s="83"/>
      <c r="AK93" s="83"/>
      <c r="AL93" s="83"/>
      <c r="AM93" s="83"/>
      <c r="AN93" s="83"/>
      <c r="AO93" s="83"/>
      <c r="AP93" s="84"/>
    </row>
    <row r="94" spans="1:42" ht="12.75" customHeight="1">
      <c r="A94" s="174">
        <v>90</v>
      </c>
      <c r="B94" s="174" t="s">
        <v>152</v>
      </c>
      <c r="C94" s="42">
        <v>41870</v>
      </c>
      <c r="D94" s="44" t="s">
        <v>49</v>
      </c>
      <c r="E94" s="46">
        <v>3</v>
      </c>
      <c r="F94" t="s">
        <v>280</v>
      </c>
      <c r="G94" s="151"/>
      <c r="H94" s="152"/>
      <c r="I94" s="153"/>
      <c r="J94" s="153"/>
      <c r="K94" s="152"/>
      <c r="L94" s="152"/>
      <c r="M94" s="153"/>
      <c r="N94" s="153"/>
      <c r="O94" s="83"/>
      <c r="P94" s="83"/>
      <c r="Q94" s="83"/>
      <c r="R94" s="83"/>
      <c r="S94" s="87" t="e">
        <f t="shared" si="12"/>
        <v>#DIV/0!</v>
      </c>
      <c r="T94" s="83" t="e">
        <f t="shared" si="13"/>
        <v>#DIV/0!</v>
      </c>
      <c r="U94" s="84" t="e">
        <f t="shared" si="14"/>
        <v>#DIV/0!</v>
      </c>
      <c r="V94" s="88" t="e">
        <f t="shared" si="15"/>
        <v>#DIV/0!</v>
      </c>
      <c r="W94" s="89" t="e">
        <f t="shared" si="16"/>
        <v>#DIV/0!</v>
      </c>
      <c r="X94" s="83" t="e">
        <f t="shared" si="17"/>
        <v>#DIV/0!</v>
      </c>
      <c r="Y94" s="171"/>
      <c r="Z94" s="172"/>
      <c r="AA94" s="173"/>
      <c r="AB94" s="170"/>
      <c r="AC94" s="178"/>
      <c r="AD94" s="161"/>
      <c r="AE94" s="173"/>
      <c r="AF94" s="180"/>
      <c r="AG94" s="83"/>
      <c r="AH94" s="83"/>
      <c r="AI94" s="83"/>
      <c r="AJ94" s="83"/>
      <c r="AK94" s="83"/>
      <c r="AL94" s="83"/>
      <c r="AM94" s="83"/>
      <c r="AN94" s="83"/>
      <c r="AO94" s="83"/>
      <c r="AP94" s="84"/>
    </row>
    <row r="95" spans="1:42" ht="12.75" customHeight="1">
      <c r="A95" s="174">
        <v>91</v>
      </c>
      <c r="B95" s="174" t="s">
        <v>151</v>
      </c>
      <c r="C95" s="42">
        <v>41870</v>
      </c>
      <c r="D95" s="44" t="s">
        <v>48</v>
      </c>
      <c r="E95" s="46">
        <v>3</v>
      </c>
      <c r="F95" t="s">
        <v>280</v>
      </c>
      <c r="G95" s="151"/>
      <c r="H95" s="152"/>
      <c r="I95" s="153"/>
      <c r="J95" s="153"/>
      <c r="K95" s="152"/>
      <c r="L95" s="152"/>
      <c r="M95" s="153"/>
      <c r="N95" s="153"/>
      <c r="O95" s="83"/>
      <c r="P95" s="83"/>
      <c r="Q95" s="83"/>
      <c r="R95" s="83"/>
      <c r="S95" s="87" t="e">
        <f t="shared" si="12"/>
        <v>#DIV/0!</v>
      </c>
      <c r="T95" s="83" t="e">
        <f t="shared" si="13"/>
        <v>#DIV/0!</v>
      </c>
      <c r="U95" s="84" t="e">
        <f t="shared" si="14"/>
        <v>#DIV/0!</v>
      </c>
      <c r="V95" s="88" t="e">
        <f t="shared" si="15"/>
        <v>#DIV/0!</v>
      </c>
      <c r="W95" s="89" t="e">
        <f t="shared" si="16"/>
        <v>#DIV/0!</v>
      </c>
      <c r="X95" s="83" t="e">
        <f t="shared" si="17"/>
        <v>#DIV/0!</v>
      </c>
      <c r="Y95" s="171"/>
      <c r="Z95" s="172"/>
      <c r="AA95" s="173"/>
      <c r="AB95" s="170"/>
      <c r="AC95" s="178"/>
      <c r="AD95" s="161"/>
      <c r="AE95" s="173"/>
      <c r="AF95" s="180"/>
      <c r="AG95" s="83"/>
      <c r="AH95" s="83"/>
      <c r="AI95" s="83"/>
      <c r="AJ95" s="83"/>
      <c r="AK95" s="83"/>
      <c r="AL95" s="83"/>
      <c r="AM95" s="83"/>
      <c r="AN95" s="83"/>
      <c r="AO95" s="83"/>
      <c r="AP95" s="84"/>
    </row>
    <row r="96" spans="1:42" ht="12.75" customHeight="1">
      <c r="A96" s="174">
        <v>92</v>
      </c>
      <c r="B96" s="174" t="s">
        <v>212</v>
      </c>
      <c r="C96" s="42">
        <v>41870</v>
      </c>
      <c r="D96" s="44" t="s">
        <v>44</v>
      </c>
      <c r="E96" s="46">
        <v>1</v>
      </c>
      <c r="F96" t="s">
        <v>280</v>
      </c>
      <c r="G96" s="151"/>
      <c r="H96" s="152"/>
      <c r="I96" s="153"/>
      <c r="J96" s="153"/>
      <c r="K96" s="152"/>
      <c r="L96" s="152"/>
      <c r="M96" s="153"/>
      <c r="N96" s="153"/>
      <c r="O96" s="83"/>
      <c r="P96" s="83"/>
      <c r="Q96" s="83"/>
      <c r="R96" s="83"/>
      <c r="S96" s="87" t="e">
        <f t="shared" si="12"/>
        <v>#DIV/0!</v>
      </c>
      <c r="T96" s="83" t="e">
        <f t="shared" si="13"/>
        <v>#DIV/0!</v>
      </c>
      <c r="U96" s="84" t="e">
        <f t="shared" si="14"/>
        <v>#DIV/0!</v>
      </c>
      <c r="V96" s="88" t="e">
        <f t="shared" si="15"/>
        <v>#DIV/0!</v>
      </c>
      <c r="W96" s="89" t="e">
        <f t="shared" si="16"/>
        <v>#DIV/0!</v>
      </c>
      <c r="X96" s="83" t="e">
        <f t="shared" si="17"/>
        <v>#DIV/0!</v>
      </c>
      <c r="Y96" s="171"/>
      <c r="Z96" s="172"/>
      <c r="AA96" s="173"/>
      <c r="AB96" s="170"/>
      <c r="AC96" s="178"/>
      <c r="AD96" s="161"/>
      <c r="AE96" s="173"/>
      <c r="AF96" s="180"/>
      <c r="AG96" s="83"/>
      <c r="AH96" s="83"/>
      <c r="AI96" s="83"/>
      <c r="AJ96" s="83"/>
      <c r="AK96" s="83"/>
      <c r="AL96" s="83"/>
      <c r="AM96" s="83"/>
      <c r="AN96" s="83"/>
      <c r="AO96" s="83"/>
      <c r="AP96" s="84"/>
    </row>
    <row r="97" spans="1:42" ht="12.75" customHeight="1">
      <c r="A97" s="174">
        <v>93</v>
      </c>
      <c r="B97" s="174" t="s">
        <v>153</v>
      </c>
      <c r="C97" s="42">
        <v>41870</v>
      </c>
      <c r="D97" s="44" t="s">
        <v>43</v>
      </c>
      <c r="E97" s="46">
        <v>1</v>
      </c>
      <c r="F97" t="s">
        <v>280</v>
      </c>
      <c r="G97" s="151"/>
      <c r="H97" s="152"/>
      <c r="I97" s="153"/>
      <c r="J97" s="153"/>
      <c r="K97" s="152"/>
      <c r="L97" s="152"/>
      <c r="M97" s="153"/>
      <c r="N97" s="153"/>
      <c r="O97" s="83"/>
      <c r="P97" s="83"/>
      <c r="Q97" s="83"/>
      <c r="R97" s="83"/>
      <c r="S97" s="87" t="e">
        <f t="shared" si="12"/>
        <v>#DIV/0!</v>
      </c>
      <c r="T97" s="83" t="e">
        <f t="shared" si="13"/>
        <v>#DIV/0!</v>
      </c>
      <c r="U97" s="84" t="e">
        <f t="shared" si="14"/>
        <v>#DIV/0!</v>
      </c>
      <c r="V97" s="88" t="e">
        <f t="shared" si="15"/>
        <v>#DIV/0!</v>
      </c>
      <c r="W97" s="89" t="e">
        <f t="shared" si="16"/>
        <v>#DIV/0!</v>
      </c>
      <c r="X97" s="83" t="e">
        <f t="shared" si="17"/>
        <v>#DIV/0!</v>
      </c>
      <c r="Y97" s="171"/>
      <c r="Z97" s="172"/>
      <c r="AA97" s="173"/>
      <c r="AB97" s="170"/>
      <c r="AC97" s="178"/>
      <c r="AD97" s="161"/>
      <c r="AE97" s="173"/>
      <c r="AF97" s="180"/>
      <c r="AG97" s="83"/>
      <c r="AH97" s="83"/>
      <c r="AI97" s="83"/>
      <c r="AJ97" s="83"/>
      <c r="AK97" s="83"/>
      <c r="AL97" s="83"/>
      <c r="AM97" s="83"/>
      <c r="AN97" s="83"/>
      <c r="AO97" s="83"/>
      <c r="AP97" s="84"/>
    </row>
    <row r="98" spans="1:42" ht="12.75" customHeight="1">
      <c r="A98" s="174">
        <v>94</v>
      </c>
      <c r="B98" s="174" t="s">
        <v>147</v>
      </c>
      <c r="C98" s="42">
        <v>41870</v>
      </c>
      <c r="D98" s="44" t="s">
        <v>42</v>
      </c>
      <c r="E98" s="46">
        <v>3</v>
      </c>
      <c r="F98" t="s">
        <v>280</v>
      </c>
      <c r="G98" s="151"/>
      <c r="H98" s="152"/>
      <c r="I98" s="153"/>
      <c r="J98" s="153"/>
      <c r="K98" s="152"/>
      <c r="L98" s="152"/>
      <c r="M98" s="153"/>
      <c r="N98" s="153"/>
      <c r="O98" s="83"/>
      <c r="P98" s="83"/>
      <c r="Q98" s="83"/>
      <c r="R98" s="83"/>
      <c r="S98" s="87" t="e">
        <f t="shared" si="12"/>
        <v>#DIV/0!</v>
      </c>
      <c r="T98" s="83" t="e">
        <f t="shared" si="13"/>
        <v>#DIV/0!</v>
      </c>
      <c r="U98" s="84" t="e">
        <f t="shared" si="14"/>
        <v>#DIV/0!</v>
      </c>
      <c r="V98" s="88" t="e">
        <f t="shared" si="15"/>
        <v>#DIV/0!</v>
      </c>
      <c r="W98" s="89" t="e">
        <f t="shared" si="16"/>
        <v>#DIV/0!</v>
      </c>
      <c r="X98" s="83" t="e">
        <f t="shared" si="17"/>
        <v>#DIV/0!</v>
      </c>
      <c r="Y98" s="171"/>
      <c r="Z98" s="172"/>
      <c r="AA98" s="173"/>
      <c r="AB98" s="170"/>
      <c r="AC98" s="178"/>
      <c r="AD98" s="161"/>
      <c r="AE98" s="173"/>
      <c r="AF98" s="180"/>
      <c r="AG98" s="83"/>
      <c r="AH98" s="83"/>
      <c r="AI98" s="83"/>
      <c r="AJ98" s="83"/>
      <c r="AK98" s="83"/>
      <c r="AL98" s="83"/>
      <c r="AM98" s="83"/>
      <c r="AN98" s="83"/>
      <c r="AO98" s="83"/>
      <c r="AP98" s="84"/>
    </row>
    <row r="99" spans="1:42" s="53" customFormat="1" ht="12.75" customHeight="1">
      <c r="A99" s="174">
        <v>95</v>
      </c>
      <c r="B99" s="174" t="s">
        <v>213</v>
      </c>
      <c r="C99" s="42">
        <v>41871</v>
      </c>
      <c r="D99" s="44" t="s">
        <v>48</v>
      </c>
      <c r="E99" s="46">
        <v>3</v>
      </c>
      <c r="F99" t="s">
        <v>287</v>
      </c>
      <c r="G99" s="151"/>
      <c r="H99" s="152"/>
      <c r="I99" s="153"/>
      <c r="J99" s="153"/>
      <c r="K99" s="152"/>
      <c r="L99" s="152"/>
      <c r="M99" s="153"/>
      <c r="N99" s="153"/>
      <c r="O99" s="83"/>
      <c r="P99" s="83"/>
      <c r="Q99" s="83"/>
      <c r="R99" s="83"/>
      <c r="S99" s="87" t="e">
        <f t="shared" si="12"/>
        <v>#DIV/0!</v>
      </c>
      <c r="T99" s="83" t="e">
        <f t="shared" si="13"/>
        <v>#DIV/0!</v>
      </c>
      <c r="U99" s="84" t="e">
        <f t="shared" si="14"/>
        <v>#DIV/0!</v>
      </c>
      <c r="V99" s="88" t="e">
        <f t="shared" si="15"/>
        <v>#DIV/0!</v>
      </c>
      <c r="W99" s="89" t="e">
        <f t="shared" si="16"/>
        <v>#DIV/0!</v>
      </c>
      <c r="X99" s="83" t="e">
        <f t="shared" si="17"/>
        <v>#DIV/0!</v>
      </c>
      <c r="Y99" s="171"/>
      <c r="Z99" s="172"/>
      <c r="AA99" s="173"/>
      <c r="AB99" s="170"/>
      <c r="AC99" s="178"/>
      <c r="AD99" s="161"/>
      <c r="AE99" s="173"/>
      <c r="AF99" s="180"/>
      <c r="AG99" s="159"/>
      <c r="AH99" s="159"/>
      <c r="AI99" s="159"/>
      <c r="AJ99" s="159"/>
      <c r="AK99" s="159"/>
      <c r="AL99" s="159"/>
      <c r="AM99" s="159"/>
      <c r="AN99" s="159"/>
      <c r="AO99" s="159"/>
      <c r="AP99" s="165"/>
    </row>
    <row r="100" spans="1:42" ht="12.75" customHeight="1">
      <c r="A100" s="174">
        <v>96</v>
      </c>
      <c r="B100" s="174" t="s">
        <v>215</v>
      </c>
      <c r="C100" s="42">
        <v>41871</v>
      </c>
      <c r="D100" s="44" t="s">
        <v>44</v>
      </c>
      <c r="E100" s="46">
        <v>1</v>
      </c>
      <c r="F100" t="s">
        <v>287</v>
      </c>
      <c r="G100" s="151"/>
      <c r="H100" s="152"/>
      <c r="I100" s="153"/>
      <c r="J100" s="153"/>
      <c r="K100" s="152"/>
      <c r="L100" s="152"/>
      <c r="M100" s="153"/>
      <c r="N100" s="153"/>
      <c r="O100" s="83"/>
      <c r="P100" s="83"/>
      <c r="Q100" s="83"/>
      <c r="R100" s="83"/>
      <c r="S100" s="87" t="e">
        <f t="shared" si="12"/>
        <v>#DIV/0!</v>
      </c>
      <c r="T100" s="83" t="e">
        <f t="shared" si="13"/>
        <v>#DIV/0!</v>
      </c>
      <c r="U100" s="84" t="e">
        <f t="shared" si="14"/>
        <v>#DIV/0!</v>
      </c>
      <c r="V100" s="88" t="e">
        <f t="shared" si="15"/>
        <v>#DIV/0!</v>
      </c>
      <c r="W100" s="89" t="e">
        <f t="shared" si="16"/>
        <v>#DIV/0!</v>
      </c>
      <c r="X100" s="83" t="e">
        <f t="shared" si="17"/>
        <v>#DIV/0!</v>
      </c>
      <c r="Y100" s="171"/>
      <c r="Z100" s="172"/>
      <c r="AA100" s="173"/>
      <c r="AB100" s="170"/>
      <c r="AC100" s="178"/>
      <c r="AD100" s="161"/>
      <c r="AE100" s="173"/>
      <c r="AF100" s="180"/>
      <c r="AG100" s="83"/>
      <c r="AH100" s="83"/>
      <c r="AI100" s="83"/>
      <c r="AJ100" s="83"/>
      <c r="AK100" s="83"/>
      <c r="AL100" s="83"/>
      <c r="AM100" s="83"/>
      <c r="AN100" s="83"/>
      <c r="AO100" s="83"/>
      <c r="AP100" s="84"/>
    </row>
    <row r="101" spans="1:42" ht="12.75" customHeight="1">
      <c r="A101" s="174">
        <v>97</v>
      </c>
      <c r="B101" s="174" t="s">
        <v>214</v>
      </c>
      <c r="C101" s="42">
        <v>41871</v>
      </c>
      <c r="D101" s="44" t="s">
        <v>43</v>
      </c>
      <c r="E101" s="46">
        <v>1</v>
      </c>
      <c r="F101" t="s">
        <v>287</v>
      </c>
      <c r="G101" s="151"/>
      <c r="H101" s="152"/>
      <c r="I101" s="153"/>
      <c r="J101" s="153"/>
      <c r="K101" s="152"/>
      <c r="L101" s="152"/>
      <c r="M101" s="153"/>
      <c r="N101" s="153"/>
      <c r="O101" s="83"/>
      <c r="P101" s="83"/>
      <c r="Q101" s="83"/>
      <c r="R101" s="83"/>
      <c r="S101" s="87" t="e">
        <f t="shared" ref="S101:S132" si="18">G101/H101</f>
        <v>#DIV/0!</v>
      </c>
      <c r="T101" s="83" t="e">
        <f t="shared" ref="T101:T132" si="19">I101/J101</f>
        <v>#DIV/0!</v>
      </c>
      <c r="U101" s="84" t="e">
        <f t="shared" ref="U101:U132" si="20">I101/(1/J101)</f>
        <v>#DIV/0!</v>
      </c>
      <c r="V101" s="88" t="e">
        <f t="shared" ref="V101:V132" si="21">(G101-K101)/(H101-L101)</f>
        <v>#DIV/0!</v>
      </c>
      <c r="W101" s="89" t="e">
        <f t="shared" ref="W101:W132" si="22">(I101-M101)/(J101-N101)</f>
        <v>#DIV/0!</v>
      </c>
      <c r="X101" s="83" t="e">
        <f t="shared" ref="X101:X132" si="23">(I101-M101)/(1/(J101-N101))</f>
        <v>#DIV/0!</v>
      </c>
      <c r="Y101" s="171"/>
      <c r="Z101" s="172"/>
      <c r="AA101" s="173"/>
      <c r="AB101" s="170"/>
      <c r="AC101" s="178"/>
      <c r="AD101" s="161"/>
      <c r="AE101" s="173"/>
      <c r="AF101" s="180"/>
      <c r="AG101" s="83"/>
      <c r="AH101" s="83"/>
      <c r="AI101" s="83"/>
      <c r="AJ101" s="83"/>
      <c r="AK101" s="83"/>
      <c r="AL101" s="83"/>
      <c r="AM101" s="83"/>
      <c r="AN101" s="83"/>
      <c r="AO101" s="83"/>
      <c r="AP101" s="84"/>
    </row>
    <row r="102" spans="1:42" ht="12.75" customHeight="1">
      <c r="A102" s="174">
        <v>98</v>
      </c>
      <c r="B102" s="174" t="s">
        <v>181</v>
      </c>
      <c r="C102" s="42">
        <v>41871</v>
      </c>
      <c r="D102" s="44" t="s">
        <v>42</v>
      </c>
      <c r="E102" s="46">
        <v>3</v>
      </c>
      <c r="F102" t="s">
        <v>287</v>
      </c>
      <c r="G102" s="151"/>
      <c r="H102" s="152"/>
      <c r="I102" s="153"/>
      <c r="J102" s="153"/>
      <c r="K102" s="152"/>
      <c r="L102" s="152"/>
      <c r="M102" s="153"/>
      <c r="N102" s="153"/>
      <c r="O102" s="83"/>
      <c r="P102" s="83"/>
      <c r="Q102" s="83"/>
      <c r="R102" s="83"/>
      <c r="S102" s="87" t="e">
        <f t="shared" si="18"/>
        <v>#DIV/0!</v>
      </c>
      <c r="T102" s="83" t="e">
        <f t="shared" si="19"/>
        <v>#DIV/0!</v>
      </c>
      <c r="U102" s="84" t="e">
        <f t="shared" si="20"/>
        <v>#DIV/0!</v>
      </c>
      <c r="V102" s="88" t="e">
        <f t="shared" si="21"/>
        <v>#DIV/0!</v>
      </c>
      <c r="W102" s="89" t="e">
        <f t="shared" si="22"/>
        <v>#DIV/0!</v>
      </c>
      <c r="X102" s="83" t="e">
        <f t="shared" si="23"/>
        <v>#DIV/0!</v>
      </c>
      <c r="Y102" s="171"/>
      <c r="Z102" s="172"/>
      <c r="AA102" s="173"/>
      <c r="AB102" s="170"/>
      <c r="AC102" s="178"/>
      <c r="AD102" s="161"/>
      <c r="AE102" s="173"/>
      <c r="AF102" s="180"/>
      <c r="AG102" s="83"/>
      <c r="AH102" s="83"/>
      <c r="AI102" s="83"/>
      <c r="AJ102" s="83"/>
      <c r="AK102" s="83"/>
      <c r="AL102" s="83"/>
      <c r="AM102" s="83"/>
      <c r="AN102" s="83"/>
      <c r="AO102" s="83"/>
      <c r="AP102" s="84"/>
    </row>
    <row r="103" spans="1:42" ht="12.75" customHeight="1">
      <c r="A103" s="174">
        <v>99</v>
      </c>
      <c r="B103" s="174" t="s">
        <v>182</v>
      </c>
      <c r="C103" s="42">
        <v>41871</v>
      </c>
      <c r="D103" s="44" t="s">
        <v>49</v>
      </c>
      <c r="E103" s="46">
        <v>3</v>
      </c>
      <c r="F103" t="s">
        <v>287</v>
      </c>
      <c r="G103" s="151"/>
      <c r="H103" s="152"/>
      <c r="I103" s="153"/>
      <c r="J103" s="153"/>
      <c r="K103" s="152"/>
      <c r="L103" s="152"/>
      <c r="M103" s="153"/>
      <c r="N103" s="153"/>
      <c r="O103" s="83"/>
      <c r="P103" s="83"/>
      <c r="Q103" s="83"/>
      <c r="R103" s="83"/>
      <c r="S103" s="87" t="e">
        <f t="shared" si="18"/>
        <v>#DIV/0!</v>
      </c>
      <c r="T103" s="83" t="e">
        <f t="shared" si="19"/>
        <v>#DIV/0!</v>
      </c>
      <c r="U103" s="84" t="e">
        <f t="shared" si="20"/>
        <v>#DIV/0!</v>
      </c>
      <c r="V103" s="88" t="e">
        <f t="shared" si="21"/>
        <v>#DIV/0!</v>
      </c>
      <c r="W103" s="89" t="e">
        <f t="shared" si="22"/>
        <v>#DIV/0!</v>
      </c>
      <c r="X103" s="83" t="e">
        <f t="shared" si="23"/>
        <v>#DIV/0!</v>
      </c>
      <c r="Y103" s="171"/>
      <c r="Z103" s="172"/>
      <c r="AA103" s="173"/>
      <c r="AB103" s="170"/>
      <c r="AC103" s="178"/>
      <c r="AD103" s="161"/>
      <c r="AE103" s="173"/>
      <c r="AF103" s="180"/>
      <c r="AG103" s="83"/>
      <c r="AH103" s="83"/>
      <c r="AI103" s="83"/>
      <c r="AJ103" s="83"/>
      <c r="AK103" s="83"/>
      <c r="AL103" s="83"/>
      <c r="AM103" s="83"/>
      <c r="AN103" s="83"/>
      <c r="AO103" s="83"/>
      <c r="AP103" s="84"/>
    </row>
    <row r="104" spans="1:42" ht="12.75" customHeight="1">
      <c r="A104" s="174">
        <v>100</v>
      </c>
      <c r="B104" s="174" t="s">
        <v>134</v>
      </c>
      <c r="C104" s="42">
        <v>41875</v>
      </c>
      <c r="D104" s="44" t="s">
        <v>42</v>
      </c>
      <c r="E104" s="46">
        <v>3</v>
      </c>
      <c r="F104" t="s">
        <v>283</v>
      </c>
      <c r="G104" s="151"/>
      <c r="H104" s="152"/>
      <c r="I104" s="153"/>
      <c r="J104" s="153"/>
      <c r="K104" s="152"/>
      <c r="L104" s="152"/>
      <c r="M104" s="153"/>
      <c r="N104" s="153"/>
      <c r="O104" s="83"/>
      <c r="P104" s="83"/>
      <c r="Q104" s="83"/>
      <c r="R104" s="83"/>
      <c r="S104" s="87" t="e">
        <f t="shared" si="18"/>
        <v>#DIV/0!</v>
      </c>
      <c r="T104" s="83" t="e">
        <f t="shared" si="19"/>
        <v>#DIV/0!</v>
      </c>
      <c r="U104" s="84" t="e">
        <f t="shared" si="20"/>
        <v>#DIV/0!</v>
      </c>
      <c r="V104" s="88" t="e">
        <f t="shared" si="21"/>
        <v>#DIV/0!</v>
      </c>
      <c r="W104" s="89" t="e">
        <f t="shared" si="22"/>
        <v>#DIV/0!</v>
      </c>
      <c r="X104" s="83" t="e">
        <f t="shared" si="23"/>
        <v>#DIV/0!</v>
      </c>
      <c r="Y104" s="171"/>
      <c r="Z104" s="172"/>
      <c r="AA104" s="173"/>
      <c r="AB104" s="170"/>
      <c r="AC104" s="178"/>
      <c r="AD104" s="161"/>
      <c r="AE104" s="173"/>
      <c r="AF104" s="180"/>
      <c r="AG104" s="83"/>
      <c r="AH104" s="83"/>
      <c r="AI104" s="83"/>
      <c r="AJ104" s="83"/>
      <c r="AK104" s="83"/>
      <c r="AL104" s="83"/>
      <c r="AM104" s="83"/>
      <c r="AN104" s="83"/>
      <c r="AO104" s="83"/>
      <c r="AP104" s="84"/>
    </row>
    <row r="105" spans="1:42" ht="12.75" customHeight="1">
      <c r="A105" s="174">
        <v>101</v>
      </c>
      <c r="B105" s="174" t="s">
        <v>136</v>
      </c>
      <c r="C105" s="42">
        <v>41875</v>
      </c>
      <c r="D105" s="44" t="s">
        <v>48</v>
      </c>
      <c r="E105" s="46">
        <v>3</v>
      </c>
      <c r="F105" t="s">
        <v>283</v>
      </c>
      <c r="G105" s="151"/>
      <c r="H105" s="152"/>
      <c r="I105" s="153"/>
      <c r="J105" s="153"/>
      <c r="K105" s="152"/>
      <c r="L105" s="152"/>
      <c r="M105" s="153"/>
      <c r="N105" s="153"/>
      <c r="O105" s="83"/>
      <c r="P105" s="83"/>
      <c r="Q105" s="83"/>
      <c r="R105" s="83"/>
      <c r="S105" s="87" t="e">
        <f t="shared" si="18"/>
        <v>#DIV/0!</v>
      </c>
      <c r="T105" s="83" t="e">
        <f t="shared" si="19"/>
        <v>#DIV/0!</v>
      </c>
      <c r="U105" s="84" t="e">
        <f t="shared" si="20"/>
        <v>#DIV/0!</v>
      </c>
      <c r="V105" s="88" t="e">
        <f t="shared" si="21"/>
        <v>#DIV/0!</v>
      </c>
      <c r="W105" s="89" t="e">
        <f t="shared" si="22"/>
        <v>#DIV/0!</v>
      </c>
      <c r="X105" s="83" t="e">
        <f t="shared" si="23"/>
        <v>#DIV/0!</v>
      </c>
      <c r="Y105" s="171"/>
      <c r="Z105" s="172"/>
      <c r="AA105" s="173"/>
      <c r="AB105" s="170"/>
      <c r="AC105" s="178"/>
      <c r="AD105" s="161"/>
      <c r="AE105" s="173"/>
      <c r="AF105" s="180"/>
      <c r="AG105" s="83"/>
      <c r="AH105" s="83"/>
      <c r="AI105" s="83"/>
      <c r="AJ105" s="83"/>
      <c r="AK105" s="83"/>
      <c r="AL105" s="83"/>
      <c r="AM105" s="83"/>
      <c r="AN105" s="83"/>
      <c r="AO105" s="83"/>
      <c r="AP105" s="84"/>
    </row>
    <row r="106" spans="1:42" ht="12.75" customHeight="1">
      <c r="A106" s="174">
        <v>102</v>
      </c>
      <c r="B106" s="174" t="s">
        <v>142</v>
      </c>
      <c r="C106" s="42">
        <v>41875</v>
      </c>
      <c r="D106" s="44" t="s">
        <v>43</v>
      </c>
      <c r="E106" s="46">
        <v>1</v>
      </c>
      <c r="F106" t="s">
        <v>283</v>
      </c>
      <c r="G106" s="151"/>
      <c r="H106" s="152"/>
      <c r="I106" s="153"/>
      <c r="J106" s="153"/>
      <c r="K106" s="152"/>
      <c r="L106" s="152"/>
      <c r="M106" s="153"/>
      <c r="N106" s="153"/>
      <c r="O106" s="83"/>
      <c r="P106" s="83"/>
      <c r="Q106" s="83"/>
      <c r="R106" s="83"/>
      <c r="S106" s="87" t="e">
        <f t="shared" si="18"/>
        <v>#DIV/0!</v>
      </c>
      <c r="T106" s="83" t="e">
        <f t="shared" si="19"/>
        <v>#DIV/0!</v>
      </c>
      <c r="U106" s="84" t="e">
        <f t="shared" si="20"/>
        <v>#DIV/0!</v>
      </c>
      <c r="V106" s="88" t="e">
        <f t="shared" si="21"/>
        <v>#DIV/0!</v>
      </c>
      <c r="W106" s="89" t="e">
        <f t="shared" si="22"/>
        <v>#DIV/0!</v>
      </c>
      <c r="X106" s="83" t="e">
        <f t="shared" si="23"/>
        <v>#DIV/0!</v>
      </c>
      <c r="Y106" s="171"/>
      <c r="Z106" s="172"/>
      <c r="AA106" s="173"/>
      <c r="AB106" s="170"/>
      <c r="AC106" s="178"/>
      <c r="AD106" s="161"/>
      <c r="AE106" s="173"/>
      <c r="AF106" s="180"/>
      <c r="AG106" s="83"/>
      <c r="AH106" s="83"/>
      <c r="AI106" s="83"/>
      <c r="AJ106" s="83"/>
      <c r="AK106" s="83"/>
      <c r="AL106" s="83"/>
      <c r="AM106" s="83"/>
      <c r="AN106" s="83"/>
      <c r="AO106" s="83"/>
      <c r="AP106" s="84"/>
    </row>
    <row r="107" spans="1:42" ht="12.75" customHeight="1">
      <c r="A107" s="174">
        <v>103</v>
      </c>
      <c r="B107" s="174" t="s">
        <v>139</v>
      </c>
      <c r="C107" s="42">
        <v>41875</v>
      </c>
      <c r="D107" s="44" t="s">
        <v>49</v>
      </c>
      <c r="E107" s="46">
        <v>3</v>
      </c>
      <c r="F107" t="s">
        <v>283</v>
      </c>
      <c r="G107" s="151"/>
      <c r="H107" s="152"/>
      <c r="I107" s="153"/>
      <c r="J107" s="153"/>
      <c r="K107" s="152"/>
      <c r="L107" s="152"/>
      <c r="M107" s="153"/>
      <c r="N107" s="153"/>
      <c r="O107" s="83"/>
      <c r="P107" s="83"/>
      <c r="Q107" s="83"/>
      <c r="R107" s="83"/>
      <c r="S107" s="87" t="e">
        <f t="shared" si="18"/>
        <v>#DIV/0!</v>
      </c>
      <c r="T107" s="83" t="e">
        <f t="shared" si="19"/>
        <v>#DIV/0!</v>
      </c>
      <c r="U107" s="84" t="e">
        <f t="shared" si="20"/>
        <v>#DIV/0!</v>
      </c>
      <c r="V107" s="88" t="e">
        <f t="shared" si="21"/>
        <v>#DIV/0!</v>
      </c>
      <c r="W107" s="89" t="e">
        <f t="shared" si="22"/>
        <v>#DIV/0!</v>
      </c>
      <c r="X107" s="83" t="e">
        <f t="shared" si="23"/>
        <v>#DIV/0!</v>
      </c>
      <c r="Y107" s="171"/>
      <c r="Z107" s="172"/>
      <c r="AA107" s="173"/>
      <c r="AB107" s="170"/>
      <c r="AC107" s="178"/>
      <c r="AD107" s="161"/>
      <c r="AE107" s="173"/>
      <c r="AF107" s="180"/>
      <c r="AG107" s="83"/>
      <c r="AH107" s="83"/>
      <c r="AI107" s="83"/>
      <c r="AJ107" s="83"/>
      <c r="AK107" s="83"/>
      <c r="AL107" s="83"/>
      <c r="AM107" s="83"/>
      <c r="AN107" s="83"/>
      <c r="AO107" s="83"/>
      <c r="AP107" s="84"/>
    </row>
    <row r="108" spans="1:42" ht="12.75" customHeight="1">
      <c r="A108" s="174">
        <v>104</v>
      </c>
      <c r="B108" s="174" t="s">
        <v>134</v>
      </c>
      <c r="C108" s="42">
        <v>41910</v>
      </c>
      <c r="D108" s="44" t="s">
        <v>42</v>
      </c>
      <c r="E108" s="46">
        <v>3</v>
      </c>
      <c r="F108" t="s">
        <v>293</v>
      </c>
      <c r="G108" s="151">
        <v>0.1</v>
      </c>
      <c r="H108" s="152">
        <v>1.25</v>
      </c>
      <c r="I108" s="153">
        <v>0.13900000000000001</v>
      </c>
      <c r="J108" s="153">
        <v>15.83</v>
      </c>
      <c r="K108" s="152">
        <v>0.55000000000000004</v>
      </c>
      <c r="L108" s="152">
        <v>0.37</v>
      </c>
      <c r="M108" s="153">
        <v>-3.9E-2</v>
      </c>
      <c r="N108" s="153">
        <v>0.51</v>
      </c>
      <c r="O108" s="153">
        <f xml:space="preserve"> I108+0.035</f>
        <v>0.17400000000000002</v>
      </c>
      <c r="P108" s="153">
        <f>J108+2.249</f>
        <v>18.079000000000001</v>
      </c>
      <c r="Q108" s="153">
        <f>M108+0.035</f>
        <v>-3.9999999999999966E-3</v>
      </c>
      <c r="R108" s="153">
        <f>N108+2.249</f>
        <v>2.7590000000000003</v>
      </c>
      <c r="S108" s="87">
        <f t="shared" si="18"/>
        <v>0.08</v>
      </c>
      <c r="T108" s="83">
        <f t="shared" si="19"/>
        <v>8.7807959570435894E-3</v>
      </c>
      <c r="U108" s="84">
        <f t="shared" si="20"/>
        <v>2.2003700000000004</v>
      </c>
      <c r="V108" s="88">
        <f t="shared" si="21"/>
        <v>-0.51136363636363646</v>
      </c>
      <c r="W108" s="89">
        <f t="shared" si="22"/>
        <v>1.1618798955613577E-2</v>
      </c>
      <c r="X108" s="83">
        <f t="shared" si="23"/>
        <v>2.7269600000000005</v>
      </c>
      <c r="Y108" s="171"/>
      <c r="Z108" s="172"/>
      <c r="AA108" s="173"/>
      <c r="AB108" s="170"/>
      <c r="AC108" s="178"/>
      <c r="AD108" s="161"/>
      <c r="AE108" s="173"/>
      <c r="AF108" s="180"/>
      <c r="AG108" s="83"/>
      <c r="AH108" s="83"/>
      <c r="AI108" s="83"/>
      <c r="AJ108" s="83"/>
      <c r="AK108" s="83"/>
      <c r="AL108" s="83"/>
      <c r="AM108" s="83"/>
      <c r="AN108" s="83"/>
      <c r="AO108" s="83"/>
      <c r="AP108" s="84"/>
    </row>
    <row r="109" spans="1:42" ht="12.75" customHeight="1">
      <c r="A109" s="174">
        <v>105</v>
      </c>
      <c r="B109" s="174" t="s">
        <v>136</v>
      </c>
      <c r="C109" s="42">
        <v>41910</v>
      </c>
      <c r="D109" s="44" t="s">
        <v>48</v>
      </c>
      <c r="E109" s="46">
        <v>3</v>
      </c>
      <c r="F109" t="s">
        <v>293</v>
      </c>
      <c r="G109" s="151">
        <v>4.5</v>
      </c>
      <c r="H109" s="152">
        <v>0.79</v>
      </c>
      <c r="I109" s="153">
        <v>6.6000000000000003E-2</v>
      </c>
      <c r="J109" s="153">
        <v>21.89</v>
      </c>
      <c r="K109" s="152">
        <v>0.1</v>
      </c>
      <c r="L109" s="152">
        <v>0.34</v>
      </c>
      <c r="M109" s="153">
        <v>-7.0999999999999994E-2</v>
      </c>
      <c r="N109" s="153">
        <v>7.4999999999999997E-2</v>
      </c>
      <c r="O109" s="153">
        <f xml:space="preserve"> I109+0.035</f>
        <v>0.10100000000000001</v>
      </c>
      <c r="P109" s="153">
        <f>J109+2.249</f>
        <v>24.138999999999999</v>
      </c>
      <c r="Q109" s="153">
        <f>M109+0.035</f>
        <v>-3.599999999999999E-2</v>
      </c>
      <c r="R109" s="153">
        <f>N109+2.249</f>
        <v>2.3240000000000003</v>
      </c>
      <c r="S109" s="87">
        <f t="shared" si="18"/>
        <v>5.6962025316455698</v>
      </c>
      <c r="T109" s="83">
        <f t="shared" si="19"/>
        <v>3.015075376884422E-3</v>
      </c>
      <c r="U109" s="84">
        <f t="shared" si="20"/>
        <v>1.4447400000000001</v>
      </c>
      <c r="V109" s="88">
        <f t="shared" si="21"/>
        <v>9.7777777777777786</v>
      </c>
      <c r="W109" s="89">
        <f t="shared" si="22"/>
        <v>6.2800825120330047E-3</v>
      </c>
      <c r="X109" s="83">
        <f t="shared" si="23"/>
        <v>2.9886550000000005</v>
      </c>
      <c r="Y109" s="171"/>
      <c r="Z109" s="172"/>
      <c r="AA109" s="173"/>
      <c r="AB109" s="170"/>
      <c r="AC109" s="178"/>
      <c r="AD109" s="161"/>
      <c r="AE109" s="173"/>
      <c r="AF109" s="180"/>
      <c r="AG109" s="83"/>
      <c r="AH109" s="83"/>
      <c r="AI109" s="83"/>
      <c r="AJ109" s="83"/>
      <c r="AK109" s="83"/>
      <c r="AL109" s="83"/>
      <c r="AM109" s="83"/>
      <c r="AN109" s="83"/>
      <c r="AO109" s="83"/>
      <c r="AP109" s="84"/>
    </row>
    <row r="110" spans="1:42" ht="12.75" customHeight="1">
      <c r="A110" s="174">
        <v>106</v>
      </c>
      <c r="B110" s="174" t="s">
        <v>142</v>
      </c>
      <c r="C110" s="42">
        <v>41910</v>
      </c>
      <c r="D110" s="44" t="s">
        <v>43</v>
      </c>
      <c r="E110" s="46">
        <v>1</v>
      </c>
      <c r="F110" t="s">
        <v>293</v>
      </c>
      <c r="G110" s="151">
        <v>2.5</v>
      </c>
      <c r="H110" s="152">
        <v>0.5</v>
      </c>
      <c r="I110" s="153">
        <v>0.26400000000000001</v>
      </c>
      <c r="J110" s="153">
        <v>5.37</v>
      </c>
      <c r="K110" s="152">
        <v>1</v>
      </c>
      <c r="L110" s="152">
        <v>0.37</v>
      </c>
      <c r="M110" s="153">
        <v>-3.5000000000000003E-2</v>
      </c>
      <c r="N110" s="153">
        <v>0.90500000000000003</v>
      </c>
      <c r="O110" s="153">
        <f xml:space="preserve"> I110+0.035</f>
        <v>0.29900000000000004</v>
      </c>
      <c r="P110" s="153">
        <f>J110+2.249</f>
        <v>7.6189999999999998</v>
      </c>
      <c r="Q110" s="153">
        <f>M110+0.035</f>
        <v>0</v>
      </c>
      <c r="R110" s="153">
        <f>N110+2.249</f>
        <v>3.1539999999999999</v>
      </c>
      <c r="S110" s="87">
        <f t="shared" si="18"/>
        <v>5</v>
      </c>
      <c r="T110" s="83">
        <f t="shared" si="19"/>
        <v>4.9162011173184361E-2</v>
      </c>
      <c r="U110" s="84">
        <f t="shared" si="20"/>
        <v>1.4176800000000001</v>
      </c>
      <c r="V110" s="88">
        <f t="shared" si="21"/>
        <v>11.538461538461538</v>
      </c>
      <c r="W110" s="89">
        <f t="shared" si="22"/>
        <v>6.6965285554311318E-2</v>
      </c>
      <c r="X110" s="83">
        <f t="shared" si="23"/>
        <v>1.3350350000000002</v>
      </c>
      <c r="Y110" s="171"/>
      <c r="Z110" s="172"/>
      <c r="AA110" s="173"/>
      <c r="AB110" s="170"/>
      <c r="AC110" s="178"/>
      <c r="AD110" s="161"/>
      <c r="AE110" s="173"/>
      <c r="AF110" s="180"/>
      <c r="AG110" s="83"/>
      <c r="AH110" s="83"/>
      <c r="AI110" s="83"/>
      <c r="AJ110" s="83"/>
      <c r="AK110" s="83"/>
      <c r="AL110" s="83"/>
      <c r="AM110" s="83"/>
      <c r="AN110" s="83"/>
      <c r="AO110" s="83"/>
      <c r="AP110" s="84"/>
    </row>
    <row r="111" spans="1:42" ht="12.75" customHeight="1">
      <c r="A111" s="174">
        <v>107</v>
      </c>
      <c r="B111" s="174" t="s">
        <v>139</v>
      </c>
      <c r="C111" s="42">
        <v>41910</v>
      </c>
      <c r="D111" s="44" t="s">
        <v>49</v>
      </c>
      <c r="E111" s="46">
        <v>3</v>
      </c>
      <c r="F111" t="s">
        <v>293</v>
      </c>
      <c r="G111" s="151">
        <v>2</v>
      </c>
      <c r="H111" s="152">
        <v>0.7</v>
      </c>
      <c r="I111" s="153">
        <v>0.61</v>
      </c>
      <c r="J111" s="153">
        <v>11.11</v>
      </c>
      <c r="K111" s="152">
        <v>1.5</v>
      </c>
      <c r="L111" s="152">
        <v>0.32</v>
      </c>
      <c r="M111" s="153">
        <v>-7.6999999999999999E-2</v>
      </c>
      <c r="N111" s="153">
        <v>0.05</v>
      </c>
      <c r="O111" s="153">
        <f xml:space="preserve"> I111+0.035</f>
        <v>0.64500000000000002</v>
      </c>
      <c r="P111" s="153">
        <f>J111+2.249</f>
        <v>13.359</v>
      </c>
      <c r="Q111" s="153">
        <f>M111+0.035</f>
        <v>-4.1999999999999996E-2</v>
      </c>
      <c r="R111" s="153">
        <f>N111+2.249</f>
        <v>2.2989999999999999</v>
      </c>
      <c r="S111" s="87">
        <f t="shared" si="18"/>
        <v>2.8571428571428572</v>
      </c>
      <c r="T111" s="83">
        <f t="shared" si="19"/>
        <v>5.4905490549054907E-2</v>
      </c>
      <c r="U111" s="84">
        <f t="shared" si="20"/>
        <v>6.7770999999999999</v>
      </c>
      <c r="V111" s="88">
        <f t="shared" si="21"/>
        <v>1.3157894736842106</v>
      </c>
      <c r="W111" s="89">
        <f t="shared" si="22"/>
        <v>6.2115732368896927E-2</v>
      </c>
      <c r="X111" s="83">
        <f t="shared" si="23"/>
        <v>7.5982199999999986</v>
      </c>
      <c r="Y111" s="171"/>
      <c r="Z111" s="172"/>
      <c r="AA111" s="173"/>
      <c r="AB111" s="170"/>
      <c r="AC111" s="178"/>
      <c r="AD111" s="161"/>
      <c r="AE111" s="173"/>
      <c r="AF111" s="180"/>
      <c r="AG111" s="83"/>
      <c r="AH111" s="83"/>
      <c r="AI111" s="83"/>
      <c r="AJ111" s="83"/>
      <c r="AK111" s="83"/>
      <c r="AL111" s="83"/>
      <c r="AM111" s="83"/>
      <c r="AN111" s="83"/>
      <c r="AO111" s="83"/>
      <c r="AP111" s="84"/>
    </row>
    <row r="112" spans="1:42" s="72" customFormat="1">
      <c r="A112" s="174">
        <v>108</v>
      </c>
      <c r="B112" s="174" t="s">
        <v>320</v>
      </c>
      <c r="C112" s="42">
        <v>41910</v>
      </c>
      <c r="D112" s="44" t="s">
        <v>44</v>
      </c>
      <c r="E112" s="46">
        <v>0.5</v>
      </c>
      <c r="F112" t="s">
        <v>293</v>
      </c>
      <c r="G112" s="151">
        <v>4</v>
      </c>
      <c r="H112" s="152">
        <v>0.47</v>
      </c>
      <c r="I112" s="153">
        <v>0.58399999999999996</v>
      </c>
      <c r="J112" s="153">
        <v>5.835</v>
      </c>
      <c r="K112" s="152">
        <v>6</v>
      </c>
      <c r="L112" s="152">
        <v>0.46</v>
      </c>
      <c r="M112" s="153">
        <v>9.6000000000000002E-2</v>
      </c>
      <c r="N112" s="153">
        <v>0.59</v>
      </c>
      <c r="O112" s="153">
        <f xml:space="preserve"> I112+0.035</f>
        <v>0.61899999999999999</v>
      </c>
      <c r="P112" s="153">
        <f>J112+2.249</f>
        <v>8.0839999999999996</v>
      </c>
      <c r="Q112" s="153">
        <f>M112+0.035</f>
        <v>0.13100000000000001</v>
      </c>
      <c r="R112" s="153">
        <f>N112+2.249</f>
        <v>2.839</v>
      </c>
      <c r="S112" s="87">
        <f t="shared" si="18"/>
        <v>8.5106382978723403</v>
      </c>
      <c r="T112" s="83">
        <f t="shared" si="19"/>
        <v>0.10008568980291345</v>
      </c>
      <c r="U112" s="84">
        <f t="shared" si="20"/>
        <v>3.4076399999999998</v>
      </c>
      <c r="V112" s="88">
        <f t="shared" si="21"/>
        <v>-200.00000000000094</v>
      </c>
      <c r="W112" s="89">
        <f t="shared" si="22"/>
        <v>9.3040991420400371E-2</v>
      </c>
      <c r="X112" s="83">
        <f t="shared" si="23"/>
        <v>2.5595599999999998</v>
      </c>
      <c r="Y112" s="171"/>
      <c r="Z112" s="172"/>
      <c r="AA112" s="173"/>
      <c r="AB112" s="170"/>
      <c r="AC112" s="178"/>
      <c r="AD112" s="161"/>
      <c r="AE112" s="173"/>
      <c r="AF112" s="180"/>
      <c r="AG112" s="158"/>
      <c r="AH112" s="158"/>
      <c r="AI112" s="158"/>
      <c r="AJ112" s="158"/>
      <c r="AK112" s="158"/>
      <c r="AL112" s="158"/>
      <c r="AM112" s="158"/>
      <c r="AN112" s="158"/>
      <c r="AO112" s="158"/>
      <c r="AP112" s="164"/>
    </row>
    <row r="113" spans="1:42" ht="12.75" customHeight="1">
      <c r="A113" s="174">
        <v>109</v>
      </c>
      <c r="B113" s="174" t="s">
        <v>165</v>
      </c>
      <c r="C113" s="42">
        <v>41875</v>
      </c>
      <c r="D113" s="44" t="s">
        <v>42</v>
      </c>
      <c r="E113" s="46">
        <v>3</v>
      </c>
      <c r="F113" t="s">
        <v>291</v>
      </c>
      <c r="G113" s="151"/>
      <c r="H113" s="152"/>
      <c r="I113" s="153"/>
      <c r="J113" s="153"/>
      <c r="K113" s="152"/>
      <c r="L113" s="152"/>
      <c r="M113" s="153"/>
      <c r="N113" s="153"/>
      <c r="O113" s="83"/>
      <c r="P113" s="83"/>
      <c r="Q113" s="83"/>
      <c r="R113" s="83"/>
      <c r="S113" s="87" t="e">
        <f t="shared" si="18"/>
        <v>#DIV/0!</v>
      </c>
      <c r="T113" s="83" t="e">
        <f t="shared" si="19"/>
        <v>#DIV/0!</v>
      </c>
      <c r="U113" s="84" t="e">
        <f t="shared" si="20"/>
        <v>#DIV/0!</v>
      </c>
      <c r="V113" s="88" t="e">
        <f t="shared" si="21"/>
        <v>#DIV/0!</v>
      </c>
      <c r="W113" s="89" t="e">
        <f t="shared" si="22"/>
        <v>#DIV/0!</v>
      </c>
      <c r="X113" s="83" t="e">
        <f t="shared" si="23"/>
        <v>#DIV/0!</v>
      </c>
      <c r="Y113" s="171"/>
      <c r="Z113" s="172"/>
      <c r="AA113" s="173"/>
      <c r="AB113" s="170"/>
      <c r="AC113" s="178"/>
      <c r="AD113" s="161"/>
      <c r="AE113" s="173"/>
      <c r="AF113" s="180"/>
      <c r="AG113" s="83"/>
      <c r="AH113" s="83"/>
      <c r="AI113" s="83"/>
      <c r="AJ113" s="83"/>
      <c r="AK113" s="83"/>
      <c r="AL113" s="83"/>
      <c r="AM113" s="83"/>
      <c r="AN113" s="83"/>
      <c r="AO113" s="83"/>
      <c r="AP113" s="84"/>
    </row>
    <row r="114" spans="1:42" ht="12.75" customHeight="1">
      <c r="A114" s="174">
        <v>110</v>
      </c>
      <c r="B114" s="174" t="s">
        <v>167</v>
      </c>
      <c r="C114" s="42">
        <v>41875</v>
      </c>
      <c r="D114" s="44" t="s">
        <v>43</v>
      </c>
      <c r="E114" s="46">
        <v>1</v>
      </c>
      <c r="F114" t="s">
        <v>291</v>
      </c>
      <c r="G114" s="151"/>
      <c r="H114" s="152"/>
      <c r="I114" s="153"/>
      <c r="J114" s="153"/>
      <c r="K114" s="152"/>
      <c r="L114" s="152"/>
      <c r="M114" s="153"/>
      <c r="N114" s="153"/>
      <c r="O114" s="83"/>
      <c r="P114" s="83"/>
      <c r="Q114" s="83"/>
      <c r="R114" s="83"/>
      <c r="S114" s="87" t="e">
        <f t="shared" si="18"/>
        <v>#DIV/0!</v>
      </c>
      <c r="T114" s="83" t="e">
        <f t="shared" si="19"/>
        <v>#DIV/0!</v>
      </c>
      <c r="U114" s="84" t="e">
        <f t="shared" si="20"/>
        <v>#DIV/0!</v>
      </c>
      <c r="V114" s="88" t="e">
        <f t="shared" si="21"/>
        <v>#DIV/0!</v>
      </c>
      <c r="W114" s="89" t="e">
        <f t="shared" si="22"/>
        <v>#DIV/0!</v>
      </c>
      <c r="X114" s="83" t="e">
        <f t="shared" si="23"/>
        <v>#DIV/0!</v>
      </c>
      <c r="Y114" s="171"/>
      <c r="Z114" s="172"/>
      <c r="AA114" s="173"/>
      <c r="AB114" s="170"/>
      <c r="AC114" s="178"/>
      <c r="AD114" s="161"/>
      <c r="AE114" s="173"/>
      <c r="AF114" s="180"/>
      <c r="AG114" s="83"/>
      <c r="AH114" s="83"/>
      <c r="AI114" s="83"/>
      <c r="AJ114" s="83"/>
      <c r="AK114" s="83"/>
      <c r="AL114" s="83"/>
      <c r="AM114" s="83"/>
      <c r="AN114" s="83"/>
      <c r="AO114" s="83"/>
      <c r="AP114" s="84"/>
    </row>
    <row r="115" spans="1:42" ht="12.75" customHeight="1">
      <c r="A115" s="174">
        <v>111</v>
      </c>
      <c r="B115" s="174" t="s">
        <v>188</v>
      </c>
      <c r="C115" s="54">
        <v>41876</v>
      </c>
      <c r="D115" s="55" t="s">
        <v>57</v>
      </c>
      <c r="E115" s="56">
        <v>0</v>
      </c>
      <c r="F115" s="53"/>
      <c r="G115" s="160" t="s">
        <v>295</v>
      </c>
      <c r="H115" s="161"/>
      <c r="I115" s="162"/>
      <c r="J115" s="162"/>
      <c r="K115" s="161"/>
      <c r="L115" s="161"/>
      <c r="M115" s="162"/>
      <c r="N115" s="162"/>
      <c r="O115" s="163"/>
      <c r="P115" s="163"/>
      <c r="Q115" s="163"/>
      <c r="R115" s="163"/>
      <c r="S115" s="87" t="e">
        <f t="shared" si="18"/>
        <v>#VALUE!</v>
      </c>
      <c r="T115" s="83" t="e">
        <f t="shared" si="19"/>
        <v>#DIV/0!</v>
      </c>
      <c r="U115" s="84" t="e">
        <f t="shared" si="20"/>
        <v>#DIV/0!</v>
      </c>
      <c r="V115" s="88" t="e">
        <f t="shared" si="21"/>
        <v>#VALUE!</v>
      </c>
      <c r="W115" s="89" t="e">
        <f t="shared" si="22"/>
        <v>#DIV/0!</v>
      </c>
      <c r="X115" s="83" t="e">
        <f t="shared" si="23"/>
        <v>#DIV/0!</v>
      </c>
      <c r="Y115" s="171"/>
      <c r="Z115" s="172"/>
      <c r="AA115" s="173"/>
      <c r="AB115" s="170"/>
      <c r="AC115" s="178"/>
      <c r="AD115" s="161"/>
      <c r="AE115" s="173"/>
      <c r="AF115" s="180"/>
      <c r="AG115" s="83"/>
      <c r="AH115" s="83"/>
      <c r="AI115" s="83"/>
      <c r="AJ115" s="83"/>
      <c r="AK115" s="83"/>
      <c r="AL115" s="83"/>
      <c r="AM115" s="83"/>
      <c r="AN115" s="83"/>
      <c r="AO115" s="83"/>
      <c r="AP115" s="84"/>
    </row>
    <row r="116" spans="1:42" ht="12.75" customHeight="1">
      <c r="A116" s="174">
        <v>112</v>
      </c>
      <c r="B116" s="174" t="s">
        <v>186</v>
      </c>
      <c r="C116" s="42">
        <v>41877</v>
      </c>
      <c r="D116" s="44" t="s">
        <v>43</v>
      </c>
      <c r="E116" s="46">
        <v>1</v>
      </c>
      <c r="F116" t="s">
        <v>284</v>
      </c>
      <c r="G116" s="151"/>
      <c r="H116" s="152"/>
      <c r="I116" s="153"/>
      <c r="J116" s="153"/>
      <c r="K116" s="152"/>
      <c r="L116" s="152"/>
      <c r="M116" s="153"/>
      <c r="N116" s="153"/>
      <c r="O116" s="83"/>
      <c r="P116" s="83"/>
      <c r="Q116" s="83"/>
      <c r="R116" s="83"/>
      <c r="S116" s="87" t="e">
        <f t="shared" si="18"/>
        <v>#DIV/0!</v>
      </c>
      <c r="T116" s="83" t="e">
        <f t="shared" si="19"/>
        <v>#DIV/0!</v>
      </c>
      <c r="U116" s="84" t="e">
        <f t="shared" si="20"/>
        <v>#DIV/0!</v>
      </c>
      <c r="V116" s="88" t="e">
        <f t="shared" si="21"/>
        <v>#DIV/0!</v>
      </c>
      <c r="W116" s="89" t="e">
        <f t="shared" si="22"/>
        <v>#DIV/0!</v>
      </c>
      <c r="X116" s="83" t="e">
        <f t="shared" si="23"/>
        <v>#DIV/0!</v>
      </c>
      <c r="Y116" s="171"/>
      <c r="Z116" s="172"/>
      <c r="AA116" s="173"/>
      <c r="AB116" s="170"/>
      <c r="AC116" s="178"/>
      <c r="AD116" s="161"/>
      <c r="AE116" s="173"/>
      <c r="AF116" s="180"/>
      <c r="AG116" s="83"/>
      <c r="AH116" s="83"/>
      <c r="AI116" s="83"/>
      <c r="AJ116" s="83"/>
      <c r="AK116" s="83"/>
      <c r="AL116" s="83"/>
      <c r="AM116" s="83"/>
      <c r="AN116" s="83"/>
      <c r="AO116" s="83"/>
      <c r="AP116" s="84"/>
    </row>
    <row r="117" spans="1:42" ht="12.75" customHeight="1">
      <c r="A117" s="174">
        <v>113</v>
      </c>
      <c r="B117" s="174" t="s">
        <v>187</v>
      </c>
      <c r="C117" s="42">
        <v>41877</v>
      </c>
      <c r="D117" s="44" t="s">
        <v>44</v>
      </c>
      <c r="E117" s="46">
        <v>1</v>
      </c>
      <c r="F117" t="s">
        <v>284</v>
      </c>
      <c r="G117" s="151"/>
      <c r="H117" s="152"/>
      <c r="I117" s="153"/>
      <c r="J117" s="153"/>
      <c r="K117" s="152"/>
      <c r="L117" s="152"/>
      <c r="M117" s="153"/>
      <c r="N117" s="153"/>
      <c r="O117" s="83"/>
      <c r="P117" s="83"/>
      <c r="Q117" s="83"/>
      <c r="R117" s="83"/>
      <c r="S117" s="87" t="e">
        <f t="shared" si="18"/>
        <v>#DIV/0!</v>
      </c>
      <c r="T117" s="83" t="e">
        <f t="shared" si="19"/>
        <v>#DIV/0!</v>
      </c>
      <c r="U117" s="84" t="e">
        <f t="shared" si="20"/>
        <v>#DIV/0!</v>
      </c>
      <c r="V117" s="88" t="e">
        <f t="shared" si="21"/>
        <v>#DIV/0!</v>
      </c>
      <c r="W117" s="89" t="e">
        <f t="shared" si="22"/>
        <v>#DIV/0!</v>
      </c>
      <c r="X117" s="83" t="e">
        <f t="shared" si="23"/>
        <v>#DIV/0!</v>
      </c>
      <c r="Y117" s="171"/>
      <c r="Z117" s="172"/>
      <c r="AA117" s="173"/>
      <c r="AB117" s="170"/>
      <c r="AC117" s="178"/>
      <c r="AD117" s="161"/>
      <c r="AE117" s="173"/>
      <c r="AF117" s="180"/>
      <c r="AG117" s="83"/>
      <c r="AH117" s="83"/>
      <c r="AI117" s="83"/>
      <c r="AJ117" s="83"/>
      <c r="AK117" s="83"/>
      <c r="AL117" s="83"/>
      <c r="AM117" s="83"/>
      <c r="AN117" s="83"/>
      <c r="AO117" s="83"/>
      <c r="AP117" s="84"/>
    </row>
    <row r="118" spans="1:42" ht="12.75" customHeight="1">
      <c r="A118" s="174">
        <v>114</v>
      </c>
      <c r="B118" s="174" t="s">
        <v>185</v>
      </c>
      <c r="C118" s="42">
        <v>41877</v>
      </c>
      <c r="D118" s="44" t="s">
        <v>48</v>
      </c>
      <c r="E118" s="46">
        <v>3</v>
      </c>
      <c r="F118" t="s">
        <v>284</v>
      </c>
      <c r="G118" s="151"/>
      <c r="H118" s="152"/>
      <c r="I118" s="153"/>
      <c r="J118" s="153"/>
      <c r="K118" s="152"/>
      <c r="L118" s="152"/>
      <c r="M118" s="153"/>
      <c r="N118" s="153"/>
      <c r="O118" s="83"/>
      <c r="P118" s="83"/>
      <c r="Q118" s="83"/>
      <c r="R118" s="83"/>
      <c r="S118" s="87" t="e">
        <f t="shared" si="18"/>
        <v>#DIV/0!</v>
      </c>
      <c r="T118" s="83" t="e">
        <f t="shared" si="19"/>
        <v>#DIV/0!</v>
      </c>
      <c r="U118" s="84" t="e">
        <f t="shared" si="20"/>
        <v>#DIV/0!</v>
      </c>
      <c r="V118" s="88" t="e">
        <f t="shared" si="21"/>
        <v>#DIV/0!</v>
      </c>
      <c r="W118" s="89" t="e">
        <f t="shared" si="22"/>
        <v>#DIV/0!</v>
      </c>
      <c r="X118" s="83" t="e">
        <f t="shared" si="23"/>
        <v>#DIV/0!</v>
      </c>
      <c r="Y118" s="171"/>
      <c r="Z118" s="172"/>
      <c r="AA118" s="173"/>
      <c r="AB118" s="170"/>
      <c r="AC118" s="178"/>
      <c r="AD118" s="161"/>
      <c r="AE118" s="173"/>
      <c r="AF118" s="180"/>
      <c r="AG118" s="83"/>
      <c r="AH118" s="83"/>
      <c r="AI118" s="83"/>
      <c r="AJ118" s="83"/>
      <c r="AK118" s="83"/>
      <c r="AL118" s="83"/>
      <c r="AM118" s="83"/>
      <c r="AN118" s="83"/>
      <c r="AO118" s="83"/>
      <c r="AP118" s="84"/>
    </row>
    <row r="119" spans="1:42" ht="12.75" customHeight="1">
      <c r="A119" s="174">
        <v>115</v>
      </c>
      <c r="B119" s="174" t="s">
        <v>220</v>
      </c>
      <c r="C119" s="42">
        <v>41877</v>
      </c>
      <c r="D119" s="44" t="s">
        <v>42</v>
      </c>
      <c r="E119" s="46">
        <v>3</v>
      </c>
      <c r="F119" t="s">
        <v>284</v>
      </c>
      <c r="G119" s="151"/>
      <c r="H119" s="152"/>
      <c r="I119" s="153"/>
      <c r="J119" s="153"/>
      <c r="K119" s="152"/>
      <c r="L119" s="152"/>
      <c r="M119" s="153"/>
      <c r="N119" s="153"/>
      <c r="O119" s="83"/>
      <c r="P119" s="83"/>
      <c r="Q119" s="83"/>
      <c r="R119" s="83"/>
      <c r="S119" s="87" t="e">
        <f t="shared" si="18"/>
        <v>#DIV/0!</v>
      </c>
      <c r="T119" s="83" t="e">
        <f t="shared" si="19"/>
        <v>#DIV/0!</v>
      </c>
      <c r="U119" s="84" t="e">
        <f t="shared" si="20"/>
        <v>#DIV/0!</v>
      </c>
      <c r="V119" s="88" t="e">
        <f t="shared" si="21"/>
        <v>#DIV/0!</v>
      </c>
      <c r="W119" s="89" t="e">
        <f t="shared" si="22"/>
        <v>#DIV/0!</v>
      </c>
      <c r="X119" s="83" t="e">
        <f t="shared" si="23"/>
        <v>#DIV/0!</v>
      </c>
      <c r="Y119" s="171"/>
      <c r="Z119" s="172"/>
      <c r="AA119" s="173"/>
      <c r="AB119" s="170"/>
      <c r="AC119" s="178"/>
      <c r="AD119" s="161"/>
      <c r="AE119" s="173"/>
      <c r="AF119" s="180"/>
      <c r="AG119" s="83"/>
      <c r="AH119" s="83"/>
      <c r="AI119" s="83"/>
      <c r="AJ119" s="83"/>
      <c r="AK119" s="83"/>
      <c r="AL119" s="83"/>
      <c r="AM119" s="83"/>
      <c r="AN119" s="83"/>
      <c r="AO119" s="83"/>
      <c r="AP119" s="84"/>
    </row>
    <row r="120" spans="1:42" ht="12.75" customHeight="1">
      <c r="A120" s="174">
        <v>116</v>
      </c>
      <c r="B120" s="174" t="s">
        <v>221</v>
      </c>
      <c r="C120" s="42">
        <v>41877</v>
      </c>
      <c r="D120" s="44" t="s">
        <v>42</v>
      </c>
      <c r="E120" s="46">
        <v>3</v>
      </c>
      <c r="G120" s="151">
        <v>2</v>
      </c>
      <c r="H120" s="152">
        <v>0.43</v>
      </c>
      <c r="I120" s="153">
        <v>0.192</v>
      </c>
      <c r="J120" s="153">
        <v>7.8079999999999998</v>
      </c>
      <c r="K120" s="152">
        <v>1</v>
      </c>
      <c r="L120" s="152">
        <v>0.28999999999999998</v>
      </c>
      <c r="M120" s="153">
        <v>5.5E-2</v>
      </c>
      <c r="N120" s="153">
        <v>0.42499999999999999</v>
      </c>
      <c r="O120" s="83"/>
      <c r="P120" s="83"/>
      <c r="Q120" s="83"/>
      <c r="R120" s="83"/>
      <c r="S120" s="87">
        <f t="shared" si="18"/>
        <v>4.6511627906976747</v>
      </c>
      <c r="T120" s="83">
        <f t="shared" si="19"/>
        <v>2.4590163934426229E-2</v>
      </c>
      <c r="U120" s="84">
        <f t="shared" si="20"/>
        <v>1.4991360000000002</v>
      </c>
      <c r="V120" s="88">
        <f t="shared" si="21"/>
        <v>7.1428571428571423</v>
      </c>
      <c r="W120" s="89">
        <f t="shared" si="22"/>
        <v>1.8556142489502915E-2</v>
      </c>
      <c r="X120" s="83">
        <f t="shared" si="23"/>
        <v>1.011471</v>
      </c>
      <c r="Y120" s="171"/>
      <c r="Z120" s="172"/>
      <c r="AA120" s="173"/>
      <c r="AB120" s="170"/>
      <c r="AC120" s="178"/>
      <c r="AD120" s="161"/>
      <c r="AE120" s="173"/>
      <c r="AF120" s="180"/>
      <c r="AG120" s="83"/>
      <c r="AH120" s="83"/>
      <c r="AI120" s="83"/>
      <c r="AJ120" s="83"/>
      <c r="AK120" s="83"/>
      <c r="AL120" s="83"/>
      <c r="AM120" s="83"/>
      <c r="AN120" s="83"/>
      <c r="AO120" s="83"/>
      <c r="AP120" s="84"/>
    </row>
    <row r="121" spans="1:42" ht="12.75" customHeight="1">
      <c r="A121" s="174">
        <v>117</v>
      </c>
      <c r="B121" s="174" t="s">
        <v>194</v>
      </c>
      <c r="C121" s="42">
        <v>41877</v>
      </c>
      <c r="D121" s="44" t="s">
        <v>48</v>
      </c>
      <c r="E121" s="46">
        <v>3</v>
      </c>
      <c r="G121" s="151">
        <v>1</v>
      </c>
      <c r="H121" s="152">
        <v>0.46</v>
      </c>
      <c r="I121" s="153">
        <v>0.189</v>
      </c>
      <c r="J121" s="153">
        <v>8.391</v>
      </c>
      <c r="K121" s="152">
        <v>5</v>
      </c>
      <c r="L121" s="152">
        <v>0.26</v>
      </c>
      <c r="M121" s="153">
        <v>7.0999999999999994E-2</v>
      </c>
      <c r="N121" s="153">
        <v>0.83699999999999997</v>
      </c>
      <c r="O121" s="83"/>
      <c r="P121" s="83"/>
      <c r="Q121" s="83"/>
      <c r="R121" s="83"/>
      <c r="S121" s="87">
        <f t="shared" si="18"/>
        <v>2.1739130434782608</v>
      </c>
      <c r="T121" s="83">
        <f t="shared" si="19"/>
        <v>2.2524132999642475E-2</v>
      </c>
      <c r="U121" s="84">
        <f t="shared" si="20"/>
        <v>1.5858989999999999</v>
      </c>
      <c r="V121" s="88">
        <f t="shared" si="21"/>
        <v>-20</v>
      </c>
      <c r="W121" s="89">
        <f t="shared" si="22"/>
        <v>1.5620863118877417E-2</v>
      </c>
      <c r="X121" s="83">
        <f t="shared" si="23"/>
        <v>0.89137200000000005</v>
      </c>
      <c r="Y121" s="171"/>
      <c r="Z121" s="172"/>
      <c r="AA121" s="173"/>
      <c r="AB121" s="170"/>
      <c r="AC121" s="178"/>
      <c r="AD121" s="161"/>
      <c r="AE121" s="173"/>
      <c r="AF121" s="180"/>
      <c r="AG121" s="83"/>
      <c r="AH121" s="83"/>
      <c r="AI121" s="83"/>
      <c r="AJ121" s="83"/>
      <c r="AK121" s="83"/>
      <c r="AL121" s="83"/>
      <c r="AM121" s="83"/>
      <c r="AN121" s="83"/>
      <c r="AO121" s="83"/>
      <c r="AP121" s="84"/>
    </row>
    <row r="122" spans="1:42" ht="12.75" customHeight="1">
      <c r="A122" s="174">
        <v>118</v>
      </c>
      <c r="B122" s="174" t="s">
        <v>195</v>
      </c>
      <c r="C122" s="42">
        <v>41877</v>
      </c>
      <c r="D122" s="44" t="s">
        <v>49</v>
      </c>
      <c r="E122" s="46">
        <v>3</v>
      </c>
      <c r="G122" s="151">
        <v>0.1</v>
      </c>
      <c r="H122" s="152">
        <v>0.35</v>
      </c>
      <c r="I122" s="153">
        <v>0.218</v>
      </c>
      <c r="J122" s="153">
        <v>5.3380000000000001</v>
      </c>
      <c r="K122" s="152">
        <v>0.1</v>
      </c>
      <c r="L122" s="152">
        <v>0.23</v>
      </c>
      <c r="M122" s="153">
        <v>0.51100000000000001</v>
      </c>
      <c r="N122" s="153">
        <v>0.99099999999999999</v>
      </c>
      <c r="O122" s="83"/>
      <c r="P122" s="83"/>
      <c r="Q122" s="83"/>
      <c r="R122" s="83"/>
      <c r="S122" s="87">
        <f t="shared" si="18"/>
        <v>0.28571428571428575</v>
      </c>
      <c r="T122" s="83">
        <f t="shared" si="19"/>
        <v>4.083926564256276E-2</v>
      </c>
      <c r="U122" s="84">
        <f t="shared" si="20"/>
        <v>1.1636839999999999</v>
      </c>
      <c r="V122" s="88">
        <f t="shared" si="21"/>
        <v>0</v>
      </c>
      <c r="W122" s="89">
        <f t="shared" si="22"/>
        <v>-6.7402806533241322E-2</v>
      </c>
      <c r="X122" s="83">
        <f t="shared" si="23"/>
        <v>-1.2736710000000002</v>
      </c>
      <c r="Y122" s="171"/>
      <c r="Z122" s="172"/>
      <c r="AA122" s="173"/>
      <c r="AB122" s="170"/>
      <c r="AC122" s="178"/>
      <c r="AD122" s="161"/>
      <c r="AE122" s="173"/>
      <c r="AF122" s="180"/>
      <c r="AG122" s="83"/>
      <c r="AH122" s="83"/>
      <c r="AI122" s="83"/>
      <c r="AJ122" s="83"/>
      <c r="AK122" s="83"/>
      <c r="AL122" s="83"/>
      <c r="AM122" s="83"/>
      <c r="AN122" s="83"/>
      <c r="AO122" s="83"/>
      <c r="AP122" s="84"/>
    </row>
    <row r="123" spans="1:42" ht="12.75" customHeight="1">
      <c r="A123" s="174">
        <v>119</v>
      </c>
      <c r="B123" s="174" t="s">
        <v>327</v>
      </c>
      <c r="C123" s="42">
        <v>41878</v>
      </c>
      <c r="D123" s="44" t="s">
        <v>48</v>
      </c>
      <c r="E123" s="46">
        <v>3</v>
      </c>
      <c r="F123" t="s">
        <v>287</v>
      </c>
      <c r="G123" s="151">
        <v>8.5</v>
      </c>
      <c r="H123" s="152">
        <v>3.26</v>
      </c>
      <c r="I123" s="153">
        <v>1.9550000000000001</v>
      </c>
      <c r="J123" s="153">
        <v>136.30000000000001</v>
      </c>
      <c r="K123" s="152">
        <v>1.5</v>
      </c>
      <c r="L123" s="152">
        <v>1.89</v>
      </c>
      <c r="M123" s="153">
        <v>0.44600000000000001</v>
      </c>
      <c r="N123" s="153">
        <v>13.86</v>
      </c>
      <c r="O123" s="83"/>
      <c r="P123" s="83"/>
      <c r="Q123" s="83"/>
      <c r="R123" s="83"/>
      <c r="S123" s="87">
        <f t="shared" si="18"/>
        <v>2.6073619631901841</v>
      </c>
      <c r="T123" s="83">
        <f t="shared" si="19"/>
        <v>1.4343360234776227E-2</v>
      </c>
      <c r="U123" s="84">
        <f t="shared" si="20"/>
        <v>266.4665</v>
      </c>
      <c r="V123" s="88">
        <f t="shared" si="21"/>
        <v>5.1094890510948909</v>
      </c>
      <c r="W123" s="89">
        <f t="shared" si="22"/>
        <v>1.2324403789611239E-2</v>
      </c>
      <c r="X123" s="83">
        <f t="shared" si="23"/>
        <v>184.76196000000004</v>
      </c>
      <c r="Y123" s="171">
        <v>16.5</v>
      </c>
      <c r="Z123" s="172">
        <v>2.02</v>
      </c>
      <c r="AA123" s="173">
        <v>3.0089999999999999</v>
      </c>
      <c r="AB123" s="170">
        <v>25.57</v>
      </c>
      <c r="AC123" s="178">
        <v>0.1</v>
      </c>
      <c r="AD123" s="161">
        <v>1.7</v>
      </c>
      <c r="AE123" s="173">
        <v>0.40400000000000003</v>
      </c>
      <c r="AF123" s="180">
        <v>14.82</v>
      </c>
      <c r="AG123" s="83"/>
      <c r="AH123" s="83"/>
      <c r="AI123" s="83"/>
      <c r="AJ123" s="83"/>
      <c r="AK123" s="83"/>
      <c r="AL123" s="83"/>
      <c r="AM123" s="83"/>
      <c r="AN123" s="83"/>
      <c r="AO123" s="83"/>
      <c r="AP123" s="84"/>
    </row>
    <row r="124" spans="1:42" ht="12.75" customHeight="1">
      <c r="A124" s="174">
        <v>120</v>
      </c>
      <c r="B124" s="174" t="s">
        <v>326</v>
      </c>
      <c r="C124" s="42">
        <v>41878</v>
      </c>
      <c r="D124" s="44" t="s">
        <v>42</v>
      </c>
      <c r="E124" s="46">
        <v>3</v>
      </c>
      <c r="F124" t="s">
        <v>287</v>
      </c>
      <c r="G124" s="151">
        <v>2.5</v>
      </c>
      <c r="H124" s="152">
        <v>0.53</v>
      </c>
      <c r="I124" s="153">
        <v>0.59099999999999997</v>
      </c>
      <c r="J124" s="153">
        <v>6.4349999999999996</v>
      </c>
      <c r="K124" s="152">
        <v>0.55000000000000004</v>
      </c>
      <c r="L124" s="152">
        <v>0.31</v>
      </c>
      <c r="M124" s="153">
        <v>0.114</v>
      </c>
      <c r="N124" s="153">
        <v>1.4059999999999999</v>
      </c>
      <c r="O124" s="83"/>
      <c r="P124" s="83"/>
      <c r="Q124" s="83"/>
      <c r="R124" s="83"/>
      <c r="S124" s="87">
        <f t="shared" si="18"/>
        <v>4.7169811320754711</v>
      </c>
      <c r="T124" s="83">
        <f t="shared" si="19"/>
        <v>9.1841491841491846E-2</v>
      </c>
      <c r="U124" s="84">
        <f t="shared" si="20"/>
        <v>3.8030849999999994</v>
      </c>
      <c r="V124" s="88">
        <f t="shared" si="21"/>
        <v>8.8636363636363615</v>
      </c>
      <c r="W124" s="89">
        <f t="shared" si="22"/>
        <v>9.484987074965201E-2</v>
      </c>
      <c r="X124" s="83">
        <f t="shared" si="23"/>
        <v>2.3988329999999998</v>
      </c>
      <c r="Y124" s="171">
        <v>1</v>
      </c>
      <c r="Z124" s="172">
        <v>0.52</v>
      </c>
      <c r="AA124" s="173">
        <v>0.85299999999999998</v>
      </c>
      <c r="AB124" s="170">
        <v>5.9889999999999999</v>
      </c>
      <c r="AC124" s="178">
        <v>1.5</v>
      </c>
      <c r="AD124" s="161">
        <v>0.32</v>
      </c>
      <c r="AE124" s="173">
        <v>0.183</v>
      </c>
      <c r="AF124" s="180">
        <v>0.13600000000000001</v>
      </c>
      <c r="AG124" s="83"/>
      <c r="AH124" s="83"/>
      <c r="AI124" s="83"/>
      <c r="AJ124" s="83"/>
      <c r="AK124" s="83"/>
      <c r="AL124" s="83"/>
      <c r="AM124" s="83"/>
      <c r="AN124" s="83"/>
      <c r="AO124" s="83"/>
      <c r="AP124" s="84"/>
    </row>
    <row r="125" spans="1:42" ht="12.75" customHeight="1">
      <c r="A125" s="174">
        <v>121</v>
      </c>
      <c r="B125" s="174" t="s">
        <v>191</v>
      </c>
      <c r="C125" s="42">
        <v>41878</v>
      </c>
      <c r="D125" s="44" t="s">
        <v>43</v>
      </c>
      <c r="E125" s="46">
        <v>1</v>
      </c>
      <c r="F125" t="s">
        <v>287</v>
      </c>
      <c r="G125" s="151">
        <v>0.1</v>
      </c>
      <c r="H125" s="152">
        <v>0.46</v>
      </c>
      <c r="I125" s="153">
        <v>0.63200000000000001</v>
      </c>
      <c r="J125" s="153">
        <v>16.28</v>
      </c>
      <c r="K125" s="152">
        <v>0.1</v>
      </c>
      <c r="L125" s="152">
        <v>0.26</v>
      </c>
      <c r="M125" s="153">
        <v>0.21</v>
      </c>
      <c r="N125" s="153">
        <v>0.90500000000000003</v>
      </c>
      <c r="O125" s="83"/>
      <c r="P125" s="83"/>
      <c r="Q125" s="83"/>
      <c r="R125" s="83"/>
      <c r="S125" s="87">
        <f t="shared" si="18"/>
        <v>0.21739130434782608</v>
      </c>
      <c r="T125" s="83">
        <f t="shared" si="19"/>
        <v>3.8820638820638818E-2</v>
      </c>
      <c r="U125" s="84">
        <f t="shared" si="20"/>
        <v>10.288960000000001</v>
      </c>
      <c r="V125" s="88">
        <f t="shared" si="21"/>
        <v>0</v>
      </c>
      <c r="W125" s="89">
        <f t="shared" si="22"/>
        <v>2.7447154471544714E-2</v>
      </c>
      <c r="X125" s="83">
        <f t="shared" si="23"/>
        <v>6.4882500000000016</v>
      </c>
      <c r="Y125" s="171"/>
      <c r="Z125" s="172"/>
      <c r="AA125" s="173"/>
      <c r="AB125" s="170"/>
      <c r="AC125" s="178"/>
      <c r="AD125" s="161"/>
      <c r="AE125" s="173"/>
      <c r="AF125" s="180"/>
      <c r="AG125" s="83"/>
      <c r="AH125" s="83"/>
      <c r="AI125" s="83"/>
      <c r="AJ125" s="83"/>
      <c r="AK125" s="83"/>
      <c r="AL125" s="83"/>
      <c r="AM125" s="83"/>
      <c r="AN125" s="83"/>
      <c r="AO125" s="83"/>
      <c r="AP125" s="84"/>
    </row>
    <row r="126" spans="1:42" ht="12.75" customHeight="1">
      <c r="A126" s="174">
        <v>122</v>
      </c>
      <c r="B126" s="174" t="s">
        <v>192</v>
      </c>
      <c r="C126" s="42">
        <v>41878</v>
      </c>
      <c r="D126" s="44" t="s">
        <v>44</v>
      </c>
      <c r="E126" s="46">
        <v>1</v>
      </c>
      <c r="F126" t="s">
        <v>287</v>
      </c>
      <c r="G126" s="151">
        <v>4.5</v>
      </c>
      <c r="H126" s="152">
        <v>0.53</v>
      </c>
      <c r="I126" s="153">
        <v>0.254</v>
      </c>
      <c r="J126" s="153">
        <v>23.77</v>
      </c>
      <c r="K126" s="152">
        <v>0.1</v>
      </c>
      <c r="L126" s="152">
        <v>0.25</v>
      </c>
      <c r="M126" s="153">
        <v>0.23799999999999999</v>
      </c>
      <c r="N126" s="153">
        <v>1.7669999999999999</v>
      </c>
      <c r="O126" s="83"/>
      <c r="P126" s="83"/>
      <c r="Q126" s="83"/>
      <c r="R126" s="83"/>
      <c r="S126" s="87">
        <f t="shared" si="18"/>
        <v>8.4905660377358494</v>
      </c>
      <c r="T126" s="83">
        <f t="shared" si="19"/>
        <v>1.0685738325620531E-2</v>
      </c>
      <c r="U126" s="84">
        <f t="shared" si="20"/>
        <v>6.0375800000000002</v>
      </c>
      <c r="V126" s="88">
        <f t="shared" si="21"/>
        <v>15.714285714285714</v>
      </c>
      <c r="W126" s="89">
        <f t="shared" si="22"/>
        <v>7.2717356724083147E-4</v>
      </c>
      <c r="X126" s="83">
        <f t="shared" si="23"/>
        <v>0.35204800000000031</v>
      </c>
      <c r="Y126" s="171"/>
      <c r="Z126" s="172"/>
      <c r="AA126" s="173"/>
      <c r="AB126" s="170"/>
      <c r="AC126" s="178"/>
      <c r="AD126" s="161"/>
      <c r="AE126" s="173"/>
      <c r="AF126" s="180"/>
      <c r="AG126" s="83"/>
      <c r="AH126" s="83"/>
      <c r="AI126" s="83"/>
      <c r="AJ126" s="83"/>
      <c r="AK126" s="83"/>
      <c r="AL126" s="83"/>
      <c r="AM126" s="83"/>
      <c r="AN126" s="83"/>
      <c r="AO126" s="83"/>
      <c r="AP126" s="84"/>
    </row>
    <row r="127" spans="1:42" s="72" customFormat="1" ht="12.75" customHeight="1">
      <c r="A127" s="174">
        <v>123</v>
      </c>
      <c r="B127" s="174" t="s">
        <v>190</v>
      </c>
      <c r="C127" s="42">
        <v>41878</v>
      </c>
      <c r="D127" s="44" t="s">
        <v>49</v>
      </c>
      <c r="E127" s="46">
        <v>3</v>
      </c>
      <c r="F127" t="s">
        <v>287</v>
      </c>
      <c r="G127" s="151">
        <v>5.5</v>
      </c>
      <c r="H127" s="152">
        <v>1.22</v>
      </c>
      <c r="I127" s="153">
        <v>1.133</v>
      </c>
      <c r="J127" s="153">
        <v>51.37</v>
      </c>
      <c r="K127" s="152">
        <v>0.1</v>
      </c>
      <c r="L127" s="152">
        <v>0.28999999999999998</v>
      </c>
      <c r="M127" s="153">
        <v>0.104</v>
      </c>
      <c r="N127" s="153">
        <v>1.052</v>
      </c>
      <c r="O127" s="83"/>
      <c r="P127" s="83"/>
      <c r="Q127" s="83"/>
      <c r="R127" s="83"/>
      <c r="S127" s="87">
        <f t="shared" si="18"/>
        <v>4.5081967213114753</v>
      </c>
      <c r="T127" s="83">
        <f t="shared" si="19"/>
        <v>2.2055674518201285E-2</v>
      </c>
      <c r="U127" s="84">
        <f t="shared" si="20"/>
        <v>58.202209999999994</v>
      </c>
      <c r="V127" s="88">
        <f t="shared" si="21"/>
        <v>5.8064516129032269</v>
      </c>
      <c r="W127" s="89">
        <f t="shared" si="22"/>
        <v>2.0449938391827974E-2</v>
      </c>
      <c r="X127" s="83">
        <f t="shared" si="23"/>
        <v>51.777221999999988</v>
      </c>
      <c r="Y127" s="171">
        <v>1.5</v>
      </c>
      <c r="Z127" s="172">
        <v>0.5</v>
      </c>
      <c r="AA127" s="173">
        <v>1.121</v>
      </c>
      <c r="AB127" s="170">
        <v>25.98</v>
      </c>
      <c r="AC127" s="178">
        <v>1</v>
      </c>
      <c r="AD127" s="161">
        <v>0.23</v>
      </c>
      <c r="AE127" s="173">
        <v>0.13800000000000001</v>
      </c>
      <c r="AF127" s="180">
        <v>1.157</v>
      </c>
      <c r="AG127" s="158"/>
      <c r="AH127" s="158"/>
      <c r="AI127" s="158"/>
      <c r="AJ127" s="158"/>
      <c r="AK127" s="158"/>
      <c r="AL127" s="158"/>
      <c r="AM127" s="158"/>
      <c r="AN127" s="158"/>
      <c r="AO127" s="158"/>
      <c r="AP127" s="164"/>
    </row>
    <row r="128" spans="1:42">
      <c r="A128" s="174">
        <v>124</v>
      </c>
      <c r="B128" s="174" t="s">
        <v>227</v>
      </c>
      <c r="C128" s="42">
        <v>41889</v>
      </c>
      <c r="D128" s="44" t="s">
        <v>42</v>
      </c>
      <c r="E128" s="46">
        <v>3</v>
      </c>
      <c r="F128" t="s">
        <v>291</v>
      </c>
      <c r="G128" s="151">
        <v>4.5</v>
      </c>
      <c r="H128" s="152">
        <v>0.11</v>
      </c>
      <c r="I128" s="153">
        <v>0.20499999999999999</v>
      </c>
      <c r="J128" s="153">
        <v>1.9159999999999999</v>
      </c>
      <c r="K128" s="152">
        <v>2.5</v>
      </c>
      <c r="L128" s="152">
        <v>0.05</v>
      </c>
      <c r="M128" s="153">
        <v>6.3E-2</v>
      </c>
      <c r="N128" s="153">
        <v>0.98399999999999999</v>
      </c>
      <c r="O128" s="83"/>
      <c r="P128" s="83"/>
      <c r="Q128" s="83"/>
      <c r="R128" s="83"/>
      <c r="S128" s="87">
        <f t="shared" si="18"/>
        <v>40.909090909090907</v>
      </c>
      <c r="T128" s="83">
        <f t="shared" si="19"/>
        <v>0.10699373695198329</v>
      </c>
      <c r="U128" s="84">
        <f t="shared" si="20"/>
        <v>0.39277999999999996</v>
      </c>
      <c r="V128" s="88">
        <f t="shared" si="21"/>
        <v>33.333333333333336</v>
      </c>
      <c r="W128" s="89">
        <f t="shared" si="22"/>
        <v>0.15236051502145923</v>
      </c>
      <c r="X128" s="83">
        <f t="shared" si="23"/>
        <v>0.13234399999999996</v>
      </c>
      <c r="Y128" s="171">
        <v>0.1</v>
      </c>
      <c r="Z128" s="172">
        <v>0</v>
      </c>
      <c r="AA128" s="173">
        <v>0.28699999999999998</v>
      </c>
      <c r="AB128" s="170">
        <v>-1.577</v>
      </c>
      <c r="AC128" s="178">
        <v>0</v>
      </c>
      <c r="AD128" s="161">
        <v>0</v>
      </c>
      <c r="AE128" s="173">
        <v>1.49E-2</v>
      </c>
      <c r="AF128" s="180">
        <v>-2.1930000000000001</v>
      </c>
      <c r="AG128" s="83"/>
      <c r="AH128" s="83"/>
      <c r="AI128" s="83"/>
      <c r="AJ128" s="83"/>
      <c r="AK128" s="83"/>
      <c r="AL128" s="83"/>
      <c r="AM128" s="83"/>
      <c r="AN128" s="83"/>
      <c r="AO128" s="83"/>
      <c r="AP128" s="84"/>
    </row>
    <row r="129" spans="1:42">
      <c r="A129" s="174">
        <v>125</v>
      </c>
      <c r="B129" s="174" t="s">
        <v>170</v>
      </c>
      <c r="C129" s="42">
        <v>41889</v>
      </c>
      <c r="D129" s="44" t="s">
        <v>48</v>
      </c>
      <c r="E129" s="46">
        <v>3</v>
      </c>
      <c r="F129" t="s">
        <v>291</v>
      </c>
      <c r="G129" s="151">
        <v>1.5</v>
      </c>
      <c r="H129" s="152">
        <v>0.05</v>
      </c>
      <c r="I129" s="153">
        <v>0.188</v>
      </c>
      <c r="J129" s="153">
        <v>2.0169999999999999</v>
      </c>
      <c r="K129" s="152">
        <v>3.5</v>
      </c>
      <c r="L129" s="152">
        <v>0.01</v>
      </c>
      <c r="M129" s="153">
        <v>2.5999999999999999E-2</v>
      </c>
      <c r="N129" s="153">
        <v>5.8999999999999997E-2</v>
      </c>
      <c r="O129" s="83"/>
      <c r="P129" s="83"/>
      <c r="Q129" s="83"/>
      <c r="R129" s="83"/>
      <c r="S129" s="87">
        <f t="shared" si="18"/>
        <v>30</v>
      </c>
      <c r="T129" s="83">
        <f t="shared" si="19"/>
        <v>9.3207734258800204E-2</v>
      </c>
      <c r="U129" s="84">
        <f t="shared" si="20"/>
        <v>0.37919599999999998</v>
      </c>
      <c r="V129" s="88">
        <f t="shared" si="21"/>
        <v>-50</v>
      </c>
      <c r="W129" s="89">
        <f t="shared" si="22"/>
        <v>8.2737487231869258E-2</v>
      </c>
      <c r="X129" s="83">
        <f t="shared" si="23"/>
        <v>0.31719600000000003</v>
      </c>
      <c r="Y129" s="171">
        <v>0.1</v>
      </c>
      <c r="Z129" s="172">
        <v>0</v>
      </c>
      <c r="AA129" s="173">
        <v>0.23799999999999999</v>
      </c>
      <c r="AB129" s="170">
        <v>-1.0609999999999999</v>
      </c>
      <c r="AC129" s="178">
        <v>0.1</v>
      </c>
      <c r="AD129" s="161">
        <v>0</v>
      </c>
      <c r="AE129" s="173">
        <v>6.5000000000000002E-2</v>
      </c>
      <c r="AF129" s="180">
        <v>-2.2639999999999998</v>
      </c>
      <c r="AG129" s="83"/>
      <c r="AH129" s="83"/>
      <c r="AI129" s="83"/>
      <c r="AJ129" s="83"/>
      <c r="AK129" s="83"/>
      <c r="AL129" s="83"/>
      <c r="AM129" s="83"/>
      <c r="AN129" s="83"/>
      <c r="AO129" s="83"/>
      <c r="AP129" s="84"/>
    </row>
    <row r="130" spans="1:42">
      <c r="A130" s="174">
        <v>126</v>
      </c>
      <c r="B130" s="174" t="s">
        <v>171</v>
      </c>
      <c r="C130" s="42">
        <v>41889</v>
      </c>
      <c r="D130" s="44" t="s">
        <v>49</v>
      </c>
      <c r="E130" s="46">
        <v>3</v>
      </c>
      <c r="F130" t="s">
        <v>291</v>
      </c>
      <c r="G130" s="151">
        <v>4</v>
      </c>
      <c r="H130" s="152">
        <v>0.05</v>
      </c>
      <c r="I130" s="153">
        <v>0.123</v>
      </c>
      <c r="J130" s="153">
        <v>0.76400000000000001</v>
      </c>
      <c r="K130" s="152">
        <v>6.5</v>
      </c>
      <c r="L130" s="152">
        <v>0.05</v>
      </c>
      <c r="M130" s="153">
        <v>1.9E-2</v>
      </c>
      <c r="N130" s="153">
        <v>0.153</v>
      </c>
      <c r="O130" s="83"/>
      <c r="P130" s="83"/>
      <c r="Q130" s="83"/>
      <c r="R130" s="83"/>
      <c r="S130" s="87">
        <f t="shared" si="18"/>
        <v>80</v>
      </c>
      <c r="T130" s="83">
        <f t="shared" si="19"/>
        <v>0.16099476439790575</v>
      </c>
      <c r="U130" s="84">
        <f t="shared" si="20"/>
        <v>9.3972E-2</v>
      </c>
      <c r="V130" s="88" t="e">
        <f t="shared" si="21"/>
        <v>#DIV/0!</v>
      </c>
      <c r="W130" s="89">
        <f t="shared" si="22"/>
        <v>0.1702127659574468</v>
      </c>
      <c r="X130" s="83">
        <f t="shared" si="23"/>
        <v>6.3544000000000003E-2</v>
      </c>
      <c r="Y130" s="171">
        <v>2</v>
      </c>
      <c r="Z130" s="172">
        <v>0</v>
      </c>
      <c r="AA130" s="173">
        <v>0.24399999999999999</v>
      </c>
      <c r="AB130" s="170">
        <v>-1.6220000000000001</v>
      </c>
      <c r="AC130" s="178">
        <v>3</v>
      </c>
      <c r="AD130" s="161">
        <v>0</v>
      </c>
      <c r="AE130" s="173">
        <v>0.193</v>
      </c>
      <c r="AF130" s="180">
        <v>-2.1629999999999998</v>
      </c>
      <c r="AG130" s="83"/>
      <c r="AH130" s="83"/>
      <c r="AI130" s="83"/>
      <c r="AJ130" s="83"/>
      <c r="AK130" s="83"/>
      <c r="AL130" s="83"/>
      <c r="AM130" s="83"/>
      <c r="AN130" s="83"/>
      <c r="AO130" s="83"/>
      <c r="AP130" s="84"/>
    </row>
    <row r="131" spans="1:42">
      <c r="A131" s="174">
        <v>127</v>
      </c>
      <c r="B131" s="174" t="s">
        <v>172</v>
      </c>
      <c r="C131" s="42">
        <v>41890</v>
      </c>
      <c r="D131" s="44" t="s">
        <v>57</v>
      </c>
      <c r="E131" s="46">
        <v>0</v>
      </c>
      <c r="F131" t="s">
        <v>290</v>
      </c>
      <c r="G131" s="151">
        <v>196.23</v>
      </c>
      <c r="H131" s="152">
        <v>3.5</v>
      </c>
      <c r="I131" s="153">
        <v>31.24</v>
      </c>
      <c r="J131" s="153">
        <v>70.16</v>
      </c>
      <c r="K131" s="152">
        <v>17.5</v>
      </c>
      <c r="L131" s="152">
        <v>0.34</v>
      </c>
      <c r="M131" s="153">
        <v>1.2569999999999999</v>
      </c>
      <c r="N131" s="153">
        <v>3.5710000000000002</v>
      </c>
      <c r="O131" s="83"/>
      <c r="P131" s="83"/>
      <c r="Q131" s="83"/>
      <c r="R131" s="83"/>
      <c r="S131" s="87">
        <f t="shared" si="18"/>
        <v>56.065714285714286</v>
      </c>
      <c r="T131" s="83">
        <f t="shared" si="19"/>
        <v>0.44526795895096921</v>
      </c>
      <c r="U131" s="84">
        <f t="shared" si="20"/>
        <v>2191.7983999999997</v>
      </c>
      <c r="V131" s="88">
        <f t="shared" si="21"/>
        <v>56.560126582278478</v>
      </c>
      <c r="W131" s="89">
        <f t="shared" si="22"/>
        <v>0.45026956404210899</v>
      </c>
      <c r="X131" s="83">
        <f t="shared" si="23"/>
        <v>1996.5379869999997</v>
      </c>
      <c r="Y131" s="171">
        <v>842.43</v>
      </c>
      <c r="Z131" s="172">
        <v>7.15</v>
      </c>
      <c r="AA131" s="173">
        <v>77.83</v>
      </c>
      <c r="AB131" s="170">
        <v>76</v>
      </c>
      <c r="AC131" s="178">
        <v>0.1</v>
      </c>
      <c r="AD131" s="161">
        <v>0.01</v>
      </c>
      <c r="AE131" s="173">
        <v>0.56799999999999995</v>
      </c>
      <c r="AF131" s="180">
        <v>0.32</v>
      </c>
      <c r="AG131" s="83"/>
      <c r="AH131" s="83"/>
      <c r="AI131" s="83"/>
      <c r="AJ131" s="83"/>
      <c r="AK131" s="83"/>
      <c r="AL131" s="83"/>
      <c r="AM131" s="83"/>
      <c r="AN131" s="83"/>
      <c r="AO131" s="83"/>
      <c r="AP131" s="84"/>
    </row>
    <row r="132" spans="1:42">
      <c r="A132" s="174">
        <v>128</v>
      </c>
      <c r="B132" s="174" t="s">
        <v>173</v>
      </c>
      <c r="C132" s="42">
        <v>41890</v>
      </c>
      <c r="D132" s="44" t="s">
        <v>57</v>
      </c>
      <c r="E132" s="46">
        <v>0</v>
      </c>
      <c r="F132" t="s">
        <v>290</v>
      </c>
      <c r="G132" s="151">
        <v>7.5</v>
      </c>
      <c r="H132" s="152">
        <v>0.25</v>
      </c>
      <c r="I132" s="153">
        <v>0.17699999999999999</v>
      </c>
      <c r="J132" s="153">
        <v>7.609</v>
      </c>
      <c r="K132" s="152">
        <v>2</v>
      </c>
      <c r="L132" s="152">
        <v>0.19</v>
      </c>
      <c r="M132" s="153">
        <v>1.7999999999999999E-2</v>
      </c>
      <c r="N132" s="153">
        <v>1.103</v>
      </c>
      <c r="O132" s="83"/>
      <c r="P132" s="83"/>
      <c r="Q132" s="83"/>
      <c r="R132" s="83"/>
      <c r="S132" s="87">
        <f t="shared" si="18"/>
        <v>30</v>
      </c>
      <c r="T132" s="83">
        <f t="shared" si="19"/>
        <v>2.3261926665790512E-2</v>
      </c>
      <c r="U132" s="84">
        <f t="shared" si="20"/>
        <v>1.3467929999999999</v>
      </c>
      <c r="V132" s="88">
        <f t="shared" si="21"/>
        <v>91.666666666666671</v>
      </c>
      <c r="W132" s="89">
        <f t="shared" si="22"/>
        <v>2.4438979403627419E-2</v>
      </c>
      <c r="X132" s="83">
        <f t="shared" si="23"/>
        <v>1.034454</v>
      </c>
      <c r="Y132" s="171">
        <v>0.1</v>
      </c>
      <c r="Z132" s="172">
        <v>0</v>
      </c>
      <c r="AA132" s="173">
        <v>0.29099999999999998</v>
      </c>
      <c r="AB132" s="170">
        <v>-0.81100000000000005</v>
      </c>
      <c r="AC132" s="178">
        <v>0.1</v>
      </c>
      <c r="AD132" s="161">
        <v>0</v>
      </c>
      <c r="AE132" s="173">
        <v>0.123</v>
      </c>
      <c r="AF132" s="180">
        <v>-1.593</v>
      </c>
      <c r="AG132" s="83"/>
      <c r="AH132" s="83"/>
      <c r="AI132" s="83"/>
      <c r="AJ132" s="83"/>
      <c r="AK132" s="83"/>
      <c r="AL132" s="83"/>
      <c r="AM132" s="83"/>
      <c r="AN132" s="83"/>
      <c r="AO132" s="83"/>
      <c r="AP132" s="84"/>
    </row>
    <row r="133" spans="1:42">
      <c r="A133" s="174">
        <v>129</v>
      </c>
      <c r="B133" s="174" t="s">
        <v>230</v>
      </c>
      <c r="C133" s="42">
        <v>41892</v>
      </c>
      <c r="D133" s="44" t="s">
        <v>42</v>
      </c>
      <c r="E133" s="46">
        <v>3</v>
      </c>
      <c r="F133" t="s">
        <v>293</v>
      </c>
      <c r="G133" s="151">
        <v>2.5</v>
      </c>
      <c r="H133" s="152">
        <v>7.0000000000000007E-2</v>
      </c>
      <c r="I133" s="153">
        <v>9.1999999999999998E-2</v>
      </c>
      <c r="J133" s="153">
        <v>0.41199999999999998</v>
      </c>
      <c r="K133" s="152">
        <v>2</v>
      </c>
      <c r="L133" s="152">
        <v>0</v>
      </c>
      <c r="M133" s="153">
        <v>-6.0999999999999999E-2</v>
      </c>
      <c r="N133" s="153">
        <v>-2.0099999999999998</v>
      </c>
      <c r="O133" s="83"/>
      <c r="P133" s="83"/>
      <c r="Q133" s="83"/>
      <c r="R133" s="83"/>
      <c r="S133" s="87">
        <f t="shared" ref="S133:S140" si="24">G133/H133</f>
        <v>35.714285714285708</v>
      </c>
      <c r="T133" s="83">
        <f t="shared" ref="T133:T140" si="25">I133/J133</f>
        <v>0.22330097087378642</v>
      </c>
      <c r="U133" s="84">
        <f t="shared" ref="U133:U140" si="26">I133/(1/J133)</f>
        <v>3.7903999999999993E-2</v>
      </c>
      <c r="V133" s="88">
        <f t="shared" ref="V133:V140" si="27">(G133-K133)/(H133-L133)</f>
        <v>7.1428571428571423</v>
      </c>
      <c r="W133" s="89">
        <f t="shared" ref="W133:W140" si="28">(I133-M133)/(J133-N133)</f>
        <v>6.3170933113129657E-2</v>
      </c>
      <c r="X133" s="83">
        <f t="shared" ref="X133:X140" si="29">(I133-M133)/(1/(J133-N133))</f>
        <v>0.37056599999999995</v>
      </c>
      <c r="Y133" s="171">
        <v>0.55000000000000004</v>
      </c>
      <c r="Z133" s="172">
        <v>0.25</v>
      </c>
      <c r="AA133" s="173">
        <v>0.247</v>
      </c>
      <c r="AB133" s="170">
        <v>-1.522</v>
      </c>
      <c r="AC133" s="178">
        <v>1.5</v>
      </c>
      <c r="AD133" s="161">
        <v>0.13</v>
      </c>
      <c r="AE133" s="173">
        <v>0.121</v>
      </c>
      <c r="AF133" s="180">
        <v>-2.9289999999999998</v>
      </c>
      <c r="AG133" s="83"/>
      <c r="AH133" s="83"/>
      <c r="AI133" s="83"/>
      <c r="AJ133" s="83"/>
      <c r="AK133" s="83"/>
      <c r="AL133" s="83"/>
      <c r="AM133" s="83"/>
      <c r="AN133" s="83"/>
      <c r="AO133" s="83"/>
      <c r="AP133" s="84"/>
    </row>
    <row r="134" spans="1:42">
      <c r="A134" s="174">
        <v>130</v>
      </c>
      <c r="B134" s="174" t="s">
        <v>233</v>
      </c>
      <c r="C134" s="42">
        <v>41892</v>
      </c>
      <c r="D134" s="44" t="s">
        <v>43</v>
      </c>
      <c r="E134" s="46">
        <v>1</v>
      </c>
      <c r="F134" t="s">
        <v>293</v>
      </c>
      <c r="G134" s="151">
        <v>6.5</v>
      </c>
      <c r="H134" s="152">
        <v>0.34</v>
      </c>
      <c r="I134" s="153">
        <v>0.13900000000000001</v>
      </c>
      <c r="J134" s="153">
        <v>0.28000000000000003</v>
      </c>
      <c r="K134" s="152">
        <v>2.5</v>
      </c>
      <c r="L134" s="152">
        <v>0</v>
      </c>
      <c r="M134" s="153">
        <v>-6.0999999999999999E-2</v>
      </c>
      <c r="N134" s="153">
        <v>-2.028</v>
      </c>
      <c r="O134" s="83"/>
      <c r="P134" s="83"/>
      <c r="Q134" s="83"/>
      <c r="R134" s="83"/>
      <c r="S134" s="87">
        <f t="shared" si="24"/>
        <v>19.117647058823529</v>
      </c>
      <c r="T134" s="83">
        <f t="shared" si="25"/>
        <v>0.49642857142857144</v>
      </c>
      <c r="U134" s="84">
        <f t="shared" si="26"/>
        <v>3.8920000000000003E-2</v>
      </c>
      <c r="V134" s="88">
        <f t="shared" si="27"/>
        <v>11.76470588235294</v>
      </c>
      <c r="W134" s="89">
        <f t="shared" si="28"/>
        <v>8.6655112651646451E-2</v>
      </c>
      <c r="X134" s="83">
        <f t="shared" si="29"/>
        <v>0.46160000000000001</v>
      </c>
      <c r="Y134" s="171">
        <v>1.5</v>
      </c>
      <c r="Z134" s="172">
        <v>0.2</v>
      </c>
      <c r="AA134" s="173">
        <v>0.27200000000000002</v>
      </c>
      <c r="AB134" s="170">
        <v>-1.393</v>
      </c>
      <c r="AC134" s="178">
        <v>1.5</v>
      </c>
      <c r="AD134" s="161">
        <v>0.13</v>
      </c>
      <c r="AE134" s="173">
        <v>-4.4999999999999998E-2</v>
      </c>
      <c r="AF134" s="180">
        <v>-3.097</v>
      </c>
      <c r="AG134" s="83"/>
      <c r="AH134" s="83"/>
      <c r="AI134" s="83"/>
      <c r="AJ134" s="83"/>
      <c r="AK134" s="83"/>
      <c r="AL134" s="83"/>
      <c r="AM134" s="83"/>
      <c r="AN134" s="83"/>
      <c r="AO134" s="83"/>
      <c r="AP134" s="84"/>
    </row>
    <row r="135" spans="1:42">
      <c r="A135" s="174">
        <v>131</v>
      </c>
      <c r="B135" s="174" t="s">
        <v>237</v>
      </c>
      <c r="C135" s="42">
        <v>41892</v>
      </c>
      <c r="D135" s="44" t="s">
        <v>44</v>
      </c>
      <c r="E135" s="46">
        <v>1</v>
      </c>
      <c r="F135" t="s">
        <v>293</v>
      </c>
      <c r="G135" s="151">
        <v>5</v>
      </c>
      <c r="H135" s="152">
        <v>0.1</v>
      </c>
      <c r="I135" s="153">
        <v>0.10199999999999999</v>
      </c>
      <c r="J135" s="153">
        <v>0.79700000000000004</v>
      </c>
      <c r="K135" s="152">
        <v>3</v>
      </c>
      <c r="L135" s="152">
        <v>0</v>
      </c>
      <c r="M135" s="153">
        <v>-7.0000000000000007E-2</v>
      </c>
      <c r="N135" s="153">
        <v>-1.98</v>
      </c>
      <c r="O135" s="83"/>
      <c r="P135" s="83"/>
      <c r="Q135" s="83"/>
      <c r="R135" s="83"/>
      <c r="S135" s="87">
        <f t="shared" si="24"/>
        <v>50</v>
      </c>
      <c r="T135" s="83">
        <f t="shared" si="25"/>
        <v>0.12797992471769132</v>
      </c>
      <c r="U135" s="84">
        <f t="shared" si="26"/>
        <v>8.1294000000000005E-2</v>
      </c>
      <c r="V135" s="88">
        <f t="shared" si="27"/>
        <v>20</v>
      </c>
      <c r="W135" s="89">
        <f t="shared" si="28"/>
        <v>6.193734245588764E-2</v>
      </c>
      <c r="X135" s="83">
        <f t="shared" si="29"/>
        <v>0.47764399999999996</v>
      </c>
      <c r="Y135" s="171">
        <v>1.5</v>
      </c>
      <c r="Z135" s="172">
        <v>0.2</v>
      </c>
      <c r="AA135" s="173">
        <v>0.04</v>
      </c>
      <c r="AB135" s="170">
        <v>-2.0510000000000002</v>
      </c>
      <c r="AC135" s="178">
        <v>4</v>
      </c>
      <c r="AD135" s="161">
        <v>0.16</v>
      </c>
      <c r="AE135" s="173">
        <v>-1.0999999999999999E-2</v>
      </c>
      <c r="AF135" s="180">
        <v>-3.0649999999999999</v>
      </c>
      <c r="AG135" s="83"/>
      <c r="AH135" s="83"/>
      <c r="AI135" s="83"/>
      <c r="AJ135" s="83"/>
      <c r="AK135" s="83"/>
      <c r="AL135" s="83"/>
      <c r="AM135" s="83"/>
      <c r="AN135" s="83"/>
      <c r="AO135" s="83"/>
      <c r="AP135" s="84"/>
    </row>
    <row r="136" spans="1:42">
      <c r="A136" s="174">
        <v>132</v>
      </c>
      <c r="B136" s="174" t="s">
        <v>238</v>
      </c>
      <c r="C136" s="42">
        <v>41894</v>
      </c>
      <c r="D136" s="44" t="s">
        <v>42</v>
      </c>
      <c r="E136" s="46">
        <v>3</v>
      </c>
      <c r="F136" t="s">
        <v>296</v>
      </c>
      <c r="G136" s="151">
        <v>31</v>
      </c>
      <c r="H136" s="152">
        <v>1.1299999999999999</v>
      </c>
      <c r="I136" s="153">
        <v>4.13</v>
      </c>
      <c r="J136" s="153">
        <v>16.93</v>
      </c>
      <c r="K136" s="152">
        <v>44.5</v>
      </c>
      <c r="L136" s="152">
        <v>1.1599999999999999</v>
      </c>
      <c r="M136" s="153">
        <v>5.0720000000000001</v>
      </c>
      <c r="N136" s="153">
        <v>14.74</v>
      </c>
      <c r="O136" s="153">
        <f xml:space="preserve"> I136+0.065</f>
        <v>4.1950000000000003</v>
      </c>
      <c r="P136" s="153">
        <f>J136+2.228</f>
        <v>19.158000000000001</v>
      </c>
      <c r="Q136" s="153">
        <f>M136+0.065</f>
        <v>5.1370000000000005</v>
      </c>
      <c r="R136" s="153">
        <f>N136+2.228</f>
        <v>16.968</v>
      </c>
      <c r="S136" s="87">
        <f t="shared" si="24"/>
        <v>27.433628318584073</v>
      </c>
      <c r="T136" s="83">
        <f t="shared" si="25"/>
        <v>0.24394565859421147</v>
      </c>
      <c r="U136" s="84">
        <f t="shared" si="26"/>
        <v>69.920899999999989</v>
      </c>
      <c r="V136" s="88">
        <f t="shared" si="27"/>
        <v>449.9999999999996</v>
      </c>
      <c r="W136" s="89">
        <f t="shared" si="28"/>
        <v>-0.43013698630137004</v>
      </c>
      <c r="X136" s="83">
        <f t="shared" si="29"/>
        <v>-2.06298</v>
      </c>
      <c r="Y136" s="171"/>
      <c r="Z136" s="172"/>
      <c r="AA136" s="173"/>
      <c r="AB136" s="170"/>
      <c r="AC136" s="178"/>
      <c r="AD136" s="161"/>
      <c r="AE136" s="173"/>
      <c r="AF136" s="180"/>
      <c r="AG136" s="83"/>
      <c r="AH136" s="83"/>
      <c r="AI136" s="83"/>
      <c r="AJ136" s="83"/>
      <c r="AK136" s="83"/>
      <c r="AL136" s="83"/>
      <c r="AM136" s="83"/>
      <c r="AN136" s="83"/>
      <c r="AO136" s="83"/>
      <c r="AP136" s="84"/>
    </row>
    <row r="137" spans="1:42">
      <c r="A137" s="174">
        <v>133</v>
      </c>
      <c r="B137" s="174" t="s">
        <v>239</v>
      </c>
      <c r="C137" s="42">
        <v>41894</v>
      </c>
      <c r="D137" s="44" t="s">
        <v>43</v>
      </c>
      <c r="E137" s="46">
        <v>1</v>
      </c>
      <c r="F137" t="s">
        <v>296</v>
      </c>
      <c r="G137" s="151">
        <v>35</v>
      </c>
      <c r="H137" s="152">
        <v>1.1000000000000001</v>
      </c>
      <c r="I137" s="153">
        <v>4.4889999999999999</v>
      </c>
      <c r="J137" s="153">
        <v>17.7</v>
      </c>
      <c r="K137" s="152">
        <v>7</v>
      </c>
      <c r="L137" s="152">
        <v>0.37</v>
      </c>
      <c r="M137" s="153">
        <v>0.29599999999999999</v>
      </c>
      <c r="N137" s="153">
        <v>1.8009999999999999</v>
      </c>
      <c r="O137" s="153">
        <f xml:space="preserve"> I137+0.065</f>
        <v>4.5540000000000003</v>
      </c>
      <c r="P137" s="153">
        <f>J137+2.228</f>
        <v>19.928000000000001</v>
      </c>
      <c r="Q137" s="153">
        <f>M137+0.065</f>
        <v>0.36099999999999999</v>
      </c>
      <c r="R137" s="153">
        <f>N137+2.228</f>
        <v>4.0289999999999999</v>
      </c>
      <c r="S137" s="87">
        <f t="shared" si="24"/>
        <v>31.818181818181817</v>
      </c>
      <c r="T137" s="83">
        <f t="shared" si="25"/>
        <v>0.25361581920903953</v>
      </c>
      <c r="U137" s="84">
        <f t="shared" si="26"/>
        <v>79.455299999999994</v>
      </c>
      <c r="V137" s="88">
        <f t="shared" si="27"/>
        <v>38.356164383561641</v>
      </c>
      <c r="W137" s="89">
        <f t="shared" si="28"/>
        <v>0.26372727844518523</v>
      </c>
      <c r="X137" s="83">
        <f t="shared" si="29"/>
        <v>66.664506999999986</v>
      </c>
      <c r="Y137" s="171"/>
      <c r="Z137" s="172"/>
      <c r="AA137" s="173"/>
      <c r="AB137" s="170"/>
      <c r="AC137" s="178"/>
      <c r="AD137" s="161"/>
      <c r="AE137" s="173"/>
      <c r="AF137" s="180"/>
      <c r="AG137" s="83"/>
      <c r="AH137" s="83"/>
      <c r="AI137" s="83"/>
      <c r="AJ137" s="83"/>
      <c r="AK137" s="83"/>
      <c r="AL137" s="83"/>
      <c r="AM137" s="83"/>
      <c r="AN137" s="83"/>
      <c r="AO137" s="83"/>
      <c r="AP137" s="84"/>
    </row>
    <row r="138" spans="1:42">
      <c r="A138" s="174">
        <v>134</v>
      </c>
      <c r="B138" s="174" t="s">
        <v>309</v>
      </c>
      <c r="C138" s="42">
        <v>41907</v>
      </c>
      <c r="D138" s="44" t="s">
        <v>57</v>
      </c>
      <c r="E138" s="46">
        <v>0</v>
      </c>
      <c r="F138" t="s">
        <v>313</v>
      </c>
      <c r="G138" s="151">
        <v>25</v>
      </c>
      <c r="H138" s="152">
        <v>1.55</v>
      </c>
      <c r="I138" s="153">
        <v>3.323</v>
      </c>
      <c r="J138" s="153">
        <v>27.81</v>
      </c>
      <c r="K138" s="152">
        <v>0.1</v>
      </c>
      <c r="L138" s="152">
        <v>0.7</v>
      </c>
      <c r="M138" s="153">
        <v>-1.4E-2</v>
      </c>
      <c r="N138" s="153">
        <v>3.6619999999999999</v>
      </c>
      <c r="O138" s="153">
        <f xml:space="preserve"> I138+0.073</f>
        <v>3.3959999999999999</v>
      </c>
      <c r="P138" s="153">
        <f>J138+2.482</f>
        <v>30.291999999999998</v>
      </c>
      <c r="Q138" s="153">
        <f>M138+0.073</f>
        <v>5.8999999999999997E-2</v>
      </c>
      <c r="R138" s="153">
        <f>N138+2.482</f>
        <v>6.1440000000000001</v>
      </c>
      <c r="S138" s="87">
        <f t="shared" si="24"/>
        <v>16.129032258064516</v>
      </c>
      <c r="T138" s="83">
        <f t="shared" si="25"/>
        <v>0.11948939230492629</v>
      </c>
      <c r="U138" s="84">
        <f t="shared" si="26"/>
        <v>92.412629999999993</v>
      </c>
      <c r="V138" s="88">
        <f t="shared" si="27"/>
        <v>29.294117647058819</v>
      </c>
      <c r="W138" s="89">
        <f t="shared" si="28"/>
        <v>0.13818949809508033</v>
      </c>
      <c r="X138" s="83">
        <f t="shared" si="29"/>
        <v>80.581875999999994</v>
      </c>
      <c r="Y138" s="171"/>
      <c r="Z138" s="172"/>
      <c r="AA138" s="173"/>
      <c r="AB138" s="170"/>
      <c r="AC138" s="178"/>
      <c r="AD138" s="161"/>
      <c r="AE138" s="173"/>
      <c r="AF138" s="180"/>
      <c r="AG138" s="83"/>
      <c r="AH138" s="83"/>
      <c r="AI138" s="83"/>
      <c r="AJ138" s="83"/>
      <c r="AK138" s="83"/>
      <c r="AL138" s="83"/>
      <c r="AM138" s="83"/>
      <c r="AN138" s="83"/>
      <c r="AO138" s="83"/>
      <c r="AP138" s="84"/>
    </row>
    <row r="139" spans="1:42">
      <c r="A139" s="174">
        <v>135</v>
      </c>
      <c r="B139" s="79" t="s">
        <v>321</v>
      </c>
      <c r="C139" s="42">
        <v>41911</v>
      </c>
      <c r="D139" s="44" t="s">
        <v>57</v>
      </c>
      <c r="E139" s="46">
        <v>0</v>
      </c>
      <c r="G139" s="151">
        <v>1791.65</v>
      </c>
      <c r="H139" s="152">
        <v>13.83</v>
      </c>
      <c r="I139" s="153">
        <v>200.4</v>
      </c>
      <c r="J139" s="153">
        <v>182.3</v>
      </c>
      <c r="K139" s="152">
        <v>6</v>
      </c>
      <c r="L139" s="152">
        <v>0.73</v>
      </c>
      <c r="M139" s="153"/>
      <c r="N139" s="153"/>
      <c r="O139" s="153">
        <f xml:space="preserve"> I139+0.079</f>
        <v>200.47900000000001</v>
      </c>
      <c r="P139" s="153">
        <f>J139+2.305</f>
        <v>184.60500000000002</v>
      </c>
      <c r="Q139" s="153"/>
      <c r="R139" s="153"/>
      <c r="S139" s="87">
        <f t="shared" si="24"/>
        <v>129.5480838756327</v>
      </c>
      <c r="T139" s="83">
        <f t="shared" si="25"/>
        <v>1.0992868897421832</v>
      </c>
      <c r="U139" s="84">
        <f t="shared" si="26"/>
        <v>36532.92</v>
      </c>
      <c r="V139" s="88">
        <f t="shared" si="27"/>
        <v>136.30916030534351</v>
      </c>
      <c r="W139" s="89">
        <f t="shared" si="28"/>
        <v>1.0992868897421832</v>
      </c>
      <c r="X139" s="83">
        <f t="shared" si="29"/>
        <v>36532.92</v>
      </c>
      <c r="Y139" s="171"/>
      <c r="Z139" s="172"/>
      <c r="AA139" s="173"/>
      <c r="AB139" s="170"/>
      <c r="AC139" s="178"/>
      <c r="AD139" s="161"/>
      <c r="AE139" s="173"/>
      <c r="AF139" s="180"/>
      <c r="AG139" s="83"/>
      <c r="AH139" s="83"/>
      <c r="AI139" s="83"/>
      <c r="AJ139" s="83"/>
      <c r="AK139" s="83"/>
      <c r="AL139" s="83"/>
      <c r="AM139" s="83"/>
      <c r="AN139" s="83"/>
      <c r="AO139" s="83"/>
      <c r="AP139" s="84"/>
    </row>
    <row r="140" spans="1:42">
      <c r="A140" s="174">
        <v>136</v>
      </c>
      <c r="B140" s="174" t="s">
        <v>325</v>
      </c>
      <c r="C140" s="42">
        <v>41912</v>
      </c>
      <c r="D140" s="44" t="s">
        <v>57</v>
      </c>
      <c r="E140" s="46">
        <v>0</v>
      </c>
      <c r="F140" t="s">
        <v>319</v>
      </c>
      <c r="G140" s="151">
        <v>93</v>
      </c>
      <c r="H140" s="152">
        <v>2.2799999999999998</v>
      </c>
      <c r="I140" s="153">
        <v>38.96</v>
      </c>
      <c r="J140" s="153">
        <v>66.12</v>
      </c>
      <c r="K140" s="152">
        <v>13</v>
      </c>
      <c r="L140" s="152">
        <v>0.46</v>
      </c>
      <c r="M140" s="153">
        <v>1.052</v>
      </c>
      <c r="N140" s="153">
        <v>3.782</v>
      </c>
      <c r="O140" s="153">
        <f xml:space="preserve"> I140+0.079</f>
        <v>39.039000000000001</v>
      </c>
      <c r="P140" s="153">
        <f>J140+2.305</f>
        <v>68.425000000000011</v>
      </c>
      <c r="Q140" s="153">
        <f>M140+0.079</f>
        <v>1.131</v>
      </c>
      <c r="R140" s="153">
        <f>N140+2.305</f>
        <v>6.0869999999999997</v>
      </c>
      <c r="S140" s="87">
        <f t="shared" si="24"/>
        <v>40.789473684210527</v>
      </c>
      <c r="T140" s="83">
        <f t="shared" si="25"/>
        <v>0.58923169993950386</v>
      </c>
      <c r="U140" s="84">
        <f t="shared" si="26"/>
        <v>2576.0352000000003</v>
      </c>
      <c r="V140" s="88">
        <f t="shared" si="27"/>
        <v>43.956043956043963</v>
      </c>
      <c r="W140" s="89">
        <f t="shared" si="28"/>
        <v>0.60810420610221694</v>
      </c>
      <c r="X140" s="83">
        <f t="shared" si="29"/>
        <v>2363.1089040000002</v>
      </c>
      <c r="Y140" s="171">
        <v>1240.93</v>
      </c>
      <c r="Z140" s="172">
        <v>8.6199999999999992</v>
      </c>
      <c r="AA140" s="173">
        <v>107.6</v>
      </c>
      <c r="AB140" s="170">
        <v>67.040000000000006</v>
      </c>
      <c r="AC140" s="178">
        <v>6.5</v>
      </c>
      <c r="AD140" s="161">
        <v>0.5</v>
      </c>
      <c r="AE140" s="173">
        <v>0.27300000000000002</v>
      </c>
      <c r="AF140" s="180">
        <v>-0.19900000000000001</v>
      </c>
      <c r="AG140" s="83"/>
      <c r="AH140" s="83"/>
      <c r="AI140" s="83"/>
      <c r="AJ140" s="83"/>
      <c r="AK140" s="83"/>
      <c r="AL140" s="83"/>
      <c r="AM140" s="83"/>
      <c r="AN140" s="83"/>
      <c r="AO140" s="83"/>
      <c r="AP140" s="84"/>
    </row>
    <row r="141" spans="1:42">
      <c r="A141" s="12">
        <v>137</v>
      </c>
      <c r="B141" s="19" t="s">
        <v>23</v>
      </c>
      <c r="C141" s="42">
        <v>41897</v>
      </c>
      <c r="D141" s="93" t="s">
        <v>42</v>
      </c>
      <c r="E141" s="46">
        <v>3</v>
      </c>
      <c r="F141" s="189" t="s">
        <v>346</v>
      </c>
      <c r="Y141" s="171"/>
      <c r="Z141" s="172"/>
      <c r="AA141" s="173"/>
      <c r="AB141" s="170"/>
      <c r="AC141" s="178"/>
      <c r="AD141" s="161"/>
      <c r="AE141" s="173"/>
      <c r="AF141" s="180"/>
      <c r="AG141" s="83"/>
      <c r="AH141" s="83"/>
      <c r="AI141" s="83"/>
      <c r="AJ141" s="83"/>
      <c r="AK141" s="83"/>
      <c r="AL141" s="83"/>
      <c r="AM141" s="83"/>
      <c r="AN141" s="83"/>
      <c r="AO141" s="83"/>
      <c r="AP141" s="84"/>
    </row>
    <row r="142" spans="1:42">
      <c r="A142" s="12">
        <v>138</v>
      </c>
      <c r="B142" s="19" t="s">
        <v>32</v>
      </c>
      <c r="C142" s="42">
        <v>41897</v>
      </c>
      <c r="D142" s="93" t="s">
        <v>48</v>
      </c>
      <c r="E142" s="46">
        <v>3</v>
      </c>
      <c r="F142" s="189" t="s">
        <v>346</v>
      </c>
      <c r="Y142" s="171"/>
      <c r="Z142" s="172"/>
      <c r="AA142" s="173"/>
      <c r="AB142" s="170"/>
      <c r="AC142" s="178"/>
      <c r="AD142" s="161"/>
      <c r="AE142" s="173"/>
      <c r="AF142" s="180"/>
      <c r="AG142" s="83"/>
      <c r="AH142" s="83"/>
      <c r="AI142" s="83"/>
      <c r="AJ142" s="83"/>
      <c r="AK142" s="83"/>
      <c r="AL142" s="83"/>
      <c r="AM142" s="83"/>
      <c r="AN142" s="83"/>
      <c r="AO142" s="83"/>
      <c r="AP142" s="84"/>
    </row>
    <row r="143" spans="1:42">
      <c r="A143" s="12">
        <v>139</v>
      </c>
      <c r="B143" s="19" t="s">
        <v>28</v>
      </c>
      <c r="C143" s="42">
        <v>41897</v>
      </c>
      <c r="D143" s="93" t="s">
        <v>49</v>
      </c>
      <c r="E143" s="46">
        <v>3</v>
      </c>
      <c r="F143" s="189" t="s">
        <v>346</v>
      </c>
      <c r="Y143" s="171"/>
      <c r="Z143" s="172"/>
      <c r="AA143" s="173"/>
      <c r="AB143" s="170"/>
      <c r="AC143" s="178"/>
      <c r="AD143" s="161"/>
      <c r="AE143" s="173"/>
      <c r="AF143" s="180"/>
      <c r="AG143" s="83"/>
      <c r="AH143" s="83"/>
      <c r="AI143" s="83"/>
      <c r="AJ143" s="83"/>
      <c r="AK143" s="83"/>
      <c r="AL143" s="83"/>
      <c r="AM143" s="83"/>
      <c r="AN143" s="83"/>
      <c r="AO143" s="83"/>
      <c r="AP143" s="84"/>
    </row>
    <row r="144" spans="1:42">
      <c r="A144" s="12">
        <v>140</v>
      </c>
      <c r="B144" s="19" t="s">
        <v>37</v>
      </c>
      <c r="C144" s="42">
        <v>41897</v>
      </c>
      <c r="D144" s="93" t="s">
        <v>50</v>
      </c>
      <c r="E144" s="46">
        <v>3</v>
      </c>
      <c r="F144" s="189" t="s">
        <v>346</v>
      </c>
      <c r="Y144" s="171"/>
      <c r="Z144" s="172"/>
      <c r="AA144" s="173"/>
      <c r="AB144" s="170"/>
      <c r="AC144" s="178"/>
      <c r="AD144" s="161"/>
      <c r="AE144" s="173"/>
      <c r="AF144" s="180"/>
      <c r="AG144" s="83"/>
      <c r="AH144" s="83"/>
      <c r="AI144" s="83"/>
      <c r="AJ144" s="83"/>
      <c r="AK144" s="83"/>
      <c r="AL144" s="83"/>
      <c r="AM144" s="83"/>
      <c r="AN144" s="83"/>
      <c r="AO144" s="83"/>
      <c r="AP144" s="84"/>
    </row>
    <row r="145" spans="1:59">
      <c r="A145" s="12">
        <v>141</v>
      </c>
      <c r="B145" s="174" t="s">
        <v>325</v>
      </c>
      <c r="C145" s="42">
        <v>41820</v>
      </c>
      <c r="D145" s="44" t="s">
        <v>57</v>
      </c>
      <c r="E145" s="46">
        <v>0</v>
      </c>
      <c r="Y145" s="171">
        <v>347.31</v>
      </c>
      <c r="Z145" s="172">
        <v>10.38</v>
      </c>
      <c r="AA145" s="173">
        <v>47.75</v>
      </c>
      <c r="AB145" s="170">
        <v>137.4</v>
      </c>
      <c r="AC145" s="173">
        <v>34.5</v>
      </c>
      <c r="AD145" s="163">
        <v>1.1299999999999999</v>
      </c>
      <c r="AE145" s="173">
        <v>3.444</v>
      </c>
      <c r="AF145" s="180">
        <v>4.8810000000000002</v>
      </c>
      <c r="AG145" s="83"/>
      <c r="AH145" s="83"/>
      <c r="AI145" s="83"/>
      <c r="AJ145" s="83"/>
      <c r="AK145" s="83"/>
      <c r="AL145" s="83"/>
      <c r="AM145" s="83"/>
      <c r="AN145" s="83"/>
      <c r="AO145" s="83"/>
      <c r="AP145" s="84"/>
      <c r="AR145" s="19"/>
      <c r="AS145" s="19"/>
      <c r="AT145" s="19"/>
      <c r="AU145" s="19"/>
      <c r="AV145" s="19"/>
      <c r="AW145" s="19"/>
      <c r="AX145" s="19"/>
      <c r="AY145" s="19"/>
      <c r="AZ145" s="19"/>
      <c r="BA145" s="93"/>
      <c r="BB145" s="123"/>
      <c r="BC145" s="19"/>
      <c r="BD145" s="188"/>
      <c r="BE145" s="163"/>
      <c r="BF145" s="163"/>
      <c r="BG145" s="163"/>
    </row>
    <row r="146" spans="1:59">
      <c r="A146" s="12">
        <v>142</v>
      </c>
      <c r="B146" s="174" t="s">
        <v>325</v>
      </c>
      <c r="C146" s="42">
        <v>41827</v>
      </c>
      <c r="D146" s="44" t="s">
        <v>57</v>
      </c>
      <c r="E146" s="46">
        <v>0</v>
      </c>
      <c r="Y146" s="171">
        <v>0.1</v>
      </c>
      <c r="Z146" s="172">
        <v>0.26</v>
      </c>
      <c r="AA146" s="173">
        <v>1E-3</v>
      </c>
      <c r="AB146" s="170">
        <v>-1.3759999999999999</v>
      </c>
      <c r="AC146" s="173">
        <v>0.1</v>
      </c>
      <c r="AD146" s="163">
        <v>0.28000000000000003</v>
      </c>
      <c r="AE146" s="173">
        <v>-6.0000000000000001E-3</v>
      </c>
      <c r="AF146" s="180">
        <v>-3.5230000000000001</v>
      </c>
      <c r="AG146" s="83"/>
      <c r="AH146" s="83"/>
      <c r="AI146" s="83"/>
      <c r="AJ146" s="83"/>
      <c r="AK146" s="83"/>
      <c r="AL146" s="83"/>
      <c r="AM146" s="83"/>
      <c r="AN146" s="83"/>
      <c r="AO146" s="83"/>
      <c r="AP146" s="84"/>
      <c r="AR146" s="19"/>
      <c r="AS146" s="19"/>
      <c r="AT146" s="19"/>
      <c r="AU146" s="19"/>
      <c r="AV146" s="19"/>
      <c r="AW146" s="19"/>
      <c r="AX146" s="19"/>
      <c r="AY146" s="19"/>
      <c r="AZ146" s="19"/>
      <c r="BA146" s="93"/>
      <c r="BB146" s="123"/>
      <c r="BC146" s="19"/>
      <c r="BD146" s="188"/>
      <c r="BE146" s="163"/>
      <c r="BF146" s="163"/>
      <c r="BG146" s="163"/>
    </row>
    <row r="147" spans="1:59">
      <c r="A147" s="12">
        <v>143</v>
      </c>
      <c r="B147" s="174" t="s">
        <v>325</v>
      </c>
      <c r="C147" s="42">
        <v>41827</v>
      </c>
      <c r="D147" s="44" t="s">
        <v>57</v>
      </c>
      <c r="E147" s="46">
        <v>0</v>
      </c>
      <c r="Y147" s="171">
        <v>0.1</v>
      </c>
      <c r="Z147" s="172">
        <v>0.31</v>
      </c>
      <c r="AA147" s="173">
        <v>-0.01</v>
      </c>
      <c r="AB147" s="170">
        <v>-1.4850000000000001</v>
      </c>
      <c r="AC147" s="173">
        <v>0.1</v>
      </c>
      <c r="AD147" s="163">
        <v>0.28000000000000003</v>
      </c>
      <c r="AE147" s="173">
        <v>1.6E-2</v>
      </c>
      <c r="AF147" s="180">
        <v>-1.62</v>
      </c>
      <c r="AG147" s="83"/>
      <c r="AH147" s="83"/>
      <c r="AI147" s="83"/>
      <c r="AJ147" s="83"/>
      <c r="AK147" s="83"/>
      <c r="AL147" s="83"/>
      <c r="AM147" s="83"/>
      <c r="AN147" s="83"/>
      <c r="AO147" s="83"/>
      <c r="AP147" s="84"/>
      <c r="AR147" s="19"/>
      <c r="AS147" s="19"/>
      <c r="AT147" s="19"/>
      <c r="AU147" s="19"/>
      <c r="AV147" s="19"/>
      <c r="AW147" s="19"/>
      <c r="AX147" s="19"/>
      <c r="AY147" s="19"/>
      <c r="AZ147" s="19"/>
      <c r="BA147" s="93"/>
      <c r="BB147" s="123"/>
      <c r="BC147" s="19"/>
      <c r="BD147" s="188"/>
      <c r="BE147" s="163"/>
      <c r="BF147" s="163"/>
      <c r="BG147" s="163"/>
    </row>
    <row r="148" spans="1:59">
      <c r="Y148" s="171"/>
      <c r="Z148" s="172"/>
      <c r="AA148" s="173"/>
      <c r="AB148" s="170"/>
      <c r="AC148" s="173"/>
      <c r="AD148" s="163"/>
      <c r="AE148" s="173"/>
      <c r="AF148" s="180"/>
      <c r="AG148" s="83"/>
      <c r="AH148" s="83"/>
      <c r="AI148" s="83"/>
      <c r="AJ148" s="83"/>
      <c r="AK148" s="83"/>
      <c r="AL148" s="83"/>
      <c r="AM148" s="83"/>
      <c r="AN148" s="83"/>
      <c r="AO148" s="83"/>
      <c r="AP148" s="84"/>
    </row>
    <row r="149" spans="1:59">
      <c r="Y149" s="171"/>
      <c r="Z149" s="172"/>
      <c r="AA149" s="173"/>
      <c r="AB149" s="170"/>
      <c r="AC149" s="173"/>
      <c r="AD149" s="163"/>
      <c r="AE149" s="173"/>
      <c r="AF149" s="180"/>
      <c r="AG149" s="83"/>
      <c r="AH149" s="83"/>
      <c r="AI149" s="83"/>
      <c r="AJ149" s="83"/>
      <c r="AK149" s="83"/>
      <c r="AL149" s="83"/>
      <c r="AM149" s="83"/>
      <c r="AN149" s="83"/>
      <c r="AO149" s="83"/>
      <c r="AP149" s="84"/>
    </row>
    <row r="150" spans="1:59">
      <c r="Y150" s="171"/>
      <c r="Z150" s="172"/>
      <c r="AA150" s="173"/>
      <c r="AB150" s="170"/>
      <c r="AC150" s="173"/>
      <c r="AD150" s="163"/>
      <c r="AE150" s="173"/>
      <c r="AF150" s="180"/>
      <c r="AG150" s="83"/>
      <c r="AH150" s="83"/>
      <c r="AI150" s="83"/>
      <c r="AJ150" s="83"/>
      <c r="AK150" s="83"/>
      <c r="AL150" s="83"/>
      <c r="AM150" s="83"/>
      <c r="AN150" s="83"/>
      <c r="AO150" s="83"/>
      <c r="AP150" s="84"/>
    </row>
    <row r="151" spans="1:59">
      <c r="Y151" s="171"/>
      <c r="Z151" s="172"/>
      <c r="AA151" s="173"/>
      <c r="AB151" s="170"/>
      <c r="AC151" s="173"/>
      <c r="AD151" s="163"/>
      <c r="AE151" s="173"/>
      <c r="AF151" s="180"/>
      <c r="AG151" s="83"/>
      <c r="AH151" s="83"/>
      <c r="AI151" s="83"/>
      <c r="AJ151" s="83"/>
      <c r="AK151" s="83"/>
      <c r="AL151" s="83"/>
      <c r="AM151" s="83"/>
      <c r="AN151" s="83"/>
      <c r="AO151" s="83"/>
      <c r="AP151" s="84"/>
    </row>
    <row r="152" spans="1:59">
      <c r="Y152" s="171"/>
      <c r="Z152" s="172"/>
      <c r="AA152" s="173"/>
      <c r="AB152" s="170"/>
      <c r="AC152" s="173"/>
      <c r="AD152" s="163"/>
      <c r="AE152" s="173"/>
      <c r="AF152" s="180"/>
      <c r="AG152" s="83"/>
      <c r="AH152" s="83"/>
      <c r="AI152" s="83"/>
      <c r="AJ152" s="83"/>
      <c r="AK152" s="83"/>
      <c r="AL152" s="83"/>
      <c r="AM152" s="83"/>
      <c r="AN152" s="83"/>
      <c r="AO152" s="83"/>
      <c r="AP152" s="84"/>
    </row>
    <row r="153" spans="1:59">
      <c r="Y153" s="169"/>
      <c r="Z153" s="170"/>
      <c r="AA153" s="173"/>
      <c r="AB153" s="170"/>
      <c r="AC153" s="173"/>
      <c r="AD153" s="163"/>
      <c r="AE153" s="173"/>
      <c r="AF153" s="180"/>
      <c r="AG153" s="83"/>
      <c r="AH153" s="83"/>
      <c r="AI153" s="83"/>
      <c r="AJ153" s="83"/>
      <c r="AK153" s="83"/>
      <c r="AL153" s="83"/>
      <c r="AM153" s="83"/>
      <c r="AN153" s="83"/>
      <c r="AO153" s="83"/>
      <c r="AP153" s="84"/>
    </row>
    <row r="154" spans="1:59">
      <c r="Y154" s="169"/>
      <c r="Z154" s="170"/>
      <c r="AA154" s="173"/>
      <c r="AB154" s="170"/>
      <c r="AC154" s="173"/>
      <c r="AD154" s="163"/>
      <c r="AE154" s="173"/>
      <c r="AF154" s="180"/>
      <c r="AG154" s="83"/>
      <c r="AH154" s="83"/>
      <c r="AI154" s="83"/>
      <c r="AJ154" s="83"/>
      <c r="AK154" s="83"/>
      <c r="AL154" s="83"/>
      <c r="AM154" s="83"/>
      <c r="AN154" s="83"/>
      <c r="AO154" s="83"/>
      <c r="AP154" s="84"/>
    </row>
    <row r="155" spans="1:59">
      <c r="Y155" s="82"/>
      <c r="AA155" s="173"/>
      <c r="AB155" s="170"/>
      <c r="AC155" s="173"/>
      <c r="AD155" s="163"/>
      <c r="AE155" s="173"/>
      <c r="AF155" s="180"/>
      <c r="AG155" s="83"/>
      <c r="AH155" s="83"/>
      <c r="AI155" s="83"/>
      <c r="AJ155" s="83"/>
      <c r="AK155" s="83"/>
      <c r="AL155" s="83"/>
      <c r="AM155" s="83"/>
      <c r="AN155" s="83"/>
      <c r="AO155" s="83"/>
      <c r="AP155" s="84"/>
    </row>
    <row r="156" spans="1:59">
      <c r="Y156" s="82"/>
      <c r="AA156" s="173"/>
      <c r="AB156" s="170"/>
      <c r="AC156" s="173"/>
      <c r="AD156" s="163"/>
      <c r="AE156" s="173"/>
      <c r="AF156" s="180"/>
      <c r="AG156" s="83"/>
      <c r="AH156" s="83"/>
      <c r="AI156" s="83"/>
      <c r="AJ156" s="83"/>
      <c r="AK156" s="83"/>
      <c r="AL156" s="83"/>
      <c r="AM156" s="83"/>
      <c r="AN156" s="83"/>
      <c r="AO156" s="83"/>
      <c r="AP156" s="84"/>
    </row>
    <row r="157" spans="1:59">
      <c r="Y157" s="82"/>
      <c r="AA157" s="173"/>
      <c r="AB157" s="170"/>
      <c r="AC157" s="173"/>
      <c r="AD157" s="163"/>
      <c r="AE157" s="173"/>
      <c r="AF157" s="180"/>
      <c r="AG157" s="83"/>
      <c r="AH157" s="83"/>
      <c r="AI157" s="83"/>
      <c r="AJ157" s="83"/>
      <c r="AK157" s="83"/>
      <c r="AL157" s="83"/>
      <c r="AM157" s="83"/>
      <c r="AN157" s="83"/>
      <c r="AO157" s="83"/>
      <c r="AP157" s="84"/>
    </row>
    <row r="158" spans="1:59">
      <c r="Y158" s="82"/>
      <c r="AA158" s="173"/>
      <c r="AB158" s="170"/>
      <c r="AC158" s="173"/>
      <c r="AD158" s="163"/>
      <c r="AE158" s="173"/>
      <c r="AF158" s="180"/>
      <c r="AG158" s="83"/>
      <c r="AH158" s="83"/>
      <c r="AI158" s="83"/>
      <c r="AJ158" s="83"/>
      <c r="AK158" s="83"/>
      <c r="AL158" s="83"/>
      <c r="AM158" s="83"/>
      <c r="AN158" s="83"/>
      <c r="AO158" s="83"/>
      <c r="AP158" s="84"/>
    </row>
    <row r="159" spans="1:59">
      <c r="Y159" s="82"/>
      <c r="AA159" s="173"/>
      <c r="AB159" s="170"/>
      <c r="AC159" s="173"/>
      <c r="AD159" s="163"/>
      <c r="AE159" s="173"/>
      <c r="AF159" s="180"/>
      <c r="AG159" s="83"/>
      <c r="AH159" s="83"/>
      <c r="AI159" s="83"/>
      <c r="AJ159" s="83"/>
      <c r="AK159" s="83"/>
      <c r="AL159" s="83"/>
      <c r="AM159" s="83"/>
      <c r="AN159" s="83"/>
      <c r="AO159" s="83"/>
      <c r="AP159" s="84"/>
    </row>
    <row r="160" spans="1:59">
      <c r="Y160" s="82"/>
      <c r="AA160" s="173"/>
      <c r="AB160" s="170"/>
      <c r="AC160" s="173"/>
      <c r="AD160" s="163"/>
      <c r="AE160" s="173"/>
      <c r="AF160" s="180"/>
      <c r="AG160" s="83"/>
      <c r="AH160" s="83"/>
      <c r="AI160" s="83"/>
      <c r="AJ160" s="83"/>
      <c r="AK160" s="83"/>
      <c r="AL160" s="83"/>
      <c r="AM160" s="83"/>
      <c r="AN160" s="83"/>
      <c r="AO160" s="83"/>
      <c r="AP160" s="84"/>
    </row>
    <row r="161" spans="25:42">
      <c r="Y161" s="82"/>
      <c r="AA161" s="173"/>
      <c r="AB161" s="170"/>
      <c r="AC161" s="173"/>
      <c r="AD161" s="163"/>
      <c r="AE161" s="173"/>
      <c r="AF161" s="180"/>
      <c r="AG161" s="83"/>
      <c r="AH161" s="83"/>
      <c r="AI161" s="83"/>
      <c r="AJ161" s="83"/>
      <c r="AK161" s="83"/>
      <c r="AL161" s="83"/>
      <c r="AM161" s="83"/>
      <c r="AN161" s="83"/>
      <c r="AO161" s="83"/>
      <c r="AP161" s="84"/>
    </row>
    <row r="162" spans="25:42">
      <c r="Y162" s="82"/>
      <c r="AA162" s="173"/>
      <c r="AB162" s="170"/>
      <c r="AC162" s="173"/>
      <c r="AD162" s="163"/>
      <c r="AE162" s="173"/>
      <c r="AF162" s="180"/>
      <c r="AG162" s="83"/>
      <c r="AH162" s="83"/>
      <c r="AI162" s="83"/>
      <c r="AJ162" s="83"/>
      <c r="AK162" s="83"/>
      <c r="AL162" s="83"/>
      <c r="AM162" s="83"/>
      <c r="AN162" s="83"/>
      <c r="AO162" s="83"/>
      <c r="AP162" s="84"/>
    </row>
    <row r="163" spans="25:42">
      <c r="Y163" s="82"/>
      <c r="AA163" s="173"/>
      <c r="AB163" s="170"/>
      <c r="AC163" s="173"/>
      <c r="AD163" s="163"/>
      <c r="AE163" s="173"/>
      <c r="AF163" s="180"/>
      <c r="AG163" s="83"/>
      <c r="AH163" s="83"/>
      <c r="AI163" s="83"/>
      <c r="AJ163" s="83"/>
      <c r="AK163" s="83"/>
      <c r="AL163" s="83"/>
      <c r="AM163" s="83"/>
      <c r="AN163" s="83"/>
      <c r="AO163" s="83"/>
      <c r="AP163" s="84"/>
    </row>
    <row r="164" spans="25:42">
      <c r="Y164" s="82"/>
      <c r="AA164" s="173"/>
      <c r="AB164" s="170"/>
      <c r="AC164" s="173"/>
      <c r="AD164" s="163"/>
      <c r="AE164" s="173"/>
      <c r="AF164" s="180"/>
      <c r="AG164" s="83"/>
      <c r="AH164" s="83"/>
      <c r="AI164" s="83"/>
      <c r="AJ164" s="83"/>
      <c r="AK164" s="83"/>
      <c r="AL164" s="83"/>
      <c r="AM164" s="83"/>
      <c r="AN164" s="83"/>
      <c r="AO164" s="83"/>
      <c r="AP164" s="84"/>
    </row>
    <row r="165" spans="25:42">
      <c r="Y165" s="82"/>
      <c r="AA165" s="173"/>
      <c r="AB165" s="170"/>
      <c r="AC165" s="173"/>
      <c r="AD165" s="163"/>
      <c r="AE165" s="173"/>
      <c r="AF165" s="180"/>
      <c r="AG165" s="83"/>
      <c r="AH165" s="83"/>
      <c r="AI165" s="83"/>
      <c r="AJ165" s="83"/>
      <c r="AK165" s="83"/>
      <c r="AL165" s="83"/>
      <c r="AM165" s="83"/>
      <c r="AN165" s="83"/>
      <c r="AO165" s="83"/>
      <c r="AP165" s="84"/>
    </row>
    <row r="166" spans="25:42">
      <c r="Y166" s="82"/>
      <c r="AA166" s="173"/>
      <c r="AB166" s="170"/>
      <c r="AC166" s="173"/>
      <c r="AD166" s="163"/>
      <c r="AE166" s="173"/>
      <c r="AF166" s="180"/>
      <c r="AG166" s="83"/>
      <c r="AH166" s="83"/>
      <c r="AI166" s="83"/>
      <c r="AJ166" s="83"/>
      <c r="AK166" s="83"/>
      <c r="AL166" s="83"/>
      <c r="AM166" s="83"/>
      <c r="AN166" s="83"/>
      <c r="AO166" s="83"/>
      <c r="AP166" s="84"/>
    </row>
    <row r="167" spans="25:42">
      <c r="Y167" s="82"/>
      <c r="AA167" s="173"/>
      <c r="AB167" s="170"/>
      <c r="AC167" s="83"/>
      <c r="AD167" s="83"/>
      <c r="AE167" s="173"/>
      <c r="AF167" s="180"/>
      <c r="AG167" s="83"/>
      <c r="AH167" s="83"/>
      <c r="AI167" s="83"/>
      <c r="AJ167" s="83"/>
      <c r="AK167" s="83"/>
      <c r="AL167" s="83"/>
      <c r="AM167" s="83"/>
      <c r="AN167" s="83"/>
      <c r="AO167" s="83"/>
      <c r="AP167" s="84"/>
    </row>
    <row r="168" spans="25:42">
      <c r="Y168" s="82"/>
      <c r="AA168" s="173"/>
      <c r="AB168" s="170"/>
      <c r="AC168" s="83"/>
      <c r="AD168" s="83"/>
      <c r="AE168" s="173"/>
      <c r="AF168" s="180"/>
      <c r="AG168" s="83"/>
      <c r="AH168" s="83"/>
      <c r="AI168" s="83"/>
      <c r="AJ168" s="83"/>
      <c r="AK168" s="83"/>
      <c r="AL168" s="83"/>
      <c r="AM168" s="83"/>
      <c r="AN168" s="83"/>
      <c r="AO168" s="83"/>
      <c r="AP168" s="84"/>
    </row>
    <row r="169" spans="25:42">
      <c r="Y169" s="82"/>
      <c r="AA169" s="173"/>
      <c r="AB169" s="170"/>
      <c r="AC169" s="83"/>
      <c r="AD169" s="83"/>
      <c r="AE169" s="173"/>
      <c r="AF169" s="180"/>
      <c r="AG169" s="83"/>
      <c r="AH169" s="83"/>
      <c r="AI169" s="83"/>
      <c r="AJ169" s="83"/>
      <c r="AK169" s="83"/>
      <c r="AL169" s="83"/>
      <c r="AM169" s="83"/>
      <c r="AN169" s="83"/>
      <c r="AO169" s="83"/>
      <c r="AP169" s="84"/>
    </row>
    <row r="170" spans="25:42">
      <c r="Y170" s="82"/>
      <c r="AA170" s="173"/>
      <c r="AB170" s="170"/>
      <c r="AC170" s="83"/>
      <c r="AD170" s="83"/>
      <c r="AE170" s="173"/>
      <c r="AF170" s="180"/>
      <c r="AG170" s="83"/>
      <c r="AH170" s="83"/>
      <c r="AI170" s="83"/>
      <c r="AJ170" s="83"/>
      <c r="AK170" s="83"/>
      <c r="AL170" s="83"/>
      <c r="AM170" s="83"/>
      <c r="AN170" s="83"/>
      <c r="AO170" s="83"/>
      <c r="AP170" s="84"/>
    </row>
    <row r="171" spans="25:42">
      <c r="Y171" s="82"/>
      <c r="AA171" s="173"/>
      <c r="AB171" s="170"/>
      <c r="AC171" s="83"/>
      <c r="AD171" s="83"/>
      <c r="AE171" s="173"/>
      <c r="AF171" s="180"/>
      <c r="AG171" s="83"/>
      <c r="AH171" s="83"/>
      <c r="AI171" s="83"/>
      <c r="AJ171" s="83"/>
      <c r="AK171" s="83"/>
      <c r="AL171" s="83"/>
      <c r="AM171" s="83"/>
      <c r="AN171" s="83"/>
      <c r="AO171" s="83"/>
      <c r="AP171" s="84"/>
    </row>
    <row r="172" spans="25:42">
      <c r="Y172" s="82"/>
      <c r="AA172" s="173"/>
      <c r="AB172" s="170"/>
      <c r="AC172" s="83"/>
      <c r="AD172" s="83"/>
      <c r="AE172" s="173"/>
      <c r="AF172" s="180"/>
      <c r="AG172" s="83"/>
      <c r="AH172" s="83"/>
      <c r="AI172" s="83"/>
      <c r="AJ172" s="83"/>
      <c r="AK172" s="83"/>
      <c r="AL172" s="83"/>
      <c r="AM172" s="83"/>
      <c r="AN172" s="83"/>
      <c r="AO172" s="83"/>
      <c r="AP172" s="84"/>
    </row>
    <row r="173" spans="25:42">
      <c r="Y173" s="82"/>
      <c r="AA173" s="173"/>
      <c r="AB173" s="170"/>
      <c r="AC173" s="83"/>
      <c r="AD173" s="83"/>
      <c r="AE173" s="173"/>
      <c r="AF173" s="180"/>
      <c r="AG173" s="83"/>
      <c r="AH173" s="83"/>
      <c r="AI173" s="83"/>
      <c r="AJ173" s="83"/>
      <c r="AK173" s="83"/>
      <c r="AL173" s="83"/>
      <c r="AM173" s="83"/>
      <c r="AN173" s="83"/>
      <c r="AO173" s="83"/>
      <c r="AP173" s="84"/>
    </row>
    <row r="174" spans="25:42">
      <c r="Y174" s="82"/>
      <c r="AA174" s="173"/>
      <c r="AB174" s="170"/>
      <c r="AC174" s="83"/>
      <c r="AD174" s="83"/>
      <c r="AE174" s="173"/>
      <c r="AF174" s="180"/>
      <c r="AG174" s="83"/>
      <c r="AH174" s="83"/>
      <c r="AI174" s="83"/>
      <c r="AJ174" s="83"/>
      <c r="AK174" s="83"/>
      <c r="AL174" s="83"/>
      <c r="AM174" s="83"/>
      <c r="AN174" s="83"/>
      <c r="AO174" s="83"/>
      <c r="AP174" s="84"/>
    </row>
    <row r="175" spans="25:42">
      <c r="Y175" s="82"/>
      <c r="AA175" s="173"/>
      <c r="AB175" s="170"/>
      <c r="AC175" s="83"/>
      <c r="AD175" s="83"/>
      <c r="AE175" s="173"/>
      <c r="AF175" s="180"/>
      <c r="AG175" s="83"/>
      <c r="AH175" s="83"/>
      <c r="AI175" s="83"/>
      <c r="AJ175" s="83"/>
      <c r="AK175" s="83"/>
      <c r="AL175" s="83"/>
      <c r="AM175" s="83"/>
      <c r="AN175" s="83"/>
      <c r="AO175" s="83"/>
      <c r="AP175" s="84"/>
    </row>
    <row r="176" spans="25:42">
      <c r="Y176" s="82"/>
      <c r="AA176" s="173"/>
      <c r="AB176" s="170"/>
      <c r="AC176" s="83"/>
      <c r="AD176" s="83"/>
      <c r="AE176" s="173"/>
      <c r="AF176" s="180"/>
      <c r="AG176" s="83"/>
      <c r="AH176" s="83"/>
      <c r="AI176" s="83"/>
      <c r="AJ176" s="83"/>
      <c r="AK176" s="83"/>
      <c r="AL176" s="83"/>
      <c r="AM176" s="83"/>
      <c r="AN176" s="83"/>
      <c r="AO176" s="83"/>
      <c r="AP176" s="84"/>
    </row>
    <row r="177" spans="25:42">
      <c r="Y177" s="82"/>
      <c r="AA177" s="173"/>
      <c r="AB177" s="170"/>
      <c r="AC177" s="83"/>
      <c r="AD177" s="83"/>
      <c r="AE177" s="173"/>
      <c r="AF177" s="180"/>
      <c r="AG177" s="83"/>
      <c r="AH177" s="83"/>
      <c r="AI177" s="83"/>
      <c r="AJ177" s="83"/>
      <c r="AK177" s="83"/>
      <c r="AL177" s="83"/>
      <c r="AM177" s="83"/>
      <c r="AN177" s="83"/>
      <c r="AO177" s="83"/>
      <c r="AP177" s="84"/>
    </row>
    <row r="178" spans="25:42">
      <c r="Y178" s="82"/>
      <c r="AA178" s="173"/>
      <c r="AB178" s="170"/>
      <c r="AC178" s="83"/>
      <c r="AD178" s="83"/>
      <c r="AE178" s="173"/>
      <c r="AF178" s="180"/>
      <c r="AG178" s="83"/>
      <c r="AH178" s="83"/>
      <c r="AI178" s="83"/>
      <c r="AJ178" s="83"/>
      <c r="AK178" s="83"/>
      <c r="AL178" s="83"/>
      <c r="AM178" s="83"/>
      <c r="AN178" s="83"/>
      <c r="AO178" s="83"/>
      <c r="AP178" s="84"/>
    </row>
    <row r="179" spans="25:42">
      <c r="AA179" s="173"/>
      <c r="AB179" s="170"/>
      <c r="AE179" s="173"/>
      <c r="AF179" s="180"/>
    </row>
    <row r="180" spans="25:42">
      <c r="AE180" s="173"/>
      <c r="AF180" s="180"/>
    </row>
    <row r="181" spans="25:42">
      <c r="AE181" s="173"/>
      <c r="AF181" s="180"/>
    </row>
    <row r="182" spans="25:42">
      <c r="AE182" s="173"/>
      <c r="AF182" s="180"/>
    </row>
    <row r="183" spans="25:42">
      <c r="AE183" s="173"/>
      <c r="AF183" s="180"/>
    </row>
    <row r="184" spans="25:42">
      <c r="AE184" s="173"/>
      <c r="AF184" s="180"/>
    </row>
    <row r="185" spans="25:42">
      <c r="AE185" s="173"/>
      <c r="AF185" s="180"/>
    </row>
    <row r="186" spans="25:42">
      <c r="AE186" s="173"/>
      <c r="AF186" s="180"/>
    </row>
    <row r="187" spans="25:42">
      <c r="AE187" s="173"/>
      <c r="AF187" s="180"/>
    </row>
    <row r="188" spans="25:42">
      <c r="AE188" s="173"/>
      <c r="AF188" s="180"/>
    </row>
    <row r="189" spans="25:42">
      <c r="AE189" s="173"/>
      <c r="AF189" s="180"/>
    </row>
    <row r="190" spans="25:42">
      <c r="AE190" s="173"/>
      <c r="AF190" s="180"/>
    </row>
    <row r="191" spans="25:42">
      <c r="AE191" s="173"/>
      <c r="AF191" s="180"/>
    </row>
    <row r="192" spans="25:42">
      <c r="AE192" s="173"/>
      <c r="AF192" s="180"/>
    </row>
    <row r="193" spans="31:32">
      <c r="AE193" s="173"/>
      <c r="AF193" s="180"/>
    </row>
    <row r="194" spans="31:32">
      <c r="AE194" s="173"/>
      <c r="AF194" s="180"/>
    </row>
    <row r="195" spans="31:32">
      <c r="AE195" s="173"/>
      <c r="AF195" s="180"/>
    </row>
    <row r="196" spans="31:32">
      <c r="AE196" s="173"/>
      <c r="AF196" s="180"/>
    </row>
    <row r="197" spans="31:32">
      <c r="AE197" s="173"/>
      <c r="AF197" s="180"/>
    </row>
    <row r="198" spans="31:32">
      <c r="AE198" s="173"/>
      <c r="AF198" s="180"/>
    </row>
    <row r="199" spans="31:32">
      <c r="AE199" s="173"/>
      <c r="AF199" s="180"/>
    </row>
    <row r="200" spans="31:32">
      <c r="AE200" s="173"/>
      <c r="AF200" s="180"/>
    </row>
    <row r="201" spans="31:32">
      <c r="AE201" s="173"/>
      <c r="AF201" s="180"/>
    </row>
    <row r="202" spans="31:32">
      <c r="AE202" s="173"/>
      <c r="AF202" s="180"/>
    </row>
    <row r="203" spans="31:32">
      <c r="AE203" s="173"/>
      <c r="AF203" s="180"/>
    </row>
    <row r="204" spans="31:32">
      <c r="AE204" s="173"/>
      <c r="AF204" s="180"/>
    </row>
    <row r="205" spans="31:32">
      <c r="AE205" s="173"/>
      <c r="AF205" s="180"/>
    </row>
    <row r="206" spans="31:32">
      <c r="AE206" s="173"/>
      <c r="AF206" s="180"/>
    </row>
    <row r="207" spans="31:32">
      <c r="AE207" s="173"/>
      <c r="AF207" s="180"/>
    </row>
    <row r="208" spans="31:32">
      <c r="AE208" s="173"/>
      <c r="AF208" s="180"/>
    </row>
    <row r="209" spans="31:32">
      <c r="AE209" s="173"/>
      <c r="AF209" s="180"/>
    </row>
    <row r="210" spans="31:32">
      <c r="AE210" s="173"/>
      <c r="AF210" s="180"/>
    </row>
    <row r="211" spans="31:32">
      <c r="AE211" s="173"/>
      <c r="AF211" s="180"/>
    </row>
    <row r="212" spans="31:32">
      <c r="AE212" s="173"/>
      <c r="AF212" s="180"/>
    </row>
    <row r="213" spans="31:32">
      <c r="AE213" s="173"/>
      <c r="AF213" s="180"/>
    </row>
    <row r="214" spans="31:32">
      <c r="AE214" s="173"/>
      <c r="AF214" s="180"/>
    </row>
    <row r="215" spans="31:32">
      <c r="AE215" s="173"/>
      <c r="AF215" s="180"/>
    </row>
    <row r="216" spans="31:32">
      <c r="AE216" s="173"/>
      <c r="AF216" s="180"/>
    </row>
    <row r="217" spans="31:32">
      <c r="AE217" s="173"/>
      <c r="AF217" s="180"/>
    </row>
    <row r="218" spans="31:32">
      <c r="AE218" s="173"/>
      <c r="AF218" s="180"/>
    </row>
    <row r="219" spans="31:32">
      <c r="AE219" s="173"/>
      <c r="AF219" s="180"/>
    </row>
    <row r="220" spans="31:32">
      <c r="AE220" s="173"/>
      <c r="AF220" s="180"/>
    </row>
    <row r="221" spans="31:32">
      <c r="AE221" s="173"/>
      <c r="AF221" s="180"/>
    </row>
    <row r="222" spans="31:32">
      <c r="AE222" s="173"/>
      <c r="AF222" s="180"/>
    </row>
    <row r="223" spans="31:32">
      <c r="AE223" s="173"/>
      <c r="AF223" s="180"/>
    </row>
    <row r="224" spans="31:32">
      <c r="AE224" s="173"/>
      <c r="AF224" s="180"/>
    </row>
    <row r="225" spans="31:32">
      <c r="AE225" s="173"/>
      <c r="AF225" s="180"/>
    </row>
    <row r="226" spans="31:32">
      <c r="AE226" s="173"/>
      <c r="AF226" s="180"/>
    </row>
    <row r="227" spans="31:32">
      <c r="AE227" s="173"/>
      <c r="AF227" s="180"/>
    </row>
    <row r="228" spans="31:32">
      <c r="AE228" s="173"/>
      <c r="AF228" s="180"/>
    </row>
    <row r="229" spans="31:32">
      <c r="AE229" s="173"/>
      <c r="AF229" s="180"/>
    </row>
    <row r="230" spans="31:32">
      <c r="AE230" s="173"/>
      <c r="AF230" s="180"/>
    </row>
    <row r="231" spans="31:32">
      <c r="AE231" s="173"/>
      <c r="AF231" s="180"/>
    </row>
    <row r="232" spans="31:32">
      <c r="AE232" s="173"/>
      <c r="AF232" s="180"/>
    </row>
    <row r="233" spans="31:32">
      <c r="AE233" s="173"/>
      <c r="AF233" s="180"/>
    </row>
    <row r="234" spans="31:32">
      <c r="AE234" s="173"/>
      <c r="AF234" s="180"/>
    </row>
    <row r="235" spans="31:32">
      <c r="AE235" s="173"/>
      <c r="AF235" s="180"/>
    </row>
    <row r="236" spans="31:32">
      <c r="AE236" s="173"/>
      <c r="AF236" s="180"/>
    </row>
    <row r="237" spans="31:32">
      <c r="AE237" s="173"/>
      <c r="AF237" s="180"/>
    </row>
    <row r="238" spans="31:32">
      <c r="AE238" s="173"/>
      <c r="AF238" s="180"/>
    </row>
    <row r="239" spans="31:32">
      <c r="AE239" s="173"/>
      <c r="AF239" s="180"/>
    </row>
    <row r="240" spans="31:32">
      <c r="AE240" s="173"/>
      <c r="AF240" s="180"/>
    </row>
    <row r="241" spans="31:32">
      <c r="AE241" s="173"/>
      <c r="AF241" s="180"/>
    </row>
    <row r="242" spans="31:32">
      <c r="AE242" s="173"/>
      <c r="AF242" s="180"/>
    </row>
    <row r="243" spans="31:32">
      <c r="AE243" s="173"/>
      <c r="AF243" s="180"/>
    </row>
    <row r="244" spans="31:32">
      <c r="AE244" s="173"/>
      <c r="AF244" s="180"/>
    </row>
    <row r="245" spans="31:32">
      <c r="AE245" s="173"/>
      <c r="AF245" s="180"/>
    </row>
    <row r="246" spans="31:32">
      <c r="AE246" s="173"/>
      <c r="AF246" s="180"/>
    </row>
    <row r="247" spans="31:32">
      <c r="AE247" s="173"/>
      <c r="AF247" s="180"/>
    </row>
    <row r="248" spans="31:32">
      <c r="AE248" s="173"/>
      <c r="AF248" s="180"/>
    </row>
    <row r="249" spans="31:32">
      <c r="AE249" s="173"/>
      <c r="AF249" s="180"/>
    </row>
    <row r="250" spans="31:32">
      <c r="AE250" s="173"/>
      <c r="AF250" s="180"/>
    </row>
    <row r="251" spans="31:32">
      <c r="AE251" s="173"/>
      <c r="AF251" s="180"/>
    </row>
    <row r="252" spans="31:32">
      <c r="AE252" s="173"/>
      <c r="AF252" s="180"/>
    </row>
    <row r="253" spans="31:32">
      <c r="AE253" s="173"/>
      <c r="AF253" s="180"/>
    </row>
    <row r="254" spans="31:32">
      <c r="AE254" s="173"/>
      <c r="AF254" s="180"/>
    </row>
    <row r="255" spans="31:32">
      <c r="AE255" s="173"/>
      <c r="AF255" s="180"/>
    </row>
    <row r="256" spans="31:32">
      <c r="AE256" s="173"/>
      <c r="AF256" s="180"/>
    </row>
    <row r="257" spans="31:32">
      <c r="AE257" s="173"/>
      <c r="AF257" s="180"/>
    </row>
    <row r="258" spans="31:32">
      <c r="AE258" s="173"/>
      <c r="AF258" s="180"/>
    </row>
    <row r="259" spans="31:32">
      <c r="AE259" s="173"/>
      <c r="AF259" s="180"/>
    </row>
    <row r="260" spans="31:32">
      <c r="AE260" s="173"/>
      <c r="AF260" s="180"/>
    </row>
    <row r="261" spans="31:32">
      <c r="AE261" s="173"/>
      <c r="AF261" s="180"/>
    </row>
    <row r="262" spans="31:32">
      <c r="AE262" s="173"/>
      <c r="AF262" s="180"/>
    </row>
    <row r="263" spans="31:32">
      <c r="AE263" s="173"/>
      <c r="AF263" s="180"/>
    </row>
    <row r="264" spans="31:32">
      <c r="AE264" s="173"/>
      <c r="AF264" s="180"/>
    </row>
    <row r="265" spans="31:32">
      <c r="AE265" s="173"/>
      <c r="AF265" s="180"/>
    </row>
    <row r="266" spans="31:32">
      <c r="AE266" s="173"/>
      <c r="AF266" s="180"/>
    </row>
    <row r="267" spans="31:32">
      <c r="AE267" s="173"/>
      <c r="AF267" s="180"/>
    </row>
    <row r="268" spans="31:32">
      <c r="AE268" s="173"/>
      <c r="AF268" s="180"/>
    </row>
    <row r="269" spans="31:32">
      <c r="AE269" s="173"/>
      <c r="AF269" s="180"/>
    </row>
    <row r="270" spans="31:32">
      <c r="AE270" s="173"/>
      <c r="AF270" s="180"/>
    </row>
    <row r="271" spans="31:32">
      <c r="AE271" s="173"/>
      <c r="AF271" s="180"/>
    </row>
    <row r="272" spans="31:32">
      <c r="AE272" s="173"/>
      <c r="AF272" s="180"/>
    </row>
    <row r="273" spans="31:32">
      <c r="AE273" s="173"/>
      <c r="AF273" s="180"/>
    </row>
    <row r="274" spans="31:32">
      <c r="AE274" s="173"/>
      <c r="AF274" s="180"/>
    </row>
    <row r="275" spans="31:32">
      <c r="AE275" s="173"/>
      <c r="AF275" s="180"/>
    </row>
    <row r="276" spans="31:32">
      <c r="AE276" s="173"/>
      <c r="AF276" s="180"/>
    </row>
    <row r="277" spans="31:32">
      <c r="AE277" s="173"/>
      <c r="AF277" s="180"/>
    </row>
    <row r="278" spans="31:32">
      <c r="AE278" s="173"/>
      <c r="AF278" s="180"/>
    </row>
    <row r="279" spans="31:32">
      <c r="AE279" s="173"/>
      <c r="AF279" s="180"/>
    </row>
    <row r="280" spans="31:32">
      <c r="AE280" s="173"/>
      <c r="AF280" s="180"/>
    </row>
    <row r="281" spans="31:32">
      <c r="AE281" s="173"/>
      <c r="AF281" s="180"/>
    </row>
    <row r="282" spans="31:32">
      <c r="AE282" s="173"/>
      <c r="AF282" s="180"/>
    </row>
    <row r="283" spans="31:32">
      <c r="AE283" s="173"/>
      <c r="AF283" s="180"/>
    </row>
    <row r="284" spans="31:32">
      <c r="AE284" s="173"/>
      <c r="AF284" s="180"/>
    </row>
  </sheetData>
  <autoFilter ref="A3:AP147"/>
  <sortState ref="A3:X138">
    <sortCondition ref="A3:A138"/>
  </sortState>
  <mergeCells count="14">
    <mergeCell ref="G1:X1"/>
    <mergeCell ref="Y1:AP1"/>
    <mergeCell ref="Y2:Z2"/>
    <mergeCell ref="AA2:AB2"/>
    <mergeCell ref="AC2:AD2"/>
    <mergeCell ref="AE2:AF2"/>
    <mergeCell ref="AG2:AH2"/>
    <mergeCell ref="AI2:AJ2"/>
    <mergeCell ref="Q2:R2"/>
    <mergeCell ref="G2:H2"/>
    <mergeCell ref="I2:J2"/>
    <mergeCell ref="K2:L2"/>
    <mergeCell ref="M2:N2"/>
    <mergeCell ref="O2:P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dimension ref="A1:N62"/>
  <sheetViews>
    <sheetView zoomScaleNormal="100" zoomScaleSheetLayoutView="76" workbookViewId="0">
      <selection activeCell="A20" sqref="A20"/>
    </sheetView>
  </sheetViews>
  <sheetFormatPr defaultRowHeight="12.75"/>
  <cols>
    <col min="1" max="1" width="9.140625" style="52"/>
    <col min="2" max="2" width="12.5703125" style="63" customWidth="1"/>
    <col min="3" max="3" width="12.140625" customWidth="1"/>
    <col min="4" max="4" width="12.42578125" style="63" customWidth="1"/>
    <col min="5" max="5" width="11.5703125" customWidth="1"/>
    <col min="6" max="6" width="12.42578125" style="63" customWidth="1"/>
    <col min="7" max="7" width="12.5703125" customWidth="1"/>
    <col min="8" max="8" width="12.28515625" style="62" customWidth="1"/>
    <col min="9" max="11" width="11.7109375" customWidth="1"/>
    <col min="12" max="12" width="12.140625" style="59" bestFit="1" customWidth="1"/>
    <col min="13" max="13" width="12.140625" style="61" bestFit="1" customWidth="1"/>
    <col min="14" max="14" width="42.42578125" style="62" customWidth="1"/>
  </cols>
  <sheetData>
    <row r="1" spans="1:14">
      <c r="A1" s="66"/>
      <c r="B1" s="217" t="s">
        <v>297</v>
      </c>
      <c r="C1" s="216"/>
      <c r="D1" s="215" t="s">
        <v>298</v>
      </c>
      <c r="E1" s="214"/>
      <c r="F1" s="215" t="s">
        <v>299</v>
      </c>
      <c r="G1" s="211"/>
      <c r="H1" s="219"/>
      <c r="I1" s="219"/>
      <c r="J1" s="219"/>
      <c r="K1" s="220"/>
      <c r="L1" s="215" t="s">
        <v>276</v>
      </c>
      <c r="M1" s="218"/>
    </row>
    <row r="2" spans="1:14" ht="26.25" thickBot="1">
      <c r="A2" s="67" t="s">
        <v>279</v>
      </c>
      <c r="B2" s="68" t="s">
        <v>272</v>
      </c>
      <c r="C2" s="64" t="s">
        <v>273</v>
      </c>
      <c r="D2" s="65" t="s">
        <v>274</v>
      </c>
      <c r="E2" s="57" t="s">
        <v>275</v>
      </c>
      <c r="F2" s="221" t="s">
        <v>274</v>
      </c>
      <c r="G2" s="222"/>
      <c r="H2" s="222"/>
      <c r="I2" s="223" t="s">
        <v>275</v>
      </c>
      <c r="J2" s="222"/>
      <c r="K2" s="224"/>
      <c r="L2" s="58" t="s">
        <v>301</v>
      </c>
      <c r="M2" s="60" t="s">
        <v>300</v>
      </c>
      <c r="N2" s="62" t="s">
        <v>268</v>
      </c>
    </row>
    <row r="3" spans="1:14">
      <c r="A3" s="52">
        <v>41842</v>
      </c>
      <c r="D3" s="63">
        <v>7.7389999999999999</v>
      </c>
      <c r="E3">
        <v>402.7</v>
      </c>
    </row>
    <row r="4" spans="1:14">
      <c r="A4" s="52">
        <v>41845</v>
      </c>
      <c r="B4" s="63">
        <v>0.1</v>
      </c>
      <c r="C4">
        <v>0</v>
      </c>
      <c r="D4" s="63">
        <v>7.1180000000000003</v>
      </c>
      <c r="E4">
        <v>388.1</v>
      </c>
    </row>
    <row r="5" spans="1:14">
      <c r="A5" s="52">
        <v>41851</v>
      </c>
      <c r="D5" s="63">
        <v>7.1360000000000001</v>
      </c>
      <c r="E5">
        <v>384.2</v>
      </c>
    </row>
    <row r="6" spans="1:14">
      <c r="A6" s="52">
        <v>41852</v>
      </c>
      <c r="D6" s="63">
        <v>7.0830000000000002</v>
      </c>
      <c r="E6">
        <v>381.9</v>
      </c>
    </row>
    <row r="7" spans="1:14">
      <c r="A7" s="52">
        <v>41856</v>
      </c>
      <c r="B7" s="63">
        <v>0.1</v>
      </c>
      <c r="C7">
        <v>0</v>
      </c>
      <c r="D7" s="63">
        <v>6.9980000000000002</v>
      </c>
      <c r="E7">
        <v>379</v>
      </c>
      <c r="N7" s="62" t="s">
        <v>304</v>
      </c>
    </row>
    <row r="8" spans="1:14">
      <c r="A8" s="52">
        <v>41856</v>
      </c>
      <c r="B8" s="63">
        <v>0.1</v>
      </c>
      <c r="C8">
        <v>0</v>
      </c>
      <c r="D8" s="63">
        <v>7.1390000000000002</v>
      </c>
      <c r="E8">
        <v>382.2</v>
      </c>
      <c r="N8" s="62" t="s">
        <v>305</v>
      </c>
    </row>
    <row r="9" spans="1:14">
      <c r="A9" s="52">
        <v>41858</v>
      </c>
      <c r="D9" s="63">
        <v>7.1520000000000001</v>
      </c>
      <c r="E9">
        <v>380.7</v>
      </c>
    </row>
    <row r="10" spans="1:14">
      <c r="A10" s="52">
        <v>41859</v>
      </c>
      <c r="D10" s="63">
        <v>6.8179999999999996</v>
      </c>
      <c r="E10">
        <v>370.5</v>
      </c>
    </row>
    <row r="11" spans="1:14">
      <c r="A11" s="52">
        <v>41862</v>
      </c>
      <c r="D11" s="63">
        <v>7.1829999999999998</v>
      </c>
      <c r="E11">
        <v>381.1</v>
      </c>
    </row>
    <row r="12" spans="1:14">
      <c r="A12" s="52">
        <v>41869</v>
      </c>
      <c r="D12" s="63">
        <v>7.3570000000000002</v>
      </c>
      <c r="E12">
        <v>384.1</v>
      </c>
    </row>
    <row r="13" spans="1:14">
      <c r="A13" s="52">
        <v>41873</v>
      </c>
      <c r="D13" s="63">
        <v>7.4139999999999997</v>
      </c>
      <c r="E13">
        <v>377.8</v>
      </c>
    </row>
    <row r="14" spans="1:14">
      <c r="A14" s="52">
        <v>41879</v>
      </c>
      <c r="B14" s="63">
        <v>0.1</v>
      </c>
      <c r="C14">
        <v>0</v>
      </c>
      <c r="D14" s="63">
        <v>7.0279999999999996</v>
      </c>
      <c r="E14">
        <v>366.7</v>
      </c>
    </row>
    <row r="15" spans="1:14">
      <c r="A15" s="52">
        <v>41885</v>
      </c>
      <c r="D15" s="63">
        <v>7.3109999999999999</v>
      </c>
      <c r="E15">
        <v>368.5</v>
      </c>
    </row>
    <row r="16" spans="1:14">
      <c r="A16" s="52">
        <v>41889</v>
      </c>
      <c r="D16" s="63">
        <v>7.3330000000000002</v>
      </c>
      <c r="E16">
        <v>364.1</v>
      </c>
    </row>
    <row r="17" spans="1:14" ht="13.5" customHeight="1">
      <c r="A17" s="52">
        <v>41890</v>
      </c>
      <c r="D17" s="63">
        <v>7.383</v>
      </c>
      <c r="E17">
        <v>372.1</v>
      </c>
    </row>
    <row r="18" spans="1:14" ht="13.5" customHeight="1">
      <c r="A18" s="52">
        <v>41893</v>
      </c>
      <c r="B18" s="63">
        <v>0.1</v>
      </c>
      <c r="C18">
        <v>0</v>
      </c>
      <c r="D18" s="63">
        <v>7.3970000000000002</v>
      </c>
      <c r="E18">
        <v>373.6</v>
      </c>
    </row>
    <row r="19" spans="1:14" ht="13.5" customHeight="1">
      <c r="A19" s="52">
        <v>41897</v>
      </c>
      <c r="B19" s="63">
        <v>0.1</v>
      </c>
      <c r="C19">
        <v>0</v>
      </c>
      <c r="D19" s="63">
        <v>7.5549999999999997</v>
      </c>
      <c r="E19">
        <v>375.5</v>
      </c>
      <c r="F19" s="63">
        <v>-7.2999999999999995E-2</v>
      </c>
      <c r="G19">
        <v>-6.8000000000000005E-2</v>
      </c>
      <c r="H19" s="62">
        <v>-5.2999999999999999E-2</v>
      </c>
      <c r="I19">
        <v>-2.2120000000000002</v>
      </c>
      <c r="J19">
        <v>-2.1669999999999998</v>
      </c>
      <c r="K19">
        <v>-2.3039999999999998</v>
      </c>
      <c r="L19" s="59">
        <f>AVERAGE(F19:H19)</f>
        <v>-6.4666666666666664E-2</v>
      </c>
      <c r="M19" s="61">
        <f>AVERAGE(I19:K19)</f>
        <v>-2.2276666666666665</v>
      </c>
      <c r="N19" s="62" t="s">
        <v>302</v>
      </c>
    </row>
    <row r="20" spans="1:14">
      <c r="A20" s="52">
        <v>41897</v>
      </c>
      <c r="B20" s="63">
        <v>0.55000000000000004</v>
      </c>
      <c r="C20">
        <v>0</v>
      </c>
      <c r="D20" s="63">
        <v>7.6210000000000004</v>
      </c>
      <c r="E20">
        <v>380.8</v>
      </c>
      <c r="F20" s="63">
        <v>-2.8000000000000001E-2</v>
      </c>
      <c r="G20">
        <v>-1.7999999999999999E-2</v>
      </c>
      <c r="H20" s="62">
        <v>-0.06</v>
      </c>
      <c r="I20">
        <v>-2.35</v>
      </c>
      <c r="J20">
        <v>-2.1419999999999999</v>
      </c>
      <c r="K20">
        <v>-2.339</v>
      </c>
      <c r="L20" s="59">
        <f t="shared" ref="L20:L62" si="0">AVERAGE(F20:H20)</f>
        <v>-3.5333333333333335E-2</v>
      </c>
      <c r="M20" s="61">
        <f t="shared" ref="M20:M62" si="1">AVERAGE(I20:K20)</f>
        <v>-2.2769999999999997</v>
      </c>
      <c r="N20" s="62" t="s">
        <v>303</v>
      </c>
    </row>
    <row r="21" spans="1:14">
      <c r="A21" s="52">
        <v>41907</v>
      </c>
      <c r="B21" s="63">
        <v>0.1</v>
      </c>
      <c r="C21">
        <v>0</v>
      </c>
      <c r="D21" s="63">
        <v>7.3019999999999996</v>
      </c>
      <c r="E21">
        <v>379.8</v>
      </c>
      <c r="F21" s="63">
        <v>-6.3E-2</v>
      </c>
      <c r="G21">
        <v>-7.9000000000000001E-2</v>
      </c>
      <c r="H21" s="62">
        <v>-7.5999999999999998E-2</v>
      </c>
      <c r="I21">
        <v>-2.2400000000000002</v>
      </c>
      <c r="J21">
        <v>-2.5640000000000001</v>
      </c>
      <c r="K21">
        <v>-2.6429999999999998</v>
      </c>
      <c r="L21" s="59">
        <f t="shared" si="0"/>
        <v>-7.2666666666666671E-2</v>
      </c>
      <c r="M21" s="61">
        <f t="shared" si="1"/>
        <v>-2.4823333333333335</v>
      </c>
      <c r="N21" s="62" t="s">
        <v>312</v>
      </c>
    </row>
    <row r="22" spans="1:14">
      <c r="A22" s="52">
        <v>41912</v>
      </c>
      <c r="B22" s="63">
        <v>0.1</v>
      </c>
      <c r="C22">
        <v>0</v>
      </c>
      <c r="D22" s="63">
        <v>7.4249999999999998</v>
      </c>
      <c r="E22">
        <v>377.6</v>
      </c>
      <c r="F22" s="63">
        <v>-6.7000000000000004E-2</v>
      </c>
      <c r="G22">
        <v>-8.5999999999999993E-2</v>
      </c>
      <c r="H22" s="62">
        <v>-8.4000000000000005E-2</v>
      </c>
      <c r="I22">
        <v>-2.476</v>
      </c>
      <c r="J22">
        <v>-1.964</v>
      </c>
      <c r="K22">
        <v>-2.4750000000000001</v>
      </c>
      <c r="L22" s="59">
        <f t="shared" si="0"/>
        <v>-7.9000000000000001E-2</v>
      </c>
      <c r="M22" s="61">
        <f t="shared" si="1"/>
        <v>-2.3049999999999997</v>
      </c>
    </row>
    <row r="23" spans="1:14">
      <c r="A23" s="52">
        <v>41913</v>
      </c>
      <c r="B23" s="63">
        <v>0.1</v>
      </c>
      <c r="C23">
        <v>0</v>
      </c>
      <c r="D23" s="63">
        <v>7.4219999999999997</v>
      </c>
      <c r="E23">
        <v>381.7</v>
      </c>
      <c r="F23" s="63">
        <v>4.9000000000000002E-2</v>
      </c>
      <c r="G23">
        <v>-7.9000000000000001E-2</v>
      </c>
      <c r="H23" s="62">
        <v>-7.5999999999999998E-2</v>
      </c>
      <c r="I23">
        <v>-2.2480000000000002</v>
      </c>
      <c r="J23">
        <v>-2.222</v>
      </c>
      <c r="K23">
        <v>-2.2759999999999998</v>
      </c>
      <c r="L23" s="59">
        <f t="shared" si="0"/>
        <v>-3.5333333333333335E-2</v>
      </c>
      <c r="M23" s="61">
        <f t="shared" si="1"/>
        <v>-2.2486666666666668</v>
      </c>
    </row>
    <row r="24" spans="1:14">
      <c r="A24" s="52">
        <v>41914</v>
      </c>
      <c r="B24" s="63">
        <v>0.1</v>
      </c>
      <c r="C24">
        <v>0</v>
      </c>
      <c r="D24" s="63">
        <v>7.0869999999999997</v>
      </c>
      <c r="E24">
        <v>368.2</v>
      </c>
      <c r="F24" s="63">
        <v>-9.2999999999999999E-2</v>
      </c>
      <c r="G24">
        <v>-0.09</v>
      </c>
      <c r="H24" s="62">
        <v>-7.3999999999999996E-2</v>
      </c>
      <c r="I24">
        <v>-2.5649999999999999</v>
      </c>
      <c r="J24">
        <v>-2.5089999999999999</v>
      </c>
      <c r="K24">
        <v>-2.4969999999999999</v>
      </c>
      <c r="L24" s="59">
        <f t="shared" si="0"/>
        <v>-8.5666666666666669E-2</v>
      </c>
      <c r="M24" s="61">
        <f t="shared" si="1"/>
        <v>-2.5236666666666667</v>
      </c>
    </row>
    <row r="25" spans="1:14">
      <c r="L25" s="59" t="e">
        <f t="shared" si="0"/>
        <v>#DIV/0!</v>
      </c>
      <c r="M25" s="61" t="e">
        <f t="shared" si="1"/>
        <v>#DIV/0!</v>
      </c>
    </row>
    <row r="26" spans="1:14">
      <c r="L26" s="59" t="e">
        <f t="shared" si="0"/>
        <v>#DIV/0!</v>
      </c>
      <c r="M26" s="61" t="e">
        <f t="shared" si="1"/>
        <v>#DIV/0!</v>
      </c>
    </row>
    <row r="27" spans="1:14">
      <c r="L27" s="59" t="e">
        <f t="shared" si="0"/>
        <v>#DIV/0!</v>
      </c>
      <c r="M27" s="61" t="e">
        <f t="shared" si="1"/>
        <v>#DIV/0!</v>
      </c>
    </row>
    <row r="28" spans="1:14">
      <c r="L28" s="59" t="e">
        <f t="shared" si="0"/>
        <v>#DIV/0!</v>
      </c>
      <c r="M28" s="61" t="e">
        <f t="shared" si="1"/>
        <v>#DIV/0!</v>
      </c>
    </row>
    <row r="29" spans="1:14">
      <c r="L29" s="59" t="e">
        <f t="shared" si="0"/>
        <v>#DIV/0!</v>
      </c>
      <c r="M29" s="61" t="e">
        <f t="shared" si="1"/>
        <v>#DIV/0!</v>
      </c>
    </row>
    <row r="30" spans="1:14">
      <c r="L30" s="59" t="e">
        <f t="shared" si="0"/>
        <v>#DIV/0!</v>
      </c>
      <c r="M30" s="61" t="e">
        <f t="shared" si="1"/>
        <v>#DIV/0!</v>
      </c>
    </row>
    <row r="31" spans="1:14">
      <c r="L31" s="59" t="e">
        <f t="shared" si="0"/>
        <v>#DIV/0!</v>
      </c>
      <c r="M31" s="61" t="e">
        <f t="shared" si="1"/>
        <v>#DIV/0!</v>
      </c>
    </row>
    <row r="32" spans="1:14">
      <c r="L32" s="59" t="e">
        <f t="shared" si="0"/>
        <v>#DIV/0!</v>
      </c>
      <c r="M32" s="61" t="e">
        <f t="shared" si="1"/>
        <v>#DIV/0!</v>
      </c>
    </row>
    <row r="33" spans="12:13">
      <c r="L33" s="59" t="e">
        <f t="shared" si="0"/>
        <v>#DIV/0!</v>
      </c>
      <c r="M33" s="61" t="e">
        <f t="shared" si="1"/>
        <v>#DIV/0!</v>
      </c>
    </row>
    <row r="34" spans="12:13">
      <c r="L34" s="59" t="e">
        <f t="shared" si="0"/>
        <v>#DIV/0!</v>
      </c>
      <c r="M34" s="61" t="e">
        <f t="shared" si="1"/>
        <v>#DIV/0!</v>
      </c>
    </row>
    <row r="35" spans="12:13">
      <c r="L35" s="59" t="e">
        <f t="shared" si="0"/>
        <v>#DIV/0!</v>
      </c>
      <c r="M35" s="61" t="e">
        <f t="shared" si="1"/>
        <v>#DIV/0!</v>
      </c>
    </row>
    <row r="36" spans="12:13">
      <c r="L36" s="59" t="e">
        <f t="shared" si="0"/>
        <v>#DIV/0!</v>
      </c>
      <c r="M36" s="61" t="e">
        <f t="shared" si="1"/>
        <v>#DIV/0!</v>
      </c>
    </row>
    <row r="37" spans="12:13">
      <c r="L37" s="59" t="e">
        <f t="shared" si="0"/>
        <v>#DIV/0!</v>
      </c>
      <c r="M37" s="61" t="e">
        <f t="shared" si="1"/>
        <v>#DIV/0!</v>
      </c>
    </row>
    <row r="38" spans="12:13">
      <c r="L38" s="59" t="e">
        <f t="shared" si="0"/>
        <v>#DIV/0!</v>
      </c>
      <c r="M38" s="61" t="e">
        <f t="shared" si="1"/>
        <v>#DIV/0!</v>
      </c>
    </row>
    <row r="39" spans="12:13">
      <c r="L39" s="59" t="e">
        <f t="shared" si="0"/>
        <v>#DIV/0!</v>
      </c>
      <c r="M39" s="61" t="e">
        <f t="shared" si="1"/>
        <v>#DIV/0!</v>
      </c>
    </row>
    <row r="40" spans="12:13">
      <c r="L40" s="59" t="e">
        <f t="shared" si="0"/>
        <v>#DIV/0!</v>
      </c>
      <c r="M40" s="61" t="e">
        <f t="shared" si="1"/>
        <v>#DIV/0!</v>
      </c>
    </row>
    <row r="41" spans="12:13">
      <c r="L41" s="59" t="e">
        <f t="shared" si="0"/>
        <v>#DIV/0!</v>
      </c>
      <c r="M41" s="61" t="e">
        <f t="shared" si="1"/>
        <v>#DIV/0!</v>
      </c>
    </row>
    <row r="42" spans="12:13">
      <c r="L42" s="59" t="e">
        <f t="shared" si="0"/>
        <v>#DIV/0!</v>
      </c>
      <c r="M42" s="61" t="e">
        <f t="shared" si="1"/>
        <v>#DIV/0!</v>
      </c>
    </row>
    <row r="43" spans="12:13">
      <c r="L43" s="59" t="e">
        <f t="shared" si="0"/>
        <v>#DIV/0!</v>
      </c>
      <c r="M43" s="61" t="e">
        <f t="shared" si="1"/>
        <v>#DIV/0!</v>
      </c>
    </row>
    <row r="44" spans="12:13">
      <c r="L44" s="59" t="e">
        <f t="shared" si="0"/>
        <v>#DIV/0!</v>
      </c>
      <c r="M44" s="61" t="e">
        <f t="shared" si="1"/>
        <v>#DIV/0!</v>
      </c>
    </row>
    <row r="45" spans="12:13">
      <c r="L45" s="59" t="e">
        <f t="shared" si="0"/>
        <v>#DIV/0!</v>
      </c>
      <c r="M45" s="61" t="e">
        <f t="shared" si="1"/>
        <v>#DIV/0!</v>
      </c>
    </row>
    <row r="46" spans="12:13">
      <c r="L46" s="59" t="e">
        <f t="shared" si="0"/>
        <v>#DIV/0!</v>
      </c>
      <c r="M46" s="61" t="e">
        <f t="shared" si="1"/>
        <v>#DIV/0!</v>
      </c>
    </row>
    <row r="47" spans="12:13">
      <c r="L47" s="59" t="e">
        <f t="shared" si="0"/>
        <v>#DIV/0!</v>
      </c>
      <c r="M47" s="61" t="e">
        <f t="shared" si="1"/>
        <v>#DIV/0!</v>
      </c>
    </row>
    <row r="48" spans="12:13">
      <c r="L48" s="59" t="e">
        <f t="shared" si="0"/>
        <v>#DIV/0!</v>
      </c>
      <c r="M48" s="61" t="e">
        <f t="shared" si="1"/>
        <v>#DIV/0!</v>
      </c>
    </row>
    <row r="49" spans="12:13">
      <c r="L49" s="59" t="e">
        <f t="shared" si="0"/>
        <v>#DIV/0!</v>
      </c>
      <c r="M49" s="61" t="e">
        <f t="shared" si="1"/>
        <v>#DIV/0!</v>
      </c>
    </row>
    <row r="50" spans="12:13">
      <c r="L50" s="59" t="e">
        <f t="shared" si="0"/>
        <v>#DIV/0!</v>
      </c>
      <c r="M50" s="61" t="e">
        <f t="shared" si="1"/>
        <v>#DIV/0!</v>
      </c>
    </row>
    <row r="51" spans="12:13">
      <c r="L51" s="59" t="e">
        <f t="shared" si="0"/>
        <v>#DIV/0!</v>
      </c>
      <c r="M51" s="61" t="e">
        <f t="shared" si="1"/>
        <v>#DIV/0!</v>
      </c>
    </row>
    <row r="52" spans="12:13">
      <c r="L52" s="59" t="e">
        <f t="shared" si="0"/>
        <v>#DIV/0!</v>
      </c>
      <c r="M52" s="61" t="e">
        <f t="shared" si="1"/>
        <v>#DIV/0!</v>
      </c>
    </row>
    <row r="53" spans="12:13">
      <c r="L53" s="59" t="e">
        <f t="shared" si="0"/>
        <v>#DIV/0!</v>
      </c>
      <c r="M53" s="61" t="e">
        <f t="shared" si="1"/>
        <v>#DIV/0!</v>
      </c>
    </row>
    <row r="54" spans="12:13">
      <c r="L54" s="59" t="e">
        <f t="shared" si="0"/>
        <v>#DIV/0!</v>
      </c>
      <c r="M54" s="61" t="e">
        <f t="shared" si="1"/>
        <v>#DIV/0!</v>
      </c>
    </row>
    <row r="55" spans="12:13">
      <c r="L55" s="59" t="e">
        <f t="shared" si="0"/>
        <v>#DIV/0!</v>
      </c>
      <c r="M55" s="61" t="e">
        <f t="shared" si="1"/>
        <v>#DIV/0!</v>
      </c>
    </row>
    <row r="56" spans="12:13">
      <c r="L56" s="59" t="e">
        <f t="shared" si="0"/>
        <v>#DIV/0!</v>
      </c>
      <c r="M56" s="61" t="e">
        <f t="shared" si="1"/>
        <v>#DIV/0!</v>
      </c>
    </row>
    <row r="57" spans="12:13">
      <c r="L57" s="59" t="e">
        <f t="shared" si="0"/>
        <v>#DIV/0!</v>
      </c>
      <c r="M57" s="61" t="e">
        <f t="shared" si="1"/>
        <v>#DIV/0!</v>
      </c>
    </row>
    <row r="58" spans="12:13">
      <c r="L58" s="59" t="e">
        <f t="shared" si="0"/>
        <v>#DIV/0!</v>
      </c>
      <c r="M58" s="61" t="e">
        <f t="shared" si="1"/>
        <v>#DIV/0!</v>
      </c>
    </row>
    <row r="59" spans="12:13">
      <c r="L59" s="59" t="e">
        <f t="shared" si="0"/>
        <v>#DIV/0!</v>
      </c>
      <c r="M59" s="61" t="e">
        <f t="shared" si="1"/>
        <v>#DIV/0!</v>
      </c>
    </row>
    <row r="60" spans="12:13">
      <c r="L60" s="59" t="e">
        <f t="shared" si="0"/>
        <v>#DIV/0!</v>
      </c>
      <c r="M60" s="61" t="e">
        <f t="shared" si="1"/>
        <v>#DIV/0!</v>
      </c>
    </row>
    <row r="61" spans="12:13">
      <c r="L61" s="59" t="e">
        <f t="shared" si="0"/>
        <v>#DIV/0!</v>
      </c>
      <c r="M61" s="61" t="e">
        <f t="shared" si="1"/>
        <v>#DIV/0!</v>
      </c>
    </row>
    <row r="62" spans="12:13">
      <c r="L62" s="59" t="e">
        <f t="shared" si="0"/>
        <v>#DIV/0!</v>
      </c>
      <c r="M62" s="61" t="e">
        <f t="shared" si="1"/>
        <v>#DIV/0!</v>
      </c>
    </row>
  </sheetData>
  <mergeCells count="6">
    <mergeCell ref="L1:M1"/>
    <mergeCell ref="B1:C1"/>
    <mergeCell ref="D1:E1"/>
    <mergeCell ref="F1:K1"/>
    <mergeCell ref="F2:H2"/>
    <mergeCell ref="I2: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U73"/>
  <sheetViews>
    <sheetView topLeftCell="A61" workbookViewId="0">
      <selection activeCell="C39" sqref="C39"/>
    </sheetView>
  </sheetViews>
  <sheetFormatPr defaultRowHeight="12.75"/>
  <cols>
    <col min="1" max="1" width="4.140625" style="95" customWidth="1"/>
    <col min="2" max="2" width="21.140625" style="95" customWidth="1"/>
    <col min="3" max="3" width="9.5703125" style="95" customWidth="1"/>
    <col min="4" max="4" width="8" style="95" customWidth="1"/>
    <col min="5" max="5" width="9.5703125" style="95" customWidth="1"/>
    <col min="6" max="6" width="11.28515625" style="95" bestFit="1" customWidth="1"/>
    <col min="7" max="7" width="10" style="95" bestFit="1" customWidth="1"/>
    <col min="8" max="8" width="11.28515625" style="95" bestFit="1" customWidth="1"/>
    <col min="9" max="9" width="10" style="95" bestFit="1" customWidth="1"/>
    <col min="10" max="10" width="11.28515625" style="95" bestFit="1" customWidth="1"/>
    <col min="11" max="11" width="10" style="95" bestFit="1" customWidth="1"/>
    <col min="12" max="12" width="11.28515625" style="95" bestFit="1" customWidth="1"/>
    <col min="13" max="13" width="10" style="95" bestFit="1" customWidth="1"/>
    <col min="14" max="14" width="9.140625" style="95"/>
    <col min="15" max="21" width="9.140625" style="150"/>
    <col min="22" max="16384" width="9.140625" style="95"/>
  </cols>
  <sheetData>
    <row r="1" spans="1:18" ht="13.5" thickBot="1">
      <c r="C1" s="100"/>
      <c r="F1" s="225" t="s">
        <v>271</v>
      </c>
      <c r="G1" s="226"/>
      <c r="H1" s="227" t="s">
        <v>276</v>
      </c>
      <c r="I1" s="226"/>
      <c r="J1" s="227" t="s">
        <v>271</v>
      </c>
      <c r="K1" s="226"/>
      <c r="L1" s="227" t="s">
        <v>276</v>
      </c>
      <c r="M1" s="226"/>
    </row>
    <row r="2" spans="1:18" ht="38.25">
      <c r="A2" s="113" t="s">
        <v>336</v>
      </c>
      <c r="B2" s="114" t="s">
        <v>0</v>
      </c>
      <c r="C2" s="115" t="s">
        <v>46</v>
      </c>
      <c r="D2" s="112" t="s">
        <v>41</v>
      </c>
      <c r="E2" s="116" t="s">
        <v>338</v>
      </c>
      <c r="F2" s="103" t="s">
        <v>272</v>
      </c>
      <c r="G2" s="104" t="s">
        <v>273</v>
      </c>
      <c r="H2" s="105" t="s">
        <v>274</v>
      </c>
      <c r="I2" s="106" t="s">
        <v>275</v>
      </c>
      <c r="J2" s="103" t="s">
        <v>277</v>
      </c>
      <c r="K2" s="104" t="s">
        <v>278</v>
      </c>
      <c r="L2" s="105" t="s">
        <v>277</v>
      </c>
      <c r="M2" s="106" t="s">
        <v>278</v>
      </c>
    </row>
    <row r="3" spans="1:18" ht="24">
      <c r="A3" s="98">
        <v>64</v>
      </c>
      <c r="B3" s="108" t="s">
        <v>120</v>
      </c>
      <c r="C3" s="101">
        <v>41865</v>
      </c>
      <c r="D3" s="96" t="s">
        <v>42</v>
      </c>
      <c r="E3" s="117"/>
      <c r="F3" s="118"/>
      <c r="G3" s="119"/>
      <c r="H3" s="118"/>
      <c r="I3" s="119"/>
      <c r="J3" s="118"/>
      <c r="K3" s="119"/>
      <c r="L3" s="118"/>
      <c r="M3" s="119"/>
      <c r="O3" s="19"/>
      <c r="P3" s="79"/>
      <c r="Q3" s="19"/>
      <c r="R3" s="79"/>
    </row>
    <row r="4" spans="1:18" ht="24">
      <c r="A4" s="97">
        <v>65</v>
      </c>
      <c r="B4" s="108" t="s">
        <v>125</v>
      </c>
      <c r="C4" s="101">
        <v>41865</v>
      </c>
      <c r="D4" s="96" t="s">
        <v>44</v>
      </c>
      <c r="E4" s="117"/>
      <c r="F4" s="118"/>
      <c r="G4" s="119"/>
      <c r="H4" s="118"/>
      <c r="I4" s="119"/>
      <c r="J4" s="118"/>
      <c r="K4" s="119"/>
      <c r="L4" s="118"/>
      <c r="M4" s="119"/>
      <c r="O4" s="19"/>
      <c r="P4" s="79"/>
      <c r="Q4" s="19"/>
      <c r="R4" s="79"/>
    </row>
    <row r="5" spans="1:18" ht="24">
      <c r="A5" s="98">
        <v>66</v>
      </c>
      <c r="B5" s="108" t="s">
        <v>124</v>
      </c>
      <c r="C5" s="101">
        <v>41865</v>
      </c>
      <c r="D5" s="96" t="s">
        <v>43</v>
      </c>
      <c r="E5" s="117"/>
      <c r="F5" s="118"/>
      <c r="G5" s="119"/>
      <c r="H5" s="118"/>
      <c r="I5" s="119"/>
      <c r="J5" s="118"/>
      <c r="K5" s="119"/>
      <c r="L5" s="118"/>
      <c r="M5" s="119"/>
      <c r="O5" s="19"/>
      <c r="P5" s="19"/>
      <c r="Q5" s="19"/>
      <c r="R5" s="19"/>
    </row>
    <row r="6" spans="1:18">
      <c r="A6" s="97">
        <v>67</v>
      </c>
      <c r="B6" s="108" t="s">
        <v>263</v>
      </c>
      <c r="C6" s="101">
        <v>41865</v>
      </c>
      <c r="D6" s="96" t="s">
        <v>48</v>
      </c>
      <c r="E6" s="117"/>
      <c r="F6" s="118"/>
      <c r="G6" s="119"/>
      <c r="H6" s="118"/>
      <c r="I6" s="119"/>
      <c r="J6" s="118"/>
      <c r="K6" s="119"/>
      <c r="L6" s="118"/>
      <c r="M6" s="119"/>
      <c r="O6" s="19"/>
      <c r="P6" s="19"/>
      <c r="Q6" s="19"/>
      <c r="R6" s="19"/>
    </row>
    <row r="7" spans="1:18">
      <c r="A7" s="98">
        <v>68</v>
      </c>
      <c r="B7" s="108" t="s">
        <v>264</v>
      </c>
      <c r="C7" s="101">
        <v>41865</v>
      </c>
      <c r="D7" s="96" t="s">
        <v>49</v>
      </c>
      <c r="E7" s="117"/>
      <c r="F7" s="118"/>
      <c r="G7" s="119"/>
      <c r="H7" s="118"/>
      <c r="I7" s="119"/>
      <c r="J7" s="118"/>
      <c r="K7" s="119"/>
      <c r="L7" s="118"/>
      <c r="M7" s="119"/>
      <c r="O7" s="19"/>
      <c r="P7" s="19"/>
      <c r="Q7" s="19"/>
      <c r="R7" s="19"/>
    </row>
    <row r="8" spans="1:18" ht="24">
      <c r="A8" s="97">
        <v>77</v>
      </c>
      <c r="B8" s="108" t="s">
        <v>202</v>
      </c>
      <c r="C8" s="101">
        <v>41869</v>
      </c>
      <c r="D8" s="96" t="s">
        <v>42</v>
      </c>
      <c r="E8" s="117"/>
      <c r="F8" s="118"/>
      <c r="G8" s="119"/>
      <c r="H8" s="118"/>
      <c r="I8" s="119"/>
      <c r="J8" s="118"/>
      <c r="K8" s="119"/>
      <c r="L8" s="118"/>
      <c r="M8" s="119"/>
    </row>
    <row r="9" spans="1:18">
      <c r="A9" s="98">
        <v>78</v>
      </c>
      <c r="B9" s="108" t="s">
        <v>203</v>
      </c>
      <c r="C9" s="101">
        <v>41869</v>
      </c>
      <c r="D9" s="96" t="s">
        <v>43</v>
      </c>
      <c r="E9" s="117"/>
      <c r="F9" s="118"/>
      <c r="G9" s="119"/>
      <c r="H9" s="118"/>
      <c r="I9" s="119"/>
      <c r="J9" s="118"/>
      <c r="K9" s="119"/>
      <c r="L9" s="118"/>
      <c r="M9" s="119"/>
    </row>
    <row r="10" spans="1:18">
      <c r="A10" s="97">
        <v>79</v>
      </c>
      <c r="B10" s="108" t="s">
        <v>177</v>
      </c>
      <c r="C10" s="101">
        <v>41869</v>
      </c>
      <c r="D10" s="96" t="s">
        <v>48</v>
      </c>
      <c r="E10" s="117"/>
      <c r="F10" s="118"/>
      <c r="G10" s="119"/>
      <c r="H10" s="118"/>
      <c r="I10" s="119"/>
      <c r="J10" s="118"/>
      <c r="K10" s="119"/>
      <c r="L10" s="118"/>
      <c r="M10" s="119"/>
    </row>
    <row r="11" spans="1:18">
      <c r="A11" s="98">
        <v>80</v>
      </c>
      <c r="B11" s="108" t="s">
        <v>178</v>
      </c>
      <c r="C11" s="101">
        <v>41869</v>
      </c>
      <c r="D11" s="96" t="s">
        <v>49</v>
      </c>
      <c r="E11" s="117"/>
      <c r="F11" s="118"/>
      <c r="G11" s="119"/>
      <c r="H11" s="118"/>
      <c r="I11" s="119"/>
      <c r="J11" s="118"/>
      <c r="K11" s="119"/>
      <c r="L11" s="118"/>
      <c r="M11" s="119"/>
    </row>
    <row r="12" spans="1:18">
      <c r="A12" s="97">
        <v>81</v>
      </c>
      <c r="B12" s="108" t="s">
        <v>180</v>
      </c>
      <c r="C12" s="101">
        <v>41869</v>
      </c>
      <c r="D12" s="96" t="s">
        <v>44</v>
      </c>
      <c r="E12" s="117"/>
      <c r="F12" s="118"/>
      <c r="G12" s="119"/>
      <c r="H12" s="118"/>
      <c r="I12" s="119"/>
      <c r="J12" s="118"/>
      <c r="K12" s="119"/>
      <c r="L12" s="118"/>
      <c r="M12" s="119"/>
    </row>
    <row r="13" spans="1:18" ht="24">
      <c r="A13" s="98">
        <v>82</v>
      </c>
      <c r="B13" s="108" t="s">
        <v>208</v>
      </c>
      <c r="C13" s="101">
        <v>41869</v>
      </c>
      <c r="D13" s="96" t="s">
        <v>42</v>
      </c>
      <c r="E13" s="117"/>
      <c r="F13" s="118"/>
      <c r="G13" s="119"/>
      <c r="H13" s="118"/>
      <c r="I13" s="119"/>
      <c r="J13" s="118"/>
      <c r="K13" s="119"/>
      <c r="L13" s="118"/>
      <c r="M13" s="119"/>
    </row>
    <row r="14" spans="1:18" ht="24">
      <c r="A14" s="97">
        <v>83</v>
      </c>
      <c r="B14" s="108" t="s">
        <v>210</v>
      </c>
      <c r="C14" s="101">
        <v>41869</v>
      </c>
      <c r="D14" s="96" t="s">
        <v>49</v>
      </c>
      <c r="E14" s="117"/>
      <c r="F14" s="118"/>
      <c r="G14" s="119"/>
      <c r="H14" s="118"/>
      <c r="I14" s="119"/>
      <c r="J14" s="118"/>
      <c r="K14" s="119"/>
      <c r="L14" s="118"/>
      <c r="M14" s="119"/>
    </row>
    <row r="15" spans="1:18" ht="24">
      <c r="A15" s="98">
        <v>84</v>
      </c>
      <c r="B15" s="108" t="s">
        <v>209</v>
      </c>
      <c r="C15" s="101">
        <v>41869</v>
      </c>
      <c r="D15" s="96" t="s">
        <v>48</v>
      </c>
      <c r="E15" s="117"/>
      <c r="F15" s="118"/>
      <c r="G15" s="119"/>
      <c r="H15" s="118"/>
      <c r="I15" s="119"/>
      <c r="J15" s="118"/>
      <c r="K15" s="119"/>
      <c r="L15" s="118"/>
      <c r="M15" s="119"/>
    </row>
    <row r="16" spans="1:18">
      <c r="A16" s="97">
        <v>85</v>
      </c>
      <c r="B16" s="108" t="s">
        <v>197</v>
      </c>
      <c r="C16" s="101">
        <v>41869</v>
      </c>
      <c r="D16" s="96" t="s">
        <v>42</v>
      </c>
      <c r="E16" s="117"/>
      <c r="F16" s="118"/>
      <c r="G16" s="119"/>
      <c r="H16" s="118"/>
      <c r="I16" s="119"/>
      <c r="J16" s="118"/>
      <c r="K16" s="119"/>
      <c r="L16" s="118"/>
      <c r="M16" s="119"/>
    </row>
    <row r="17" spans="1:13">
      <c r="A17" s="98">
        <v>86</v>
      </c>
      <c r="B17" s="108" t="s">
        <v>198</v>
      </c>
      <c r="C17" s="101">
        <v>41869</v>
      </c>
      <c r="D17" s="96" t="s">
        <v>48</v>
      </c>
      <c r="E17" s="117"/>
      <c r="F17" s="118"/>
      <c r="G17" s="119"/>
      <c r="H17" s="118"/>
      <c r="I17" s="119"/>
      <c r="J17" s="118"/>
      <c r="K17" s="119"/>
      <c r="L17" s="118"/>
      <c r="M17" s="119"/>
    </row>
    <row r="18" spans="1:13">
      <c r="A18" s="97">
        <v>87</v>
      </c>
      <c r="B18" s="108" t="s">
        <v>199</v>
      </c>
      <c r="C18" s="101">
        <v>41869</v>
      </c>
      <c r="D18" s="96" t="s">
        <v>49</v>
      </c>
      <c r="E18" s="117"/>
      <c r="F18" s="118"/>
      <c r="G18" s="119"/>
      <c r="H18" s="118"/>
      <c r="I18" s="119"/>
      <c r="J18" s="118"/>
      <c r="K18" s="119"/>
      <c r="L18" s="118"/>
      <c r="M18" s="119"/>
    </row>
    <row r="19" spans="1:13">
      <c r="A19" s="98">
        <v>88</v>
      </c>
      <c r="B19" s="108" t="s">
        <v>200</v>
      </c>
      <c r="C19" s="101">
        <v>41869</v>
      </c>
      <c r="D19" s="96" t="s">
        <v>43</v>
      </c>
      <c r="E19" s="117"/>
      <c r="F19" s="118"/>
      <c r="G19" s="119"/>
      <c r="H19" s="118"/>
      <c r="I19" s="119"/>
      <c r="J19" s="118"/>
      <c r="K19" s="119"/>
      <c r="L19" s="118"/>
      <c r="M19" s="119"/>
    </row>
    <row r="20" spans="1:13">
      <c r="A20" s="97">
        <v>89</v>
      </c>
      <c r="B20" s="108" t="s">
        <v>201</v>
      </c>
      <c r="C20" s="101">
        <v>41869</v>
      </c>
      <c r="D20" s="96" t="s">
        <v>44</v>
      </c>
      <c r="E20" s="117"/>
      <c r="F20" s="118"/>
      <c r="G20" s="119"/>
      <c r="H20" s="118"/>
      <c r="I20" s="119"/>
      <c r="J20" s="118"/>
      <c r="K20" s="119"/>
      <c r="L20" s="118"/>
      <c r="M20" s="119"/>
    </row>
    <row r="21" spans="1:13" ht="24">
      <c r="A21" s="97">
        <v>119</v>
      </c>
      <c r="B21" s="108" t="s">
        <v>224</v>
      </c>
      <c r="C21" s="101">
        <v>41878</v>
      </c>
      <c r="D21" s="96" t="s">
        <v>48</v>
      </c>
      <c r="E21" s="117"/>
      <c r="F21" s="118"/>
      <c r="G21" s="119"/>
      <c r="H21" s="118"/>
      <c r="I21" s="119"/>
      <c r="J21" s="118"/>
      <c r="K21" s="119"/>
      <c r="L21" s="118"/>
      <c r="M21" s="119"/>
    </row>
    <row r="22" spans="1:13" ht="24">
      <c r="A22" s="98">
        <v>120</v>
      </c>
      <c r="B22" s="108" t="s">
        <v>223</v>
      </c>
      <c r="C22" s="101">
        <v>41878</v>
      </c>
      <c r="D22" s="96" t="s">
        <v>42</v>
      </c>
      <c r="E22" s="117"/>
      <c r="F22" s="118"/>
      <c r="G22" s="119"/>
      <c r="H22" s="118"/>
      <c r="I22" s="119"/>
      <c r="J22" s="118"/>
      <c r="K22" s="119"/>
      <c r="L22" s="118"/>
      <c r="M22" s="119"/>
    </row>
    <row r="23" spans="1:13">
      <c r="A23" s="97">
        <v>123</v>
      </c>
      <c r="B23" s="108" t="s">
        <v>190</v>
      </c>
      <c r="C23" s="101">
        <v>41878</v>
      </c>
      <c r="D23" s="96" t="s">
        <v>49</v>
      </c>
      <c r="E23" s="117"/>
      <c r="F23" s="118"/>
      <c r="G23" s="119"/>
      <c r="H23" s="118"/>
      <c r="I23" s="119"/>
      <c r="J23" s="118"/>
      <c r="K23" s="119"/>
      <c r="L23" s="118"/>
      <c r="M23" s="119"/>
    </row>
    <row r="24" spans="1:13" ht="24">
      <c r="A24" s="97">
        <v>129</v>
      </c>
      <c r="B24" s="108" t="s">
        <v>231</v>
      </c>
      <c r="C24" s="101">
        <v>41892</v>
      </c>
      <c r="D24" s="96" t="s">
        <v>42</v>
      </c>
      <c r="E24" s="117"/>
      <c r="F24" s="118"/>
      <c r="G24" s="119"/>
      <c r="H24" s="118"/>
      <c r="I24" s="119"/>
      <c r="J24" s="118"/>
      <c r="K24" s="119"/>
      <c r="L24" s="118"/>
      <c r="M24" s="119"/>
    </row>
    <row r="25" spans="1:13" ht="24">
      <c r="A25" s="98">
        <v>130</v>
      </c>
      <c r="B25" s="108" t="s">
        <v>234</v>
      </c>
      <c r="C25" s="101">
        <v>41892</v>
      </c>
      <c r="D25" s="96" t="s">
        <v>43</v>
      </c>
      <c r="E25" s="117"/>
      <c r="F25" s="118"/>
      <c r="G25" s="119"/>
      <c r="H25" s="118"/>
      <c r="I25" s="119"/>
      <c r="J25" s="118"/>
      <c r="K25" s="119"/>
      <c r="L25" s="118"/>
      <c r="M25" s="119"/>
    </row>
    <row r="26" spans="1:13" ht="24">
      <c r="A26" s="97">
        <v>131</v>
      </c>
      <c r="B26" s="108" t="s">
        <v>235</v>
      </c>
      <c r="C26" s="101">
        <v>41892</v>
      </c>
      <c r="D26" s="96" t="s">
        <v>44</v>
      </c>
      <c r="E26" s="117"/>
      <c r="F26" s="118"/>
      <c r="G26" s="119"/>
      <c r="H26" s="118"/>
      <c r="I26" s="119"/>
      <c r="J26" s="118"/>
      <c r="K26" s="119"/>
      <c r="L26" s="118"/>
      <c r="M26" s="119"/>
    </row>
    <row r="27" spans="1:13" ht="24">
      <c r="A27" s="97">
        <v>136</v>
      </c>
      <c r="B27" s="108" t="s">
        <v>314</v>
      </c>
      <c r="C27" s="101">
        <v>41912</v>
      </c>
      <c r="D27" s="96" t="s">
        <v>57</v>
      </c>
      <c r="E27" s="117"/>
      <c r="F27" s="118"/>
      <c r="G27" s="119"/>
      <c r="H27" s="118"/>
      <c r="I27" s="119"/>
      <c r="J27" s="118"/>
      <c r="K27" s="119"/>
      <c r="L27" s="118"/>
      <c r="M27" s="119"/>
    </row>
    <row r="28" spans="1:13" ht="24">
      <c r="A28" s="97">
        <v>141</v>
      </c>
      <c r="B28" s="108" t="s">
        <v>314</v>
      </c>
      <c r="C28" s="101">
        <v>41820</v>
      </c>
      <c r="D28" s="96" t="s">
        <v>57</v>
      </c>
      <c r="E28" s="117"/>
      <c r="F28" s="118"/>
      <c r="G28" s="119"/>
      <c r="H28" s="118"/>
      <c r="I28" s="119"/>
      <c r="J28" s="118"/>
      <c r="K28" s="119"/>
      <c r="L28" s="118"/>
      <c r="M28" s="119"/>
    </row>
    <row r="29" spans="1:13" ht="24">
      <c r="A29" s="97">
        <v>142</v>
      </c>
      <c r="B29" s="108" t="s">
        <v>314</v>
      </c>
      <c r="C29" s="101">
        <v>41827</v>
      </c>
      <c r="D29" s="96" t="s">
        <v>57</v>
      </c>
      <c r="E29" s="117"/>
      <c r="F29" s="118"/>
      <c r="G29" s="119"/>
      <c r="H29" s="118"/>
      <c r="I29" s="119"/>
      <c r="J29" s="118"/>
      <c r="K29" s="119"/>
      <c r="L29" s="118"/>
      <c r="M29" s="119"/>
    </row>
    <row r="30" spans="1:13" ht="24">
      <c r="A30" s="97">
        <v>143</v>
      </c>
      <c r="B30" s="125" t="s">
        <v>314</v>
      </c>
      <c r="C30" s="101">
        <v>41827</v>
      </c>
      <c r="D30" s="96" t="s">
        <v>57</v>
      </c>
      <c r="E30" s="117"/>
      <c r="F30" s="118"/>
      <c r="G30" s="119"/>
      <c r="H30" s="118"/>
      <c r="I30" s="119"/>
      <c r="J30" s="118"/>
      <c r="K30" s="119"/>
      <c r="L30" s="118"/>
      <c r="M30" s="119"/>
    </row>
    <row r="31" spans="1:13">
      <c r="A31" s="98"/>
      <c r="B31" s="108" t="s">
        <v>339</v>
      </c>
      <c r="C31" s="127"/>
      <c r="D31" s="128"/>
      <c r="E31" s="102"/>
      <c r="F31" s="102"/>
      <c r="G31" s="102"/>
      <c r="H31" s="102"/>
      <c r="I31" s="102"/>
      <c r="J31" s="102"/>
      <c r="K31" s="102"/>
      <c r="L31" s="102"/>
      <c r="M31" s="102"/>
    </row>
    <row r="32" spans="1:13">
      <c r="A32" s="25">
        <v>95</v>
      </c>
      <c r="B32" s="25" t="s">
        <v>216</v>
      </c>
      <c r="C32" s="126">
        <v>41871</v>
      </c>
      <c r="D32" s="25" t="s">
        <v>48</v>
      </c>
      <c r="E32" s="102"/>
      <c r="F32" s="102"/>
      <c r="G32" s="102"/>
      <c r="H32" s="102"/>
      <c r="I32" s="102"/>
      <c r="J32" s="102"/>
      <c r="K32" s="102"/>
      <c r="L32" s="102"/>
      <c r="M32" s="102"/>
    </row>
    <row r="33" spans="1:21">
      <c r="A33" s="25">
        <v>96</v>
      </c>
      <c r="B33" s="25" t="s">
        <v>218</v>
      </c>
      <c r="C33" s="126">
        <v>41871</v>
      </c>
      <c r="D33" s="25" t="s">
        <v>44</v>
      </c>
      <c r="E33" s="102"/>
      <c r="F33" s="102"/>
      <c r="G33" s="102"/>
      <c r="H33" s="102"/>
      <c r="I33" s="102"/>
      <c r="J33" s="102"/>
      <c r="K33" s="102"/>
      <c r="L33" s="102"/>
      <c r="M33" s="102"/>
    </row>
    <row r="34" spans="1:21">
      <c r="A34" s="25">
        <v>97</v>
      </c>
      <c r="B34" s="25" t="s">
        <v>217</v>
      </c>
      <c r="C34" s="126">
        <v>41871</v>
      </c>
      <c r="D34" s="25" t="s">
        <v>43</v>
      </c>
      <c r="E34" s="102"/>
      <c r="F34" s="102"/>
      <c r="G34" s="102"/>
      <c r="H34" s="102"/>
      <c r="I34" s="102"/>
      <c r="J34" s="102"/>
      <c r="K34" s="102"/>
      <c r="L34" s="102"/>
      <c r="M34" s="102"/>
    </row>
    <row r="35" spans="1:21">
      <c r="A35" s="25">
        <v>98</v>
      </c>
      <c r="B35" s="25" t="s">
        <v>181</v>
      </c>
      <c r="C35" s="126">
        <v>41871</v>
      </c>
      <c r="D35" s="25" t="s">
        <v>42</v>
      </c>
      <c r="E35" s="102"/>
      <c r="F35" s="102"/>
      <c r="G35" s="102"/>
      <c r="H35" s="102"/>
      <c r="I35" s="102"/>
      <c r="J35" s="102"/>
      <c r="K35" s="102"/>
      <c r="L35" s="102"/>
      <c r="M35" s="102"/>
    </row>
    <row r="36" spans="1:21">
      <c r="A36" s="25">
        <v>99</v>
      </c>
      <c r="B36" s="25" t="s">
        <v>182</v>
      </c>
      <c r="C36" s="126">
        <v>41871</v>
      </c>
      <c r="D36" s="25" t="s">
        <v>49</v>
      </c>
      <c r="E36" s="102"/>
      <c r="F36" s="102"/>
      <c r="G36" s="102"/>
      <c r="H36" s="102"/>
      <c r="I36" s="102"/>
      <c r="J36" s="102"/>
      <c r="K36" s="102"/>
      <c r="L36" s="102"/>
      <c r="M36" s="102"/>
    </row>
    <row r="37" spans="1:21" s="12" customFormat="1">
      <c r="A37" s="102"/>
      <c r="B37" s="102" t="s">
        <v>339</v>
      </c>
      <c r="C37" s="129"/>
      <c r="D37" s="129"/>
      <c r="E37" s="102"/>
      <c r="F37" s="102"/>
      <c r="G37" s="102"/>
      <c r="H37" s="102"/>
      <c r="I37" s="102"/>
      <c r="J37" s="102"/>
      <c r="K37" s="102"/>
      <c r="L37" s="102"/>
      <c r="M37" s="102"/>
      <c r="O37" s="19"/>
      <c r="P37" s="19"/>
      <c r="Q37" s="19"/>
      <c r="R37" s="19"/>
      <c r="S37" s="19"/>
      <c r="T37" s="19"/>
      <c r="U37" s="19"/>
    </row>
    <row r="38" spans="1:21" s="12" customFormat="1">
      <c r="A38" s="95"/>
      <c r="B38" s="95"/>
      <c r="C38" s="95"/>
      <c r="D38" s="95"/>
      <c r="E38" s="95"/>
      <c r="F38" s="95"/>
      <c r="G38" s="95"/>
      <c r="H38" s="95"/>
      <c r="I38" s="95"/>
      <c r="J38" s="95"/>
      <c r="K38" s="95"/>
      <c r="L38" s="95"/>
      <c r="M38" s="95"/>
      <c r="O38" s="19"/>
      <c r="P38" s="19"/>
      <c r="Q38" s="19"/>
      <c r="R38" s="19"/>
      <c r="S38" s="19"/>
      <c r="T38" s="19"/>
      <c r="U38" s="19"/>
    </row>
    <row r="39" spans="1:21" s="12" customFormat="1">
      <c r="A39" s="95"/>
      <c r="B39" s="95"/>
      <c r="C39" s="95"/>
      <c r="D39" s="95"/>
      <c r="E39" s="95"/>
      <c r="F39" s="95"/>
      <c r="G39" s="95"/>
      <c r="H39" s="95"/>
      <c r="I39" s="95"/>
      <c r="J39" s="95"/>
      <c r="K39" s="95"/>
      <c r="L39" s="95"/>
      <c r="M39" s="95"/>
      <c r="O39" s="19"/>
      <c r="P39" s="19"/>
      <c r="Q39" s="19"/>
      <c r="R39" s="19"/>
      <c r="S39" s="19"/>
      <c r="T39" s="19"/>
      <c r="U39" s="19"/>
    </row>
    <row r="40" spans="1:21" s="12" customFormat="1">
      <c r="A40" s="95"/>
      <c r="B40" s="95"/>
      <c r="C40" s="95"/>
      <c r="D40" s="95"/>
      <c r="E40" s="95"/>
      <c r="F40" s="95"/>
      <c r="G40" s="95"/>
      <c r="H40" s="95"/>
      <c r="I40" s="95"/>
      <c r="J40" s="95"/>
      <c r="K40" s="95"/>
      <c r="L40" s="95"/>
      <c r="M40" s="95"/>
      <c r="O40" s="19"/>
      <c r="P40" s="19"/>
      <c r="Q40" s="19"/>
      <c r="R40" s="19"/>
      <c r="S40" s="19"/>
      <c r="T40" s="19"/>
      <c r="U40" s="19"/>
    </row>
    <row r="41" spans="1:21" ht="24" customHeight="1">
      <c r="A41" s="127"/>
      <c r="B41" s="108" t="s">
        <v>339</v>
      </c>
      <c r="C41" s="127"/>
      <c r="D41" s="128"/>
      <c r="E41" s="117"/>
      <c r="F41" s="118"/>
      <c r="G41" s="119"/>
      <c r="H41" s="118"/>
      <c r="I41" s="119"/>
      <c r="J41" s="127"/>
      <c r="K41" s="128"/>
      <c r="L41" s="127"/>
      <c r="M41" s="128"/>
    </row>
    <row r="42" spans="1:21" ht="31.5" customHeight="1">
      <c r="A42" s="97">
        <v>24</v>
      </c>
      <c r="B42" s="109" t="s">
        <v>79</v>
      </c>
      <c r="C42" s="110">
        <v>41855</v>
      </c>
      <c r="D42" s="111" t="s">
        <v>57</v>
      </c>
      <c r="E42" s="117"/>
      <c r="F42" s="118"/>
      <c r="G42" s="119"/>
      <c r="H42" s="118"/>
      <c r="I42" s="119"/>
      <c r="J42" s="118"/>
      <c r="K42" s="119"/>
      <c r="L42" s="118"/>
      <c r="M42" s="119"/>
    </row>
    <row r="43" spans="1:21" ht="31.5" customHeight="1">
      <c r="A43" s="97">
        <v>25</v>
      </c>
      <c r="B43" s="107" t="s">
        <v>79</v>
      </c>
      <c r="C43" s="101">
        <v>41859</v>
      </c>
      <c r="D43" s="99" t="s">
        <v>43</v>
      </c>
      <c r="E43" s="117"/>
      <c r="F43" s="118"/>
      <c r="G43" s="119"/>
      <c r="H43" s="118"/>
      <c r="I43" s="119"/>
      <c r="J43" s="118"/>
      <c r="K43" s="119"/>
      <c r="L43" s="118"/>
      <c r="M43" s="119"/>
    </row>
    <row r="44" spans="1:21" ht="31.5" customHeight="1">
      <c r="A44" s="98">
        <v>26</v>
      </c>
      <c r="B44" s="108" t="s">
        <v>245</v>
      </c>
      <c r="C44" s="101">
        <v>41896</v>
      </c>
      <c r="D44" s="96" t="s">
        <v>42</v>
      </c>
      <c r="E44" s="117"/>
      <c r="F44" s="118"/>
      <c r="G44" s="119"/>
      <c r="H44" s="118"/>
      <c r="I44" s="119"/>
      <c r="J44" s="118"/>
      <c r="K44" s="119"/>
      <c r="L44" s="118"/>
      <c r="M44" s="119"/>
    </row>
    <row r="45" spans="1:21" ht="31.5" customHeight="1">
      <c r="A45" s="97">
        <v>27</v>
      </c>
      <c r="B45" s="108" t="s">
        <v>246</v>
      </c>
      <c r="C45" s="101">
        <v>41896</v>
      </c>
      <c r="D45" s="96" t="s">
        <v>48</v>
      </c>
      <c r="E45" s="117"/>
      <c r="F45" s="118"/>
      <c r="G45" s="119"/>
      <c r="H45" s="118"/>
      <c r="I45" s="119"/>
      <c r="J45" s="118"/>
      <c r="K45" s="119"/>
      <c r="L45" s="118"/>
      <c r="M45" s="119"/>
    </row>
    <row r="46" spans="1:21" ht="31.5" customHeight="1">
      <c r="A46" s="98">
        <v>28</v>
      </c>
      <c r="B46" s="108" t="s">
        <v>247</v>
      </c>
      <c r="C46" s="101">
        <v>41896</v>
      </c>
      <c r="D46" s="96" t="s">
        <v>49</v>
      </c>
      <c r="E46" s="117"/>
      <c r="F46" s="118"/>
      <c r="G46" s="119"/>
      <c r="H46" s="118"/>
      <c r="I46" s="119"/>
      <c r="J46" s="118"/>
      <c r="K46" s="119"/>
      <c r="L46" s="118"/>
      <c r="M46" s="119"/>
    </row>
    <row r="47" spans="1:21" ht="24" customHeight="1">
      <c r="A47" s="127"/>
      <c r="B47" s="108" t="s">
        <v>339</v>
      </c>
      <c r="C47" s="127"/>
      <c r="D47" s="128"/>
      <c r="E47" s="117"/>
      <c r="F47" s="118"/>
      <c r="G47" s="119"/>
      <c r="H47" s="118"/>
      <c r="I47" s="119"/>
      <c r="J47" s="127"/>
      <c r="K47" s="128"/>
      <c r="L47" s="127"/>
      <c r="M47" s="128"/>
    </row>
    <row r="48" spans="1:21" ht="31.5" customHeight="1">
      <c r="A48" s="97">
        <v>29</v>
      </c>
      <c r="B48" s="108" t="s">
        <v>248</v>
      </c>
      <c r="C48" s="101">
        <v>41896</v>
      </c>
      <c r="D48" s="96" t="s">
        <v>43</v>
      </c>
      <c r="E48" s="117"/>
      <c r="F48" s="118"/>
      <c r="G48" s="119"/>
      <c r="H48" s="118"/>
      <c r="I48" s="119"/>
      <c r="J48" s="118"/>
      <c r="K48" s="119"/>
      <c r="L48" s="118"/>
      <c r="M48" s="119"/>
    </row>
    <row r="49" spans="1:13" ht="31.5" customHeight="1">
      <c r="A49" s="98">
        <v>30</v>
      </c>
      <c r="B49" s="108" t="s">
        <v>249</v>
      </c>
      <c r="C49" s="101">
        <v>41896</v>
      </c>
      <c r="D49" s="96" t="s">
        <v>44</v>
      </c>
      <c r="E49" s="117"/>
      <c r="F49" s="118"/>
      <c r="G49" s="119"/>
      <c r="H49" s="118"/>
      <c r="I49" s="119"/>
      <c r="J49" s="118"/>
      <c r="K49" s="119"/>
      <c r="L49" s="118"/>
      <c r="M49" s="119"/>
    </row>
    <row r="50" spans="1:13" ht="31.5" customHeight="1">
      <c r="A50" s="97">
        <v>31</v>
      </c>
      <c r="B50" s="107" t="s">
        <v>84</v>
      </c>
      <c r="C50" s="101">
        <v>41855</v>
      </c>
      <c r="D50" s="99" t="s">
        <v>57</v>
      </c>
      <c r="E50" s="117"/>
      <c r="F50" s="118"/>
      <c r="G50" s="119"/>
      <c r="H50" s="118"/>
      <c r="I50" s="119"/>
      <c r="J50" s="118"/>
      <c r="K50" s="119"/>
      <c r="L50" s="118"/>
      <c r="M50" s="119"/>
    </row>
    <row r="51" spans="1:13" ht="31.5" customHeight="1">
      <c r="A51" s="98">
        <v>32</v>
      </c>
      <c r="B51" s="107" t="s">
        <v>114</v>
      </c>
      <c r="C51" s="101">
        <v>41859</v>
      </c>
      <c r="D51" s="99" t="s">
        <v>43</v>
      </c>
      <c r="E51" s="117"/>
      <c r="F51" s="118"/>
      <c r="G51" s="119"/>
      <c r="H51" s="118"/>
      <c r="I51" s="119"/>
      <c r="J51" s="118"/>
      <c r="K51" s="119"/>
      <c r="L51" s="118"/>
      <c r="M51" s="119"/>
    </row>
    <row r="52" spans="1:13" ht="31.5" customHeight="1">
      <c r="A52" s="97">
        <v>33</v>
      </c>
      <c r="B52" s="107" t="s">
        <v>84</v>
      </c>
      <c r="C52" s="101">
        <v>41885</v>
      </c>
      <c r="D52" s="99" t="s">
        <v>57</v>
      </c>
      <c r="E52" s="117"/>
      <c r="F52" s="118"/>
      <c r="G52" s="119"/>
      <c r="H52" s="118"/>
      <c r="I52" s="119"/>
      <c r="J52" s="118"/>
      <c r="K52" s="119"/>
      <c r="L52" s="118"/>
      <c r="M52" s="119"/>
    </row>
    <row r="53" spans="1:13" ht="24" customHeight="1">
      <c r="A53" s="127"/>
      <c r="B53" s="108" t="s">
        <v>339</v>
      </c>
      <c r="C53" s="127"/>
      <c r="D53" s="128"/>
      <c r="E53" s="117"/>
      <c r="F53" s="118"/>
      <c r="G53" s="119"/>
      <c r="H53" s="118"/>
      <c r="I53" s="119"/>
      <c r="J53" s="127"/>
      <c r="K53" s="128"/>
      <c r="L53" s="127"/>
      <c r="M53" s="128"/>
    </row>
    <row r="54" spans="1:13" ht="31.5" customHeight="1">
      <c r="A54" s="98">
        <v>46</v>
      </c>
      <c r="B54" s="108" t="s">
        <v>92</v>
      </c>
      <c r="C54" s="101">
        <v>41857</v>
      </c>
      <c r="D54" s="99" t="s">
        <v>48</v>
      </c>
      <c r="E54" s="117"/>
      <c r="F54" s="118"/>
      <c r="G54" s="119"/>
      <c r="H54" s="118"/>
      <c r="I54" s="119"/>
      <c r="J54" s="118"/>
      <c r="K54" s="119"/>
      <c r="L54" s="118"/>
      <c r="M54" s="119"/>
    </row>
    <row r="55" spans="1:13" ht="31.5" customHeight="1">
      <c r="A55" s="97">
        <v>47</v>
      </c>
      <c r="B55" s="107" t="s">
        <v>90</v>
      </c>
      <c r="C55" s="101">
        <v>41857</v>
      </c>
      <c r="D55" s="99" t="s">
        <v>42</v>
      </c>
      <c r="E55" s="117"/>
      <c r="F55" s="118"/>
      <c r="G55" s="119"/>
      <c r="H55" s="118"/>
      <c r="I55" s="119"/>
      <c r="J55" s="118"/>
      <c r="K55" s="119"/>
      <c r="L55" s="118"/>
      <c r="M55" s="119"/>
    </row>
    <row r="56" spans="1:13" ht="31.5" customHeight="1">
      <c r="A56" s="98">
        <v>48</v>
      </c>
      <c r="B56" s="108" t="s">
        <v>94</v>
      </c>
      <c r="C56" s="101">
        <v>41857</v>
      </c>
      <c r="D56" s="96" t="s">
        <v>43</v>
      </c>
      <c r="E56" s="117"/>
      <c r="F56" s="118"/>
      <c r="G56" s="119"/>
      <c r="H56" s="118"/>
      <c r="I56" s="119"/>
      <c r="J56" s="118"/>
      <c r="K56" s="119"/>
      <c r="L56" s="118"/>
      <c r="M56" s="119"/>
    </row>
    <row r="57" spans="1:13" ht="31.5" customHeight="1">
      <c r="A57" s="97">
        <v>49</v>
      </c>
      <c r="B57" s="107" t="s">
        <v>254</v>
      </c>
      <c r="C57" s="101">
        <v>41857</v>
      </c>
      <c r="D57" s="99" t="s">
        <v>49</v>
      </c>
      <c r="E57" s="117"/>
      <c r="F57" s="118"/>
      <c r="G57" s="119"/>
      <c r="H57" s="118"/>
      <c r="I57" s="119"/>
      <c r="J57" s="118"/>
      <c r="K57" s="119"/>
      <c r="L57" s="118"/>
      <c r="M57" s="119"/>
    </row>
    <row r="58" spans="1:13" ht="31.5" customHeight="1">
      <c r="A58" s="98">
        <v>50</v>
      </c>
      <c r="B58" s="107" t="s">
        <v>255</v>
      </c>
      <c r="C58" s="101">
        <v>41857</v>
      </c>
      <c r="D58" s="96" t="s">
        <v>44</v>
      </c>
      <c r="E58" s="117"/>
      <c r="F58" s="118"/>
      <c r="G58" s="119"/>
      <c r="H58" s="118"/>
      <c r="I58" s="119"/>
      <c r="J58" s="118"/>
      <c r="K58" s="119"/>
      <c r="L58" s="118"/>
      <c r="M58" s="119"/>
    </row>
    <row r="59" spans="1:13" ht="24" customHeight="1">
      <c r="A59" s="127"/>
      <c r="B59" s="108" t="s">
        <v>339</v>
      </c>
      <c r="C59" s="127"/>
      <c r="D59" s="128"/>
      <c r="E59" s="117"/>
      <c r="F59" s="118"/>
      <c r="G59" s="119"/>
      <c r="H59" s="118"/>
      <c r="I59" s="119"/>
      <c r="J59" s="127"/>
      <c r="K59" s="128"/>
      <c r="L59" s="127"/>
      <c r="M59" s="128"/>
    </row>
    <row r="60" spans="1:13" ht="31.5" customHeight="1">
      <c r="A60" s="98">
        <v>54</v>
      </c>
      <c r="B60" s="108" t="s">
        <v>116</v>
      </c>
      <c r="C60" s="101">
        <v>41862</v>
      </c>
      <c r="D60" s="96" t="s">
        <v>42</v>
      </c>
      <c r="E60" s="117"/>
      <c r="F60" s="118"/>
      <c r="G60" s="119"/>
      <c r="H60" s="118"/>
      <c r="I60" s="119"/>
      <c r="J60" s="118"/>
      <c r="K60" s="119"/>
      <c r="L60" s="118"/>
      <c r="M60" s="119"/>
    </row>
    <row r="61" spans="1:13" ht="31.5" customHeight="1">
      <c r="A61" s="97">
        <v>55</v>
      </c>
      <c r="B61" s="108" t="s">
        <v>256</v>
      </c>
      <c r="C61" s="101">
        <v>41862</v>
      </c>
      <c r="D61" s="96" t="s">
        <v>43</v>
      </c>
      <c r="E61" s="117"/>
      <c r="F61" s="118"/>
      <c r="G61" s="119"/>
      <c r="H61" s="118"/>
      <c r="I61" s="119"/>
      <c r="J61" s="118"/>
      <c r="K61" s="119"/>
      <c r="L61" s="118"/>
      <c r="M61" s="119"/>
    </row>
    <row r="62" spans="1:13" ht="31.5" customHeight="1">
      <c r="A62" s="98">
        <v>56</v>
      </c>
      <c r="B62" s="108" t="s">
        <v>257</v>
      </c>
      <c r="C62" s="101">
        <v>41862</v>
      </c>
      <c r="D62" s="96" t="s">
        <v>44</v>
      </c>
      <c r="E62" s="117"/>
      <c r="F62" s="118"/>
      <c r="G62" s="119"/>
      <c r="H62" s="118"/>
      <c r="I62" s="119"/>
      <c r="J62" s="118"/>
      <c r="K62" s="119"/>
      <c r="L62" s="118"/>
      <c r="M62" s="119"/>
    </row>
    <row r="63" spans="1:13" ht="31.5" customHeight="1">
      <c r="A63" s="97">
        <v>69</v>
      </c>
      <c r="B63" s="108" t="s">
        <v>128</v>
      </c>
      <c r="C63" s="101">
        <v>41865</v>
      </c>
      <c r="D63" s="96" t="s">
        <v>42</v>
      </c>
      <c r="E63" s="117"/>
      <c r="F63" s="118"/>
      <c r="G63" s="119"/>
      <c r="H63" s="118"/>
      <c r="I63" s="119"/>
      <c r="J63" s="118"/>
      <c r="K63" s="119"/>
      <c r="L63" s="118"/>
      <c r="M63" s="119"/>
    </row>
    <row r="64" spans="1:13" ht="31.5" customHeight="1">
      <c r="A64" s="98">
        <v>70</v>
      </c>
      <c r="B64" s="108" t="s">
        <v>131</v>
      </c>
      <c r="C64" s="101">
        <v>41865</v>
      </c>
      <c r="D64" s="96" t="s">
        <v>42</v>
      </c>
      <c r="E64" s="117"/>
      <c r="F64" s="118"/>
      <c r="G64" s="119"/>
      <c r="H64" s="118"/>
      <c r="I64" s="119"/>
      <c r="J64" s="118"/>
      <c r="K64" s="119"/>
      <c r="L64" s="118"/>
      <c r="M64" s="119"/>
    </row>
    <row r="65" spans="1:13" ht="24" customHeight="1">
      <c r="A65" s="127"/>
      <c r="B65" s="108" t="s">
        <v>339</v>
      </c>
      <c r="C65" s="127"/>
      <c r="D65" s="128"/>
      <c r="E65" s="117"/>
      <c r="F65" s="118"/>
      <c r="G65" s="119"/>
      <c r="H65" s="118"/>
      <c r="I65" s="119"/>
      <c r="J65" s="127"/>
      <c r="K65" s="128"/>
      <c r="L65" s="127"/>
      <c r="M65" s="128"/>
    </row>
    <row r="66" spans="1:13" ht="31.5" customHeight="1">
      <c r="A66" s="97">
        <v>71</v>
      </c>
      <c r="B66" s="108" t="s">
        <v>132</v>
      </c>
      <c r="C66" s="101">
        <v>41865</v>
      </c>
      <c r="D66" s="96" t="s">
        <v>42</v>
      </c>
      <c r="E66" s="117"/>
      <c r="F66" s="118"/>
      <c r="G66" s="119"/>
      <c r="H66" s="118"/>
      <c r="I66" s="119"/>
      <c r="J66" s="118"/>
      <c r="K66" s="119"/>
      <c r="L66" s="118"/>
      <c r="M66" s="119"/>
    </row>
    <row r="67" spans="1:13" ht="31.5" customHeight="1">
      <c r="A67" s="98">
        <v>72</v>
      </c>
      <c r="B67" s="108" t="s">
        <v>265</v>
      </c>
      <c r="C67" s="101">
        <v>41865</v>
      </c>
      <c r="D67" s="96" t="s">
        <v>48</v>
      </c>
      <c r="E67" s="117"/>
      <c r="F67" s="118"/>
      <c r="G67" s="119"/>
      <c r="H67" s="118"/>
      <c r="I67" s="119"/>
      <c r="J67" s="118"/>
      <c r="K67" s="119"/>
      <c r="L67" s="118"/>
      <c r="M67" s="119"/>
    </row>
    <row r="68" spans="1:13" ht="31.5" customHeight="1">
      <c r="A68" s="98">
        <v>124</v>
      </c>
      <c r="B68" s="108" t="s">
        <v>228</v>
      </c>
      <c r="C68" s="101">
        <v>41889</v>
      </c>
      <c r="D68" s="96" t="s">
        <v>42</v>
      </c>
      <c r="E68" s="117"/>
      <c r="F68" s="118"/>
      <c r="G68" s="119"/>
      <c r="H68" s="118"/>
      <c r="I68" s="119"/>
      <c r="J68" s="118"/>
      <c r="K68" s="119"/>
      <c r="L68" s="118"/>
      <c r="M68" s="119"/>
    </row>
    <row r="69" spans="1:13" ht="31.5" customHeight="1">
      <c r="A69" s="97">
        <v>125</v>
      </c>
      <c r="B69" s="108" t="s">
        <v>170</v>
      </c>
      <c r="C69" s="101">
        <v>41889</v>
      </c>
      <c r="D69" s="96" t="s">
        <v>48</v>
      </c>
      <c r="E69" s="117"/>
      <c r="F69" s="118"/>
      <c r="G69" s="119"/>
      <c r="H69" s="118"/>
      <c r="I69" s="119"/>
      <c r="J69" s="118"/>
      <c r="K69" s="119"/>
      <c r="L69" s="118"/>
      <c r="M69" s="119"/>
    </row>
    <row r="70" spans="1:13" ht="31.5" customHeight="1">
      <c r="A70" s="98">
        <v>126</v>
      </c>
      <c r="B70" s="108" t="s">
        <v>171</v>
      </c>
      <c r="C70" s="101">
        <v>41889</v>
      </c>
      <c r="D70" s="96" t="s">
        <v>49</v>
      </c>
      <c r="E70" s="117"/>
      <c r="F70" s="118"/>
      <c r="G70" s="119"/>
      <c r="H70" s="118"/>
      <c r="I70" s="119"/>
      <c r="J70" s="118"/>
      <c r="K70" s="119"/>
      <c r="L70" s="118"/>
      <c r="M70" s="119"/>
    </row>
    <row r="71" spans="1:13" ht="24" customHeight="1">
      <c r="A71" s="127"/>
      <c r="B71" s="108" t="s">
        <v>339</v>
      </c>
      <c r="C71" s="127"/>
      <c r="D71" s="128"/>
      <c r="E71" s="117"/>
      <c r="F71" s="118"/>
      <c r="G71" s="119"/>
      <c r="H71" s="118"/>
      <c r="I71" s="119"/>
      <c r="J71" s="127"/>
      <c r="K71" s="128"/>
      <c r="L71" s="127"/>
      <c r="M71" s="128"/>
    </row>
    <row r="72" spans="1:13" ht="31.5" customHeight="1">
      <c r="A72" s="97">
        <v>127</v>
      </c>
      <c r="B72" s="108" t="s">
        <v>172</v>
      </c>
      <c r="C72" s="101">
        <v>41890</v>
      </c>
      <c r="D72" s="96" t="s">
        <v>57</v>
      </c>
      <c r="E72" s="117"/>
      <c r="F72" s="118"/>
      <c r="G72" s="119"/>
      <c r="H72" s="118"/>
      <c r="I72" s="119"/>
      <c r="J72" s="118"/>
      <c r="K72" s="119"/>
      <c r="L72" s="118"/>
      <c r="M72" s="119"/>
    </row>
    <row r="73" spans="1:13" ht="31.5" customHeight="1">
      <c r="A73" s="98">
        <v>128</v>
      </c>
      <c r="B73" s="108" t="s">
        <v>173</v>
      </c>
      <c r="C73" s="101">
        <v>41890</v>
      </c>
      <c r="D73" s="96" t="s">
        <v>57</v>
      </c>
      <c r="E73" s="117"/>
      <c r="F73" s="118"/>
      <c r="G73" s="119"/>
      <c r="H73" s="118"/>
      <c r="I73" s="119"/>
      <c r="J73" s="118"/>
      <c r="K73" s="119"/>
      <c r="L73" s="118"/>
      <c r="M73" s="119"/>
    </row>
  </sheetData>
  <mergeCells count="4">
    <mergeCell ref="F1:G1"/>
    <mergeCell ref="H1:I1"/>
    <mergeCell ref="J1:K1"/>
    <mergeCell ref="L1:M1"/>
  </mergeCells>
  <pageMargins left="0.25" right="0" top="0.25" bottom="0.5" header="0.3" footer="0.25"/>
  <pageSetup orientation="landscape" r:id="rId1"/>
  <headerFooter>
    <oddFooter>&amp;LAnalysis of frozen samples &amp;CDate:____________&amp;RPage ___ of ____</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NHDES_Raw</vt:lpstr>
      <vt:lpstr>Locations</vt:lpstr>
      <vt:lpstr>DataEdited</vt:lpstr>
      <vt:lpstr>DataSource</vt:lpstr>
      <vt:lpstr>List_Frame_1</vt:lpstr>
      <vt:lpstr>Data</vt:lpstr>
      <vt:lpstr>BlankStandard</vt:lpstr>
      <vt:lpstr>FrozenSamples</vt:lpstr>
      <vt:lpstr>FrozenSamples!Print_Titles</vt:lpstr>
      <vt:lpstr>List_Frame_1!Print_Titles</vt:lpstr>
      <vt:lpstr>Locations!Print_Titles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Carlson, Sonya C.</dc:creator>
  <cp:lastModifiedBy>Bryan</cp:lastModifiedBy>
  <cp:lastPrinted>2014-11-06T14:33:10Z</cp:lastPrinted>
  <dcterms:created xsi:type="dcterms:W3CDTF">2014-07-25T17:52:52Z</dcterms:created>
  <dcterms:modified xsi:type="dcterms:W3CDTF">2014-12-17T16:05:08Z</dcterms:modified>
</cp:coreProperties>
</file>