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crabs\data\raw\"/>
    </mc:Choice>
  </mc:AlternateContent>
  <bookViews>
    <workbookView xWindow="0" yWindow="0" windowWidth="23670" windowHeight="12945"/>
  </bookViews>
  <sheets>
    <sheet name="1998" sheetId="1" r:id="rId1"/>
    <sheet name="2016" sheetId="2" r:id="rId2"/>
    <sheet name="Comparis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/>
  <c r="C8" i="3" l="1"/>
  <c r="I8" i="3"/>
  <c r="C9" i="3"/>
  <c r="C10" i="3"/>
  <c r="C11" i="3"/>
  <c r="C13" i="3"/>
  <c r="C14" i="3"/>
  <c r="C15" i="3"/>
  <c r="C16" i="3"/>
  <c r="G16" i="3"/>
  <c r="G7" i="3"/>
  <c r="C7" i="3"/>
  <c r="B7" i="3"/>
  <c r="L16" i="2"/>
  <c r="I16" i="3" s="1"/>
  <c r="K16" i="2"/>
  <c r="J16" i="2"/>
  <c r="E16" i="3" s="1"/>
  <c r="L15" i="2"/>
  <c r="I15" i="3" s="1"/>
  <c r="K15" i="2"/>
  <c r="G15" i="3" s="1"/>
  <c r="J15" i="2"/>
  <c r="E15" i="3" s="1"/>
  <c r="L14" i="2"/>
  <c r="I14" i="3" s="1"/>
  <c r="K14" i="2"/>
  <c r="G14" i="3" s="1"/>
  <c r="J14" i="2"/>
  <c r="E14" i="3" s="1"/>
  <c r="L13" i="2"/>
  <c r="I13" i="3" s="1"/>
  <c r="K13" i="2"/>
  <c r="G13" i="3" s="1"/>
  <c r="J13" i="2"/>
  <c r="E13" i="3" s="1"/>
  <c r="L12" i="2"/>
  <c r="I12" i="3" s="1"/>
  <c r="K12" i="2"/>
  <c r="G12" i="3" s="1"/>
  <c r="J12" i="2"/>
  <c r="E12" i="3" s="1"/>
  <c r="L11" i="2"/>
  <c r="I11" i="3" s="1"/>
  <c r="K11" i="2"/>
  <c r="G11" i="3" s="1"/>
  <c r="J11" i="2"/>
  <c r="E11" i="3" s="1"/>
  <c r="L10" i="2"/>
  <c r="I10" i="3" s="1"/>
  <c r="K10" i="2"/>
  <c r="G10" i="3" s="1"/>
  <c r="J10" i="2"/>
  <c r="E10" i="3" s="1"/>
  <c r="L9" i="2"/>
  <c r="I9" i="3" s="1"/>
  <c r="K9" i="2"/>
  <c r="G9" i="3" s="1"/>
  <c r="J9" i="2"/>
  <c r="E9" i="3" s="1"/>
  <c r="L8" i="2"/>
  <c r="K8" i="2"/>
  <c r="G8" i="3" s="1"/>
  <c r="J8" i="2"/>
  <c r="E8" i="3" s="1"/>
  <c r="L7" i="2"/>
  <c r="I7" i="3" s="1"/>
  <c r="K7" i="2"/>
  <c r="J7" i="2"/>
  <c r="E7" i="3" s="1"/>
  <c r="L13" i="3" l="1"/>
  <c r="E18" i="3"/>
  <c r="K10" i="3"/>
  <c r="M10" i="3"/>
  <c r="I18" i="3"/>
  <c r="G18" i="3"/>
  <c r="L16" i="3"/>
  <c r="M14" i="3"/>
  <c r="L16" i="1"/>
  <c r="H16" i="3" s="1"/>
  <c r="M16" i="3" s="1"/>
  <c r="L15" i="1"/>
  <c r="H15" i="3" s="1"/>
  <c r="M15" i="3" s="1"/>
  <c r="L14" i="1"/>
  <c r="H14" i="3" s="1"/>
  <c r="L13" i="1"/>
  <c r="H13" i="3" s="1"/>
  <c r="M13" i="3" s="1"/>
  <c r="L12" i="1"/>
  <c r="H12" i="3" s="1"/>
  <c r="M12" i="3" s="1"/>
  <c r="L11" i="1"/>
  <c r="H11" i="3" s="1"/>
  <c r="M11" i="3" s="1"/>
  <c r="L10" i="1"/>
  <c r="H10" i="3" s="1"/>
  <c r="L9" i="1"/>
  <c r="H9" i="3" s="1"/>
  <c r="M9" i="3" s="1"/>
  <c r="L8" i="1"/>
  <c r="H8" i="3" s="1"/>
  <c r="M8" i="3" s="1"/>
  <c r="L7" i="1"/>
  <c r="H7" i="3" s="1"/>
  <c r="K16" i="1"/>
  <c r="F16" i="3" s="1"/>
  <c r="K15" i="1"/>
  <c r="F15" i="3" s="1"/>
  <c r="L15" i="3" s="1"/>
  <c r="K14" i="1"/>
  <c r="F14" i="3" s="1"/>
  <c r="L14" i="3" s="1"/>
  <c r="K13" i="1"/>
  <c r="F13" i="3" s="1"/>
  <c r="K12" i="1"/>
  <c r="F12" i="3" s="1"/>
  <c r="L12" i="3" s="1"/>
  <c r="K11" i="1"/>
  <c r="F11" i="3" s="1"/>
  <c r="L11" i="3" s="1"/>
  <c r="K10" i="1"/>
  <c r="F10" i="3" s="1"/>
  <c r="L10" i="3" s="1"/>
  <c r="K9" i="1"/>
  <c r="F9" i="3" s="1"/>
  <c r="L9" i="3" s="1"/>
  <c r="K8" i="1"/>
  <c r="F8" i="3" s="1"/>
  <c r="L8" i="3" s="1"/>
  <c r="K7" i="1"/>
  <c r="F7" i="3" s="1"/>
  <c r="J16" i="1"/>
  <c r="D16" i="3" s="1"/>
  <c r="K16" i="3" s="1"/>
  <c r="J15" i="1"/>
  <c r="D15" i="3" s="1"/>
  <c r="K15" i="3" s="1"/>
  <c r="J14" i="1"/>
  <c r="D14" i="3" s="1"/>
  <c r="K14" i="3" s="1"/>
  <c r="J13" i="1"/>
  <c r="D13" i="3" s="1"/>
  <c r="K13" i="3" s="1"/>
  <c r="J12" i="1"/>
  <c r="D12" i="3" s="1"/>
  <c r="K12" i="3" s="1"/>
  <c r="J11" i="1"/>
  <c r="D11" i="3" s="1"/>
  <c r="K11" i="3" s="1"/>
  <c r="J10" i="1"/>
  <c r="D10" i="3" s="1"/>
  <c r="J9" i="1"/>
  <c r="D9" i="3" s="1"/>
  <c r="K9" i="3" s="1"/>
  <c r="J8" i="1"/>
  <c r="D8" i="3" s="1"/>
  <c r="K8" i="3" s="1"/>
  <c r="J7" i="1"/>
  <c r="D7" i="3" s="1"/>
  <c r="K7" i="3" s="1"/>
  <c r="K18" i="3" l="1"/>
  <c r="F18" i="3"/>
  <c r="D18" i="3"/>
  <c r="H18" i="3"/>
  <c r="L7" i="3"/>
  <c r="L18" i="3" s="1"/>
  <c r="M7" i="3"/>
  <c r="M18" i="3" s="1"/>
</calcChain>
</file>

<file path=xl/comments1.xml><?xml version="1.0" encoding="utf-8"?>
<comments xmlns="http://schemas.openxmlformats.org/spreadsheetml/2006/main">
  <authors>
    <author>Anonymous</author>
  </authors>
  <commentList>
    <comment ref="H13" authorId="0" shapeId="0">
      <text>
        <r>
          <rPr>
            <b/>
            <sz val="9"/>
            <color indexed="81"/>
            <rFont val="Tahoma"/>
            <family val="2"/>
          </rPr>
          <t>Anonymous:</t>
        </r>
        <r>
          <rPr>
            <sz val="9"/>
            <color indexed="81"/>
            <rFont val="Tahoma"/>
            <family val="2"/>
          </rPr>
          <t xml:space="preserve">
one replicate was done with 1 m2, so divided by 4 so all were recorded a 0.25m2</t>
        </r>
      </text>
    </comment>
  </commentList>
</comments>
</file>

<file path=xl/sharedStrings.xml><?xml version="1.0" encoding="utf-8"?>
<sst xmlns="http://schemas.openxmlformats.org/spreadsheetml/2006/main" count="86" uniqueCount="51">
  <si>
    <t>1998 fiddler crab burrow data</t>
  </si>
  <si>
    <t>Narragansett Bay survey - point of contact C wigand</t>
  </si>
  <si>
    <t>At three sites a 1 m2 quadrat was used and at the other 7 sites a 0.25m2 quadrat was used as indicated below.</t>
  </si>
  <si>
    <t>Site</t>
  </si>
  <si>
    <t>date of observation</t>
  </si>
  <si>
    <t>quadrat size (m2)</t>
  </si>
  <si>
    <t># burrows</t>
  </si>
  <si>
    <t>Bis</t>
  </si>
  <si>
    <t>low marsh zone 2</t>
  </si>
  <si>
    <t>low marsh zone 3</t>
  </si>
  <si>
    <t>high marsh zone 1</t>
  </si>
  <si>
    <t>high marsh zone 2</t>
  </si>
  <si>
    <t>low marsh zone 1</t>
  </si>
  <si>
    <t>high marsh zone 3</t>
  </si>
  <si>
    <t>Fox</t>
  </si>
  <si>
    <t>Bru</t>
  </si>
  <si>
    <t>App</t>
  </si>
  <si>
    <t>Pas</t>
  </si>
  <si>
    <t>Jen</t>
  </si>
  <si>
    <t>Don</t>
  </si>
  <si>
    <t>Old</t>
  </si>
  <si>
    <t>Wat</t>
  </si>
  <si>
    <t>Fog</t>
  </si>
  <si>
    <t>notes</t>
  </si>
  <si>
    <t>3 mud crabs and 3 green crabs noticed in the low marsh</t>
  </si>
  <si>
    <t>2 green crabs in the low marsh</t>
  </si>
  <si>
    <t>2 green crabs in the high marsh</t>
  </si>
  <si>
    <t>low marsh ave, burrows per m2</t>
  </si>
  <si>
    <t>high marsh ave, burrows per m2</t>
  </si>
  <si>
    <t>total ave, burrow per m2</t>
  </si>
  <si>
    <t>At each site there were three reps in the high and low marsh zones each</t>
  </si>
  <si>
    <t>2016 fiddler crab burrow data</t>
  </si>
  <si>
    <t>Narragansett Bay survey - point of contact R McKinney</t>
  </si>
  <si>
    <r>
      <t>quadrat size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</si>
  <si>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low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</si>
  <si>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high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</si>
  <si>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 all sites a 0.25m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quadrat was used as indicated below.</t>
    </r>
  </si>
  <si>
    <r>
      <t>total ave, burrow per m</t>
    </r>
    <r>
      <rPr>
        <vertAlign val="superscript"/>
        <sz val="11"/>
        <color theme="1"/>
        <rFont val="Calibri"/>
        <family val="2"/>
        <scheme val="minor"/>
      </rPr>
      <t>2</t>
    </r>
  </si>
  <si>
    <t>1998 &amp; 2016 fiddler crab burrow data</t>
  </si>
  <si>
    <t>date of 1998 observation</t>
  </si>
  <si>
    <t>date of 2016 observation</t>
  </si>
  <si>
    <r>
      <t>1998 low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</si>
  <si>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2016 low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</si>
  <si>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1998 high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</si>
  <si>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1998 total ave, burrow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</si>
  <si>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2016 total ave, burrow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</si>
  <si>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2016 high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</si>
  <si>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increase high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</si>
  <si>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increase low marsh ave, burrows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</si>
  <si>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increase total ave, burrow per m</t>
    </r>
    <r>
      <rPr>
        <vertAlign val="superscript"/>
        <sz val="11"/>
        <color theme="1"/>
        <rFont val="Calibri"/>
        <family val="2"/>
        <scheme val="minor"/>
      </rPr>
      <t>2</t>
    </r>
  </si>
  <si>
    <t>paired t-test: df = 9, t = 2.76, p 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</si>
</sst>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164" fontId="0" fillId="4" borderId="0" xfId="0" applyNumberFormat="1" applyFill="1" applyAlignment="1">
      <alignment horizontal="center" wrapText="1"/>
    </xf>
    <xf numFmtId="164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8" sqref="J8"/>
    </sheetView>
  </sheetViews>
  <sheetFormatPr defaultRowHeight="15" x14ac:dyDescent="0.25"/>
  <cols>
    <col min="2" max="2" width="12.42578125" customWidth="1"/>
    <col min="3" max="8" width="9.140625" style="3"/>
    <col min="9" max="9" width="8.28515625" style="3" customWidth="1"/>
    <col min="10" max="12" width="9.140625" style="3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30</v>
      </c>
    </row>
    <row r="5" spans="1:13" ht="30" x14ac:dyDescent="0.25">
      <c r="D5" s="4" t="s">
        <v>6</v>
      </c>
      <c r="E5" s="5"/>
      <c r="F5" s="5"/>
      <c r="G5" s="5"/>
      <c r="H5" s="5"/>
      <c r="I5" s="5"/>
    </row>
    <row r="6" spans="1:13" ht="75" x14ac:dyDescent="0.25">
      <c r="A6" s="1" t="s">
        <v>3</v>
      </c>
      <c r="B6" s="1" t="s">
        <v>4</v>
      </c>
      <c r="C6" s="8" t="s">
        <v>5</v>
      </c>
      <c r="D6" s="4" t="s">
        <v>12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13</v>
      </c>
      <c r="J6" s="6" t="s">
        <v>27</v>
      </c>
      <c r="K6" s="6" t="s">
        <v>28</v>
      </c>
      <c r="L6" s="6" t="s">
        <v>29</v>
      </c>
      <c r="M6" s="1" t="s">
        <v>23</v>
      </c>
    </row>
    <row r="7" spans="1:13" x14ac:dyDescent="0.25">
      <c r="A7" t="s">
        <v>7</v>
      </c>
      <c r="B7" s="2">
        <v>36024</v>
      </c>
      <c r="C7" s="3">
        <v>1</v>
      </c>
      <c r="D7" s="3">
        <v>0</v>
      </c>
      <c r="E7" s="3">
        <v>0</v>
      </c>
      <c r="F7" s="3">
        <v>0</v>
      </c>
      <c r="G7" s="3">
        <v>17</v>
      </c>
      <c r="H7" s="3">
        <v>18</v>
      </c>
      <c r="I7" s="3">
        <v>20</v>
      </c>
      <c r="J7" s="7">
        <f>+((+D7+E7+F7)/3)/C7</f>
        <v>0</v>
      </c>
      <c r="K7" s="7">
        <f>+((+G7+H7+I7)/3)/C7</f>
        <v>18.333333333333332</v>
      </c>
      <c r="L7" s="7">
        <f>+((D7+E7+F7+G7+H7+I7)/6)/C7</f>
        <v>9.1666666666666661</v>
      </c>
      <c r="M7" t="s">
        <v>24</v>
      </c>
    </row>
    <row r="8" spans="1:13" x14ac:dyDescent="0.25">
      <c r="A8" t="s">
        <v>14</v>
      </c>
      <c r="B8" s="2">
        <v>36025</v>
      </c>
      <c r="C8" s="3">
        <v>0.25</v>
      </c>
      <c r="D8" s="3">
        <v>0</v>
      </c>
      <c r="E8" s="3">
        <v>4</v>
      </c>
      <c r="F8" s="3">
        <v>2</v>
      </c>
      <c r="G8" s="3">
        <v>0</v>
      </c>
      <c r="H8" s="3">
        <v>1</v>
      </c>
      <c r="I8" s="3">
        <v>0</v>
      </c>
      <c r="J8" s="7">
        <f t="shared" ref="J8:J16" si="0">+((+D8+E8+F8)/3)/C8</f>
        <v>8</v>
      </c>
      <c r="K8" s="7">
        <f t="shared" ref="K8:K16" si="1">+((+G8+H8+I8)/3)/C8</f>
        <v>1.3333333333333333</v>
      </c>
      <c r="L8" s="7">
        <f t="shared" ref="L8:L16" si="2">+((D8+E8+F8+G8+H8+I8)/6)/C8</f>
        <v>4.666666666666667</v>
      </c>
    </row>
    <row r="9" spans="1:13" x14ac:dyDescent="0.25">
      <c r="A9" t="s">
        <v>15</v>
      </c>
      <c r="B9" s="2">
        <v>36026</v>
      </c>
      <c r="C9" s="3">
        <v>0.25</v>
      </c>
      <c r="D9" s="3">
        <v>0</v>
      </c>
      <c r="E9" s="3">
        <v>0</v>
      </c>
      <c r="F9" s="3">
        <v>0</v>
      </c>
      <c r="G9" s="3">
        <v>4</v>
      </c>
      <c r="H9" s="3">
        <v>1</v>
      </c>
      <c r="I9" s="3">
        <v>0</v>
      </c>
      <c r="J9" s="7">
        <f t="shared" si="0"/>
        <v>0</v>
      </c>
      <c r="K9" s="7">
        <f t="shared" si="1"/>
        <v>6.666666666666667</v>
      </c>
      <c r="L9" s="7">
        <f t="shared" si="2"/>
        <v>3.3333333333333335</v>
      </c>
      <c r="M9" t="s">
        <v>25</v>
      </c>
    </row>
    <row r="10" spans="1:13" x14ac:dyDescent="0.25">
      <c r="A10" t="s">
        <v>16</v>
      </c>
      <c r="B10" s="2">
        <v>36038</v>
      </c>
      <c r="C10" s="3">
        <v>0.25</v>
      </c>
      <c r="D10" s="3">
        <v>0</v>
      </c>
      <c r="E10" s="3">
        <v>0</v>
      </c>
      <c r="F10" s="3">
        <v>0</v>
      </c>
      <c r="G10" s="3">
        <v>4</v>
      </c>
      <c r="H10" s="3">
        <v>3</v>
      </c>
      <c r="I10" s="3">
        <v>0</v>
      </c>
      <c r="J10" s="7">
        <f t="shared" si="0"/>
        <v>0</v>
      </c>
      <c r="K10" s="7">
        <f t="shared" si="1"/>
        <v>9.3333333333333339</v>
      </c>
      <c r="L10" s="7">
        <f t="shared" si="2"/>
        <v>4.666666666666667</v>
      </c>
    </row>
    <row r="11" spans="1:13" x14ac:dyDescent="0.25">
      <c r="A11" t="s">
        <v>17</v>
      </c>
      <c r="B11" s="2">
        <v>36039</v>
      </c>
      <c r="C11" s="3">
        <v>0.25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7">
        <f t="shared" si="0"/>
        <v>1.3333333333333333</v>
      </c>
      <c r="K11" s="7">
        <f t="shared" si="1"/>
        <v>0</v>
      </c>
      <c r="L11" s="7">
        <f t="shared" si="2"/>
        <v>0.66666666666666663</v>
      </c>
    </row>
    <row r="12" spans="1:13" x14ac:dyDescent="0.25">
      <c r="A12" t="s">
        <v>18</v>
      </c>
      <c r="B12" s="2">
        <v>36040</v>
      </c>
      <c r="C12" s="3">
        <v>0.25</v>
      </c>
      <c r="D12" s="3">
        <v>2</v>
      </c>
      <c r="E12" s="3">
        <v>2</v>
      </c>
      <c r="F12" s="3">
        <v>1</v>
      </c>
      <c r="G12" s="3">
        <v>0</v>
      </c>
      <c r="H12" s="3">
        <v>0</v>
      </c>
      <c r="I12" s="3">
        <v>0</v>
      </c>
      <c r="J12" s="7">
        <f t="shared" si="0"/>
        <v>6.666666666666667</v>
      </c>
      <c r="K12" s="7">
        <f t="shared" si="1"/>
        <v>0</v>
      </c>
      <c r="L12" s="7">
        <f t="shared" si="2"/>
        <v>3.3333333333333335</v>
      </c>
    </row>
    <row r="13" spans="1:13" x14ac:dyDescent="0.25">
      <c r="A13" t="s">
        <v>19</v>
      </c>
      <c r="B13" s="2">
        <v>36052</v>
      </c>
      <c r="C13" s="3">
        <v>0.25</v>
      </c>
      <c r="D13" s="3">
        <v>0</v>
      </c>
      <c r="E13" s="3">
        <v>2</v>
      </c>
      <c r="F13" s="3">
        <v>1</v>
      </c>
      <c r="G13" s="3">
        <v>12</v>
      </c>
      <c r="H13" s="3">
        <v>2</v>
      </c>
      <c r="I13" s="3">
        <v>7</v>
      </c>
      <c r="J13" s="7">
        <f t="shared" si="0"/>
        <v>4</v>
      </c>
      <c r="K13" s="7">
        <f t="shared" si="1"/>
        <v>28</v>
      </c>
      <c r="L13" s="7">
        <f t="shared" si="2"/>
        <v>16</v>
      </c>
    </row>
    <row r="14" spans="1:13" x14ac:dyDescent="0.25">
      <c r="A14" t="s">
        <v>20</v>
      </c>
      <c r="B14" s="2">
        <v>36054</v>
      </c>
      <c r="C14" s="3">
        <v>0.25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7">
        <f t="shared" si="0"/>
        <v>0</v>
      </c>
      <c r="K14" s="7">
        <f t="shared" si="1"/>
        <v>0</v>
      </c>
      <c r="L14" s="7">
        <f t="shared" si="2"/>
        <v>0</v>
      </c>
    </row>
    <row r="15" spans="1:13" x14ac:dyDescent="0.25">
      <c r="A15" t="s">
        <v>21</v>
      </c>
      <c r="B15" s="2">
        <v>36055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3</v>
      </c>
      <c r="I15" s="3">
        <v>0</v>
      </c>
      <c r="J15" s="7">
        <f t="shared" si="0"/>
        <v>0</v>
      </c>
      <c r="K15" s="7">
        <f t="shared" si="1"/>
        <v>1</v>
      </c>
      <c r="L15" s="7">
        <f t="shared" si="2"/>
        <v>0.5</v>
      </c>
    </row>
    <row r="16" spans="1:13" x14ac:dyDescent="0.25">
      <c r="A16" t="s">
        <v>22</v>
      </c>
      <c r="B16" s="2">
        <v>36068</v>
      </c>
      <c r="C16" s="3">
        <v>1</v>
      </c>
      <c r="D16" s="3">
        <v>3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7">
        <f t="shared" si="0"/>
        <v>1.3333333333333333</v>
      </c>
      <c r="K16" s="7">
        <f t="shared" si="1"/>
        <v>0</v>
      </c>
      <c r="L16" s="7">
        <f t="shared" si="2"/>
        <v>0.66666666666666663</v>
      </c>
      <c r="M16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8" sqref="J8"/>
    </sheetView>
  </sheetViews>
  <sheetFormatPr defaultRowHeight="15" x14ac:dyDescent="0.25"/>
  <cols>
    <col min="2" max="2" width="12.42578125" customWidth="1"/>
    <col min="4" max="8" width="9.140625" style="3"/>
    <col min="9" max="9" width="8.28515625" style="3" customWidth="1"/>
    <col min="10" max="12" width="9.140625" style="3"/>
  </cols>
  <sheetData>
    <row r="1" spans="1:13" x14ac:dyDescent="0.25">
      <c r="A1" t="s">
        <v>31</v>
      </c>
    </row>
    <row r="2" spans="1:13" x14ac:dyDescent="0.25">
      <c r="A2" t="s">
        <v>32</v>
      </c>
    </row>
    <row r="3" spans="1:13" ht="17.25" x14ac:dyDescent="0.25">
      <c r="A3" t="s">
        <v>36</v>
      </c>
    </row>
    <row r="4" spans="1:13" x14ac:dyDescent="0.25">
      <c r="A4" t="s">
        <v>30</v>
      </c>
    </row>
    <row r="5" spans="1:13" ht="30" x14ac:dyDescent="0.25">
      <c r="D5" s="4" t="s">
        <v>6</v>
      </c>
      <c r="E5" s="5"/>
      <c r="F5" s="5"/>
      <c r="G5" s="5"/>
      <c r="H5" s="5"/>
      <c r="I5" s="5"/>
    </row>
    <row r="6" spans="1:13" ht="77.25" x14ac:dyDescent="0.25">
      <c r="A6" s="1" t="s">
        <v>3</v>
      </c>
      <c r="B6" s="1" t="s">
        <v>4</v>
      </c>
      <c r="C6" s="1" t="s">
        <v>33</v>
      </c>
      <c r="D6" s="4" t="s">
        <v>12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13</v>
      </c>
      <c r="J6" s="6" t="s">
        <v>34</v>
      </c>
      <c r="K6" s="6" t="s">
        <v>35</v>
      </c>
      <c r="L6" s="6" t="s">
        <v>37</v>
      </c>
      <c r="M6" s="1" t="s">
        <v>23</v>
      </c>
    </row>
    <row r="7" spans="1:13" x14ac:dyDescent="0.25">
      <c r="A7" t="s">
        <v>7</v>
      </c>
      <c r="B7" s="2">
        <v>42599</v>
      </c>
      <c r="C7">
        <v>0.25</v>
      </c>
      <c r="D7" s="3">
        <v>2</v>
      </c>
      <c r="E7" s="3">
        <v>1</v>
      </c>
      <c r="F7" s="3">
        <v>0</v>
      </c>
      <c r="G7" s="3">
        <v>12</v>
      </c>
      <c r="H7" s="3">
        <v>15</v>
      </c>
      <c r="I7" s="3">
        <v>3</v>
      </c>
      <c r="J7" s="7">
        <f>+((+D7+E7+F7)/3)/C7</f>
        <v>4</v>
      </c>
      <c r="K7" s="7">
        <f>+((+G7+H7+I7)/3)/C7</f>
        <v>40</v>
      </c>
      <c r="L7" s="7">
        <f>+((D7+E7+F7+G7+H7+I7)/6)/C7</f>
        <v>22</v>
      </c>
    </row>
    <row r="8" spans="1:13" x14ac:dyDescent="0.25">
      <c r="A8" t="s">
        <v>14</v>
      </c>
      <c r="B8" s="2">
        <v>42583</v>
      </c>
      <c r="C8">
        <v>0.25</v>
      </c>
      <c r="D8" s="3">
        <v>4</v>
      </c>
      <c r="E8" s="3">
        <v>2</v>
      </c>
      <c r="F8" s="3">
        <v>2</v>
      </c>
      <c r="G8" s="3">
        <v>0</v>
      </c>
      <c r="H8" s="3">
        <v>0</v>
      </c>
      <c r="I8" s="3">
        <v>0</v>
      </c>
      <c r="J8" s="7">
        <f t="shared" ref="J8:J16" si="0">+((+D8+E8+F8)/3)/C8</f>
        <v>10.666666666666666</v>
      </c>
      <c r="K8" s="7">
        <f t="shared" ref="K8:K16" si="1">+((+G8+H8+I8)/3)/C8</f>
        <v>0</v>
      </c>
      <c r="L8" s="7">
        <f t="shared" ref="L8:L16" si="2">+((D8+E8+F8+G8+H8+I8)/6)/C8</f>
        <v>5.333333333333333</v>
      </c>
    </row>
    <row r="9" spans="1:13" x14ac:dyDescent="0.25">
      <c r="A9" t="s">
        <v>15</v>
      </c>
      <c r="B9" s="2">
        <v>42584</v>
      </c>
      <c r="C9">
        <v>0.25</v>
      </c>
      <c r="D9" s="3">
        <v>5</v>
      </c>
      <c r="E9" s="3">
        <v>9</v>
      </c>
      <c r="F9" s="3">
        <v>19</v>
      </c>
      <c r="G9" s="3">
        <v>0</v>
      </c>
      <c r="H9" s="3">
        <v>1</v>
      </c>
      <c r="I9" s="3">
        <v>0</v>
      </c>
      <c r="J9" s="7">
        <f t="shared" si="0"/>
        <v>44</v>
      </c>
      <c r="K9" s="7">
        <f t="shared" si="1"/>
        <v>1.3333333333333333</v>
      </c>
      <c r="L9" s="7">
        <f t="shared" si="2"/>
        <v>22.666666666666668</v>
      </c>
    </row>
    <row r="10" spans="1:13" x14ac:dyDescent="0.25">
      <c r="A10" t="s">
        <v>16</v>
      </c>
      <c r="B10" s="2">
        <v>42599</v>
      </c>
      <c r="C10">
        <v>0.25</v>
      </c>
      <c r="D10" s="3">
        <v>20</v>
      </c>
      <c r="E10" s="3">
        <v>10</v>
      </c>
      <c r="F10" s="3">
        <v>1</v>
      </c>
      <c r="G10" s="3">
        <v>1</v>
      </c>
      <c r="H10" s="3">
        <v>2</v>
      </c>
      <c r="I10" s="3">
        <v>0</v>
      </c>
      <c r="J10" s="7">
        <f t="shared" si="0"/>
        <v>41.333333333333336</v>
      </c>
      <c r="K10" s="7">
        <f t="shared" si="1"/>
        <v>4</v>
      </c>
      <c r="L10" s="7">
        <f t="shared" si="2"/>
        <v>22.666666666666668</v>
      </c>
    </row>
    <row r="11" spans="1:13" x14ac:dyDescent="0.25">
      <c r="A11" t="s">
        <v>17</v>
      </c>
      <c r="B11" s="2">
        <v>42598</v>
      </c>
      <c r="C11">
        <v>0.25</v>
      </c>
      <c r="D11" s="3">
        <v>2</v>
      </c>
      <c r="E11" s="3">
        <v>5</v>
      </c>
      <c r="F11" s="3">
        <v>12</v>
      </c>
      <c r="G11" s="3">
        <v>0</v>
      </c>
      <c r="H11" s="3">
        <v>0</v>
      </c>
      <c r="I11" s="3">
        <v>0</v>
      </c>
      <c r="J11" s="7">
        <f t="shared" si="0"/>
        <v>25.333333333333332</v>
      </c>
      <c r="K11" s="7">
        <f t="shared" si="1"/>
        <v>0</v>
      </c>
      <c r="L11" s="7">
        <f t="shared" si="2"/>
        <v>12.666666666666666</v>
      </c>
    </row>
    <row r="12" spans="1:13" x14ac:dyDescent="0.25">
      <c r="A12" t="s">
        <v>18</v>
      </c>
      <c r="B12" s="2">
        <v>42597</v>
      </c>
      <c r="C12">
        <v>0.25</v>
      </c>
      <c r="D12" s="3">
        <v>49</v>
      </c>
      <c r="E12" s="3">
        <v>28</v>
      </c>
      <c r="F12" s="3">
        <v>36</v>
      </c>
      <c r="G12" s="3">
        <v>6</v>
      </c>
      <c r="H12" s="3">
        <v>10</v>
      </c>
      <c r="I12" s="3">
        <v>3</v>
      </c>
      <c r="J12" s="7">
        <f t="shared" si="0"/>
        <v>150.66666666666666</v>
      </c>
      <c r="K12" s="7">
        <f t="shared" si="1"/>
        <v>25.333333333333332</v>
      </c>
      <c r="L12" s="7">
        <f t="shared" si="2"/>
        <v>88</v>
      </c>
    </row>
    <row r="13" spans="1:13" x14ac:dyDescent="0.25">
      <c r="A13" t="s">
        <v>19</v>
      </c>
      <c r="B13" s="2">
        <v>42585</v>
      </c>
      <c r="C13">
        <v>0.25</v>
      </c>
      <c r="D13" s="3">
        <v>9</v>
      </c>
      <c r="E13" s="3">
        <v>17</v>
      </c>
      <c r="F13" s="3">
        <v>12</v>
      </c>
      <c r="G13" s="3">
        <v>0</v>
      </c>
      <c r="H13" s="3">
        <v>0</v>
      </c>
      <c r="I13" s="3">
        <v>0</v>
      </c>
      <c r="J13" s="7">
        <f t="shared" si="0"/>
        <v>50.666666666666664</v>
      </c>
      <c r="K13" s="7">
        <f t="shared" si="1"/>
        <v>0</v>
      </c>
      <c r="L13" s="7">
        <f t="shared" si="2"/>
        <v>25.333333333333332</v>
      </c>
    </row>
    <row r="14" spans="1:13" x14ac:dyDescent="0.25">
      <c r="A14" t="s">
        <v>20</v>
      </c>
      <c r="B14" s="2">
        <v>42628</v>
      </c>
      <c r="C14">
        <v>0.25</v>
      </c>
      <c r="D14" s="3">
        <v>14</v>
      </c>
      <c r="E14" s="3">
        <v>4</v>
      </c>
      <c r="F14" s="3">
        <v>31</v>
      </c>
      <c r="G14" s="3">
        <v>5</v>
      </c>
      <c r="H14" s="3">
        <v>2</v>
      </c>
      <c r="I14" s="3">
        <v>0</v>
      </c>
      <c r="J14" s="7">
        <f t="shared" si="0"/>
        <v>65.333333333333329</v>
      </c>
      <c r="K14" s="7">
        <f t="shared" si="1"/>
        <v>9.3333333333333339</v>
      </c>
      <c r="L14" s="7">
        <f t="shared" si="2"/>
        <v>37.333333333333336</v>
      </c>
    </row>
    <row r="15" spans="1:13" x14ac:dyDescent="0.25">
      <c r="A15" t="s">
        <v>21</v>
      </c>
      <c r="B15" s="2">
        <v>42598</v>
      </c>
      <c r="C15">
        <v>0.25</v>
      </c>
      <c r="D15" s="3">
        <v>4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7">
        <f t="shared" si="0"/>
        <v>6.666666666666667</v>
      </c>
      <c r="K15" s="7">
        <f t="shared" si="1"/>
        <v>0</v>
      </c>
      <c r="L15" s="7">
        <f t="shared" si="2"/>
        <v>3.3333333333333335</v>
      </c>
    </row>
    <row r="16" spans="1:13" x14ac:dyDescent="0.25">
      <c r="A16" t="s">
        <v>22</v>
      </c>
      <c r="B16" s="2">
        <v>42585</v>
      </c>
      <c r="C16">
        <v>0.25</v>
      </c>
      <c r="D16" s="3">
        <v>7</v>
      </c>
      <c r="E16" s="3">
        <v>4</v>
      </c>
      <c r="F16" s="3">
        <v>0</v>
      </c>
      <c r="G16" s="3">
        <v>15</v>
      </c>
      <c r="H16" s="3">
        <v>0</v>
      </c>
      <c r="I16" s="3">
        <v>0</v>
      </c>
      <c r="J16" s="7">
        <f t="shared" si="0"/>
        <v>14.666666666666666</v>
      </c>
      <c r="K16" s="7">
        <f t="shared" si="1"/>
        <v>20</v>
      </c>
      <c r="L16" s="7">
        <f t="shared" si="2"/>
        <v>17.333333333333332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cols>
    <col min="2" max="3" width="12.42578125" customWidth="1"/>
    <col min="4" max="9" width="9.140625" style="7"/>
    <col min="11" max="13" width="9.140625" style="7"/>
  </cols>
  <sheetData>
    <row r="1" spans="1:13" x14ac:dyDescent="0.25">
      <c r="A1" t="s">
        <v>38</v>
      </c>
    </row>
    <row r="2" spans="1:13" x14ac:dyDescent="0.25">
      <c r="A2" t="s">
        <v>32</v>
      </c>
    </row>
    <row r="3" spans="1:13" ht="17.25" x14ac:dyDescent="0.25">
      <c r="A3" t="s">
        <v>36</v>
      </c>
    </row>
    <row r="4" spans="1:13" x14ac:dyDescent="0.25">
      <c r="A4" t="s">
        <v>30</v>
      </c>
    </row>
    <row r="6" spans="1:13" ht="92.25" x14ac:dyDescent="0.25">
      <c r="A6" s="1" t="s">
        <v>3</v>
      </c>
      <c r="B6" s="1" t="s">
        <v>39</v>
      </c>
      <c r="C6" s="1" t="s">
        <v>40</v>
      </c>
      <c r="D6" s="9" t="s">
        <v>41</v>
      </c>
      <c r="E6" s="9" t="s">
        <v>42</v>
      </c>
      <c r="F6" s="10" t="s">
        <v>43</v>
      </c>
      <c r="G6" s="10" t="s">
        <v>46</v>
      </c>
      <c r="H6" s="11" t="s">
        <v>44</v>
      </c>
      <c r="I6" s="11" t="s">
        <v>45</v>
      </c>
      <c r="K6" s="9" t="s">
        <v>48</v>
      </c>
      <c r="L6" s="10" t="s">
        <v>47</v>
      </c>
      <c r="M6" s="11" t="s">
        <v>49</v>
      </c>
    </row>
    <row r="7" spans="1:13" x14ac:dyDescent="0.25">
      <c r="A7" t="s">
        <v>7</v>
      </c>
      <c r="B7" s="2">
        <f>'1998'!B7</f>
        <v>36024</v>
      </c>
      <c r="C7" s="2">
        <f>'2016'!B7</f>
        <v>42599</v>
      </c>
      <c r="D7" s="7">
        <f>'1998'!J7</f>
        <v>0</v>
      </c>
      <c r="E7" s="7">
        <f>'2016'!J7</f>
        <v>4</v>
      </c>
      <c r="F7" s="7">
        <f>'1998'!K7</f>
        <v>18.333333333333332</v>
      </c>
      <c r="G7" s="7">
        <f>'2016'!K7</f>
        <v>40</v>
      </c>
      <c r="H7" s="7">
        <f>'1998'!L7</f>
        <v>9.1666666666666661</v>
      </c>
      <c r="I7" s="7">
        <f>'2016'!L7</f>
        <v>22</v>
      </c>
      <c r="K7" s="7">
        <f>E7-D7</f>
        <v>4</v>
      </c>
      <c r="L7" s="7">
        <f>G7-F7</f>
        <v>21.666666666666668</v>
      </c>
      <c r="M7" s="7">
        <f>I7-H7</f>
        <v>12.833333333333334</v>
      </c>
    </row>
    <row r="8" spans="1:13" x14ac:dyDescent="0.25">
      <c r="A8" t="s">
        <v>14</v>
      </c>
      <c r="B8" s="2">
        <v>42583</v>
      </c>
      <c r="C8" s="2">
        <f>'2016'!B8</f>
        <v>42583</v>
      </c>
      <c r="D8" s="7">
        <f>'1998'!J8</f>
        <v>8</v>
      </c>
      <c r="E8" s="7">
        <f>'2016'!J8</f>
        <v>10.666666666666666</v>
      </c>
      <c r="F8" s="7">
        <f>'1998'!K8</f>
        <v>1.3333333333333333</v>
      </c>
      <c r="G8" s="7">
        <f>'2016'!K8</f>
        <v>0</v>
      </c>
      <c r="H8" s="7">
        <f>'1998'!L8</f>
        <v>4.666666666666667</v>
      </c>
      <c r="I8" s="7">
        <f>'2016'!L8</f>
        <v>5.333333333333333</v>
      </c>
      <c r="K8" s="7">
        <f t="shared" ref="K8:K16" si="0">E8-D8</f>
        <v>2.6666666666666661</v>
      </c>
      <c r="L8" s="7">
        <f t="shared" ref="L8:L16" si="1">G8-F8</f>
        <v>-1.3333333333333333</v>
      </c>
      <c r="M8" s="7">
        <f t="shared" ref="M8:M16" si="2">I8-H8</f>
        <v>0.66666666666666607</v>
      </c>
    </row>
    <row r="9" spans="1:13" x14ac:dyDescent="0.25">
      <c r="A9" t="s">
        <v>15</v>
      </c>
      <c r="B9" s="2">
        <v>42584</v>
      </c>
      <c r="C9" s="2">
        <f>'2016'!B9</f>
        <v>42584</v>
      </c>
      <c r="D9" s="7">
        <f>'1998'!J9</f>
        <v>0</v>
      </c>
      <c r="E9" s="7">
        <f>'2016'!J9</f>
        <v>44</v>
      </c>
      <c r="F9" s="7">
        <f>'1998'!K9</f>
        <v>6.666666666666667</v>
      </c>
      <c r="G9" s="7">
        <f>'2016'!K9</f>
        <v>1.3333333333333333</v>
      </c>
      <c r="H9" s="7">
        <f>'1998'!L9</f>
        <v>3.3333333333333335</v>
      </c>
      <c r="I9" s="7">
        <f>'2016'!L9</f>
        <v>22.666666666666668</v>
      </c>
      <c r="K9" s="7">
        <f t="shared" si="0"/>
        <v>44</v>
      </c>
      <c r="L9" s="7">
        <f t="shared" si="1"/>
        <v>-5.3333333333333339</v>
      </c>
      <c r="M9" s="7">
        <f t="shared" si="2"/>
        <v>19.333333333333336</v>
      </c>
    </row>
    <row r="10" spans="1:13" x14ac:dyDescent="0.25">
      <c r="A10" t="s">
        <v>16</v>
      </c>
      <c r="B10" s="2">
        <v>36038</v>
      </c>
      <c r="C10" s="2">
        <f>'2016'!B10</f>
        <v>42599</v>
      </c>
      <c r="D10" s="7">
        <f>'1998'!J10</f>
        <v>0</v>
      </c>
      <c r="E10" s="7">
        <f>'2016'!J10</f>
        <v>41.333333333333336</v>
      </c>
      <c r="F10" s="7">
        <f>'1998'!K10</f>
        <v>9.3333333333333339</v>
      </c>
      <c r="G10" s="7">
        <f>'2016'!K10</f>
        <v>4</v>
      </c>
      <c r="H10" s="7">
        <f>'1998'!L10</f>
        <v>4.666666666666667</v>
      </c>
      <c r="I10" s="7">
        <f>'2016'!L10</f>
        <v>22.666666666666668</v>
      </c>
      <c r="K10" s="7">
        <f t="shared" si="0"/>
        <v>41.333333333333336</v>
      </c>
      <c r="L10" s="7">
        <f t="shared" si="1"/>
        <v>-5.3333333333333339</v>
      </c>
      <c r="M10" s="7">
        <f t="shared" si="2"/>
        <v>18</v>
      </c>
    </row>
    <row r="11" spans="1:13" x14ac:dyDescent="0.25">
      <c r="A11" t="s">
        <v>17</v>
      </c>
      <c r="B11" s="2">
        <v>36039</v>
      </c>
      <c r="C11" s="2">
        <f>'2016'!B11</f>
        <v>42598</v>
      </c>
      <c r="D11" s="7">
        <f>'1998'!J11</f>
        <v>1.3333333333333333</v>
      </c>
      <c r="E11" s="7">
        <f>'2016'!J11</f>
        <v>25.333333333333332</v>
      </c>
      <c r="F11" s="7">
        <f>'1998'!K11</f>
        <v>0</v>
      </c>
      <c r="G11" s="7">
        <f>'2016'!K11</f>
        <v>0</v>
      </c>
      <c r="H11" s="7">
        <f>'1998'!L11</f>
        <v>0.66666666666666663</v>
      </c>
      <c r="I11" s="7">
        <f>'2016'!L11</f>
        <v>12.666666666666666</v>
      </c>
      <c r="K11" s="7">
        <f t="shared" si="0"/>
        <v>24</v>
      </c>
      <c r="L11" s="7">
        <f t="shared" si="1"/>
        <v>0</v>
      </c>
      <c r="M11" s="7">
        <f t="shared" si="2"/>
        <v>12</v>
      </c>
    </row>
    <row r="12" spans="1:13" x14ac:dyDescent="0.25">
      <c r="A12" t="s">
        <v>18</v>
      </c>
      <c r="B12" s="2">
        <v>36040</v>
      </c>
      <c r="C12" s="2">
        <f>'2016'!B12</f>
        <v>42597</v>
      </c>
      <c r="D12" s="7">
        <f>'1998'!J12</f>
        <v>6.666666666666667</v>
      </c>
      <c r="E12" s="7">
        <f>'2016'!J12</f>
        <v>150.66666666666666</v>
      </c>
      <c r="F12" s="7">
        <f>'1998'!K12</f>
        <v>0</v>
      </c>
      <c r="G12" s="7">
        <f>'2016'!K12</f>
        <v>25.333333333333332</v>
      </c>
      <c r="H12" s="7">
        <f>'1998'!L12</f>
        <v>3.3333333333333335</v>
      </c>
      <c r="I12" s="7">
        <f>'2016'!L12</f>
        <v>88</v>
      </c>
      <c r="K12" s="7">
        <f t="shared" si="0"/>
        <v>144</v>
      </c>
      <c r="L12" s="7">
        <f t="shared" si="1"/>
        <v>25.333333333333332</v>
      </c>
      <c r="M12" s="7">
        <f t="shared" si="2"/>
        <v>84.666666666666671</v>
      </c>
    </row>
    <row r="13" spans="1:13" x14ac:dyDescent="0.25">
      <c r="A13" t="s">
        <v>19</v>
      </c>
      <c r="B13" s="2">
        <v>36052</v>
      </c>
      <c r="C13" s="2">
        <f>'2016'!B13</f>
        <v>42585</v>
      </c>
      <c r="D13" s="7">
        <f>'1998'!J13</f>
        <v>4</v>
      </c>
      <c r="E13" s="7">
        <f>'2016'!J13</f>
        <v>50.666666666666664</v>
      </c>
      <c r="F13" s="7">
        <f>'1998'!K13</f>
        <v>28</v>
      </c>
      <c r="G13" s="7">
        <f>'2016'!K13</f>
        <v>0</v>
      </c>
      <c r="H13" s="7">
        <f>'1998'!L13</f>
        <v>16</v>
      </c>
      <c r="I13" s="7">
        <f>'2016'!L13</f>
        <v>25.333333333333332</v>
      </c>
      <c r="K13" s="17">
        <f t="shared" si="0"/>
        <v>46.666666666666664</v>
      </c>
      <c r="L13" s="7">
        <f t="shared" si="1"/>
        <v>-28</v>
      </c>
      <c r="M13" s="7">
        <f t="shared" si="2"/>
        <v>9.3333333333333321</v>
      </c>
    </row>
    <row r="14" spans="1:13" x14ac:dyDescent="0.25">
      <c r="A14" t="s">
        <v>20</v>
      </c>
      <c r="B14" s="2">
        <v>36054</v>
      </c>
      <c r="C14" s="2">
        <f>'2016'!B14</f>
        <v>42628</v>
      </c>
      <c r="D14" s="7">
        <f>'1998'!J14</f>
        <v>0</v>
      </c>
      <c r="E14" s="7">
        <f>'2016'!J14</f>
        <v>65.333333333333329</v>
      </c>
      <c r="F14" s="7">
        <f>'1998'!K14</f>
        <v>0</v>
      </c>
      <c r="G14" s="7">
        <f>'2016'!K14</f>
        <v>9.3333333333333339</v>
      </c>
      <c r="H14" s="7">
        <f>'1998'!L14</f>
        <v>0</v>
      </c>
      <c r="I14" s="7">
        <f>'2016'!L14</f>
        <v>37.333333333333336</v>
      </c>
      <c r="K14" s="7">
        <f t="shared" si="0"/>
        <v>65.333333333333329</v>
      </c>
      <c r="L14" s="7">
        <f t="shared" si="1"/>
        <v>9.3333333333333339</v>
      </c>
      <c r="M14" s="7">
        <f t="shared" si="2"/>
        <v>37.333333333333336</v>
      </c>
    </row>
    <row r="15" spans="1:13" x14ac:dyDescent="0.25">
      <c r="A15" t="s">
        <v>21</v>
      </c>
      <c r="B15" s="2">
        <v>36055</v>
      </c>
      <c r="C15" s="2">
        <f>'2016'!B15</f>
        <v>42598</v>
      </c>
      <c r="D15" s="7">
        <f>'1998'!J15</f>
        <v>0</v>
      </c>
      <c r="E15" s="7">
        <f>'2016'!J15</f>
        <v>6.666666666666667</v>
      </c>
      <c r="F15" s="7">
        <f>'1998'!K15</f>
        <v>1</v>
      </c>
      <c r="G15" s="7">
        <f>'2016'!K15</f>
        <v>0</v>
      </c>
      <c r="H15" s="7">
        <f>'1998'!L15</f>
        <v>0.5</v>
      </c>
      <c r="I15" s="7">
        <f>'2016'!L15</f>
        <v>3.3333333333333335</v>
      </c>
      <c r="K15" s="7">
        <f t="shared" si="0"/>
        <v>6.666666666666667</v>
      </c>
      <c r="L15" s="7">
        <f t="shared" si="1"/>
        <v>-1</v>
      </c>
      <c r="M15" s="7">
        <f t="shared" si="2"/>
        <v>2.8333333333333335</v>
      </c>
    </row>
    <row r="16" spans="1:13" x14ac:dyDescent="0.25">
      <c r="A16" t="s">
        <v>22</v>
      </c>
      <c r="B16" s="2">
        <v>36068</v>
      </c>
      <c r="C16" s="2">
        <f>'2016'!B16</f>
        <v>42585</v>
      </c>
      <c r="D16" s="7">
        <f>'1998'!J16</f>
        <v>1.3333333333333333</v>
      </c>
      <c r="E16" s="7">
        <f>'2016'!J16</f>
        <v>14.666666666666666</v>
      </c>
      <c r="F16" s="7">
        <f>'1998'!K16</f>
        <v>0</v>
      </c>
      <c r="G16" s="7">
        <f>'2016'!K16</f>
        <v>20</v>
      </c>
      <c r="H16" s="7">
        <f>'1998'!L16</f>
        <v>0.66666666666666663</v>
      </c>
      <c r="I16" s="7">
        <f>'2016'!L16</f>
        <v>17.333333333333332</v>
      </c>
      <c r="K16" s="7">
        <f t="shared" si="0"/>
        <v>13.333333333333332</v>
      </c>
      <c r="L16" s="7">
        <f t="shared" si="1"/>
        <v>20</v>
      </c>
      <c r="M16" s="7">
        <f t="shared" si="2"/>
        <v>16.666666666666664</v>
      </c>
    </row>
    <row r="18" spans="4:13" x14ac:dyDescent="0.25">
      <c r="D18" s="12">
        <f>AVERAGE(D7:D16)</f>
        <v>2.1333333333333333</v>
      </c>
      <c r="E18" s="12">
        <f t="shared" ref="E18:M18" si="3">AVERAGE(E7:E16)</f>
        <v>41.333333333333336</v>
      </c>
      <c r="F18" s="12">
        <f t="shared" si="3"/>
        <v>6.4666666666666659</v>
      </c>
      <c r="G18" s="12">
        <f t="shared" si="3"/>
        <v>10</v>
      </c>
      <c r="H18" s="12">
        <f t="shared" si="3"/>
        <v>4.2999999999999989</v>
      </c>
      <c r="I18" s="12">
        <f t="shared" si="3"/>
        <v>25.666666666666668</v>
      </c>
      <c r="J18" s="12"/>
      <c r="K18" s="12">
        <f t="shared" si="3"/>
        <v>39.200000000000003</v>
      </c>
      <c r="L18" s="12">
        <f t="shared" si="3"/>
        <v>3.5333333333333337</v>
      </c>
      <c r="M18" s="12">
        <f t="shared" si="3"/>
        <v>21.366666666666667</v>
      </c>
    </row>
    <row r="21" spans="4:13" x14ac:dyDescent="0.25">
      <c r="H21" s="16" t="s">
        <v>50</v>
      </c>
      <c r="L21" s="15"/>
    </row>
    <row r="22" spans="4:13" x14ac:dyDescent="0.25">
      <c r="K22" s="13"/>
    </row>
    <row r="23" spans="4:13" x14ac:dyDescent="0.25">
      <c r="K2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1998</vt:lpstr>
      <vt:lpstr>2016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Hollister, Jeff</cp:lastModifiedBy>
  <dcterms:created xsi:type="dcterms:W3CDTF">2016-02-09T23:48:08Z</dcterms:created>
  <dcterms:modified xsi:type="dcterms:W3CDTF">2017-12-19T15:42:21Z</dcterms:modified>
</cp:coreProperties>
</file>