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UdeA\Series de Tiempo\Material\"/>
    </mc:Choice>
  </mc:AlternateContent>
  <bookViews>
    <workbookView xWindow="0" yWindow="0" windowWidth="20490" windowHeight="7755" activeTab="1"/>
  </bookViews>
  <sheets>
    <sheet name="Exportación Maíz" sheetId="6" r:id="rId1"/>
    <sheet name="Exportación Filamentos" sheetId="2" r:id="rId2"/>
    <sheet name="Búsqueda k" sheetId="7" r:id="rId3"/>
    <sheet name="Exportación peces y crus" sheetId="4" r:id="rId4"/>
  </sheets>
  <definedNames>
    <definedName name="solver_adj" localSheetId="1" hidden="1">'Exportación Filamentos'!$O$1</definedName>
    <definedName name="solver_adj" localSheetId="0" hidden="1">'Exportación Maíz'!$O$1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'Exportación Filamentos'!$O$1</definedName>
    <definedName name="solver_lhs1" localSheetId="0" hidden="1">'Exportación Maíz'!$O$1</definedName>
    <definedName name="solver_lhs2" localSheetId="1" hidden="1">'Exportación Filamentos'!$O$1</definedName>
    <definedName name="solver_lhs2" localSheetId="0" hidden="1">'Exportación Maíz'!$O$1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um" localSheetId="3" hidden="1">0</definedName>
    <definedName name="solver_nwt" localSheetId="1" hidden="1">1</definedName>
    <definedName name="solver_nwt" localSheetId="0" hidden="1">1</definedName>
    <definedName name="solver_opt" localSheetId="1" hidden="1">'Exportación Filamentos'!$M$49</definedName>
    <definedName name="solver_opt" localSheetId="0" hidden="1">'Exportación Maíz'!$M$107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3</definedName>
    <definedName name="solver_rel2" localSheetId="0" hidden="1">3</definedName>
    <definedName name="solver_rhs1" localSheetId="1" hidden="1">1</definedName>
    <definedName name="solver_rhs1" localSheetId="0" hidden="1">1</definedName>
    <definedName name="solver_rhs2" localSheetId="1" hidden="1">0</definedName>
    <definedName name="solver_rhs2" localSheetId="0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1</definedName>
    <definedName name="solver_tol" localSheetId="0" hidden="1">1</definedName>
    <definedName name="solver_typ" localSheetId="1" hidden="1">2</definedName>
    <definedName name="solver_typ" localSheetId="0" hidden="1">2</definedName>
    <definedName name="solver_typ" localSheetId="3" hidden="1">1</definedName>
    <definedName name="solver_val" localSheetId="1" hidden="1">0</definedName>
    <definedName name="solver_val" localSheetId="0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L4" i="2" l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" i="2" l="1"/>
  <c r="M3" i="2"/>
  <c r="N3" i="2" s="1"/>
  <c r="O3" i="2"/>
  <c r="I49" i="2"/>
  <c r="I48" i="2"/>
  <c r="I47" i="2"/>
  <c r="I46" i="2"/>
  <c r="I45" i="2"/>
  <c r="I17" i="2"/>
  <c r="J17" i="2" s="1"/>
  <c r="K17" i="2" s="1"/>
  <c r="I18" i="2"/>
  <c r="J18" i="2"/>
  <c r="K18" i="2" s="1"/>
  <c r="I19" i="2"/>
  <c r="J19" i="2"/>
  <c r="K19" i="2"/>
  <c r="I20" i="2"/>
  <c r="J20" i="2"/>
  <c r="K20" i="2"/>
  <c r="I21" i="2"/>
  <c r="J21" i="2" s="1"/>
  <c r="K21" i="2" s="1"/>
  <c r="I22" i="2"/>
  <c r="J22" i="2"/>
  <c r="K22" i="2" s="1"/>
  <c r="I23" i="2"/>
  <c r="J23" i="2"/>
  <c r="K23" i="2"/>
  <c r="I24" i="2"/>
  <c r="J24" i="2"/>
  <c r="K24" i="2"/>
  <c r="I25" i="2"/>
  <c r="J25" i="2" s="1"/>
  <c r="K25" i="2" s="1"/>
  <c r="I26" i="2"/>
  <c r="J26" i="2"/>
  <c r="K26" i="2" s="1"/>
  <c r="I27" i="2"/>
  <c r="J27" i="2"/>
  <c r="K27" i="2"/>
  <c r="I28" i="2"/>
  <c r="J28" i="2"/>
  <c r="K28" i="2"/>
  <c r="I29" i="2"/>
  <c r="J29" i="2" s="1"/>
  <c r="K29" i="2" s="1"/>
  <c r="I30" i="2"/>
  <c r="J30" i="2"/>
  <c r="K30" i="2" s="1"/>
  <c r="I31" i="2"/>
  <c r="J31" i="2"/>
  <c r="K31" i="2"/>
  <c r="I32" i="2"/>
  <c r="J32" i="2"/>
  <c r="K32" i="2"/>
  <c r="I33" i="2"/>
  <c r="J33" i="2" s="1"/>
  <c r="K33" i="2" s="1"/>
  <c r="I34" i="2"/>
  <c r="J34" i="2"/>
  <c r="K34" i="2" s="1"/>
  <c r="I35" i="2"/>
  <c r="J35" i="2"/>
  <c r="K35" i="2"/>
  <c r="I36" i="2"/>
  <c r="J36" i="2"/>
  <c r="K36" i="2"/>
  <c r="I37" i="2"/>
  <c r="J37" i="2" s="1"/>
  <c r="K37" i="2" s="1"/>
  <c r="I38" i="2"/>
  <c r="J38" i="2"/>
  <c r="K38" i="2" s="1"/>
  <c r="K16" i="2"/>
  <c r="J16" i="2"/>
  <c r="I16" i="2"/>
  <c r="H40" i="2"/>
  <c r="H41" i="2" s="1"/>
  <c r="H42" i="2" s="1"/>
  <c r="H43" i="2" s="1"/>
  <c r="H39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16" i="2"/>
  <c r="E49" i="2"/>
  <c r="E48" i="2"/>
  <c r="E47" i="2"/>
  <c r="E46" i="2"/>
  <c r="E45" i="2"/>
  <c r="D39" i="2"/>
  <c r="D40" i="2"/>
  <c r="D41" i="2"/>
  <c r="D42" i="2"/>
  <c r="D43" i="2"/>
  <c r="M106" i="6"/>
  <c r="M105" i="6"/>
  <c r="M104" i="6"/>
  <c r="M103" i="6"/>
  <c r="M107" i="6"/>
  <c r="I107" i="6"/>
  <c r="I106" i="6"/>
  <c r="I105" i="6"/>
  <c r="I104" i="6"/>
  <c r="I103" i="6"/>
  <c r="H97" i="6"/>
  <c r="H98" i="6"/>
  <c r="H99" i="6"/>
  <c r="H100" i="6"/>
  <c r="H101" i="6" s="1"/>
  <c r="H96" i="6"/>
  <c r="I8" i="6"/>
  <c r="J8" i="6" s="1"/>
  <c r="K8" i="6" s="1"/>
  <c r="I9" i="6"/>
  <c r="J9" i="6" s="1"/>
  <c r="K9" i="6" s="1"/>
  <c r="I10" i="6"/>
  <c r="J10" i="6"/>
  <c r="K10" i="6" s="1"/>
  <c r="I11" i="6"/>
  <c r="J11" i="6"/>
  <c r="K11" i="6"/>
  <c r="I12" i="6"/>
  <c r="J12" i="6" s="1"/>
  <c r="K12" i="6" s="1"/>
  <c r="I13" i="6"/>
  <c r="J13" i="6" s="1"/>
  <c r="K13" i="6" s="1"/>
  <c r="I14" i="6"/>
  <c r="J14" i="6"/>
  <c r="K14" i="6" s="1"/>
  <c r="I15" i="6"/>
  <c r="J15" i="6"/>
  <c r="K15" i="6"/>
  <c r="I16" i="6"/>
  <c r="J16" i="6" s="1"/>
  <c r="K16" i="6" s="1"/>
  <c r="I17" i="6"/>
  <c r="J17" i="6" s="1"/>
  <c r="K17" i="6" s="1"/>
  <c r="I18" i="6"/>
  <c r="J18" i="6"/>
  <c r="K18" i="6" s="1"/>
  <c r="I19" i="6"/>
  <c r="J19" i="6"/>
  <c r="K19" i="6"/>
  <c r="I20" i="6"/>
  <c r="J20" i="6" s="1"/>
  <c r="K20" i="6" s="1"/>
  <c r="I21" i="6"/>
  <c r="J21" i="6" s="1"/>
  <c r="K21" i="6" s="1"/>
  <c r="I22" i="6"/>
  <c r="J22" i="6"/>
  <c r="K22" i="6" s="1"/>
  <c r="I23" i="6"/>
  <c r="J23" i="6"/>
  <c r="K23" i="6"/>
  <c r="I24" i="6"/>
  <c r="J24" i="6" s="1"/>
  <c r="K24" i="6" s="1"/>
  <c r="I25" i="6"/>
  <c r="J25" i="6" s="1"/>
  <c r="K25" i="6" s="1"/>
  <c r="I26" i="6"/>
  <c r="J26" i="6"/>
  <c r="K26" i="6" s="1"/>
  <c r="I27" i="6"/>
  <c r="J27" i="6"/>
  <c r="K27" i="6"/>
  <c r="I28" i="6"/>
  <c r="J28" i="6" s="1"/>
  <c r="K28" i="6" s="1"/>
  <c r="I29" i="6"/>
  <c r="J29" i="6" s="1"/>
  <c r="K29" i="6" s="1"/>
  <c r="I30" i="6"/>
  <c r="J30" i="6"/>
  <c r="K30" i="6" s="1"/>
  <c r="I31" i="6"/>
  <c r="J31" i="6"/>
  <c r="K31" i="6"/>
  <c r="I32" i="6"/>
  <c r="J32" i="6" s="1"/>
  <c r="K32" i="6" s="1"/>
  <c r="I33" i="6"/>
  <c r="J33" i="6" s="1"/>
  <c r="K33" i="6" s="1"/>
  <c r="I34" i="6"/>
  <c r="J34" i="6"/>
  <c r="K34" i="6" s="1"/>
  <c r="I35" i="6"/>
  <c r="J35" i="6"/>
  <c r="K35" i="6"/>
  <c r="I36" i="6"/>
  <c r="J36" i="6" s="1"/>
  <c r="K36" i="6" s="1"/>
  <c r="I37" i="6"/>
  <c r="J37" i="6" s="1"/>
  <c r="K37" i="6" s="1"/>
  <c r="I38" i="6"/>
  <c r="J38" i="6"/>
  <c r="K38" i="6" s="1"/>
  <c r="I39" i="6"/>
  <c r="J39" i="6"/>
  <c r="K39" i="6"/>
  <c r="I40" i="6"/>
  <c r="J40" i="6" s="1"/>
  <c r="K40" i="6" s="1"/>
  <c r="I41" i="6"/>
  <c r="J41" i="6" s="1"/>
  <c r="K41" i="6" s="1"/>
  <c r="I42" i="6"/>
  <c r="J42" i="6"/>
  <c r="K42" i="6" s="1"/>
  <c r="I43" i="6"/>
  <c r="J43" i="6"/>
  <c r="K43" i="6"/>
  <c r="I44" i="6"/>
  <c r="J44" i="6" s="1"/>
  <c r="K44" i="6" s="1"/>
  <c r="I45" i="6"/>
  <c r="J45" i="6" s="1"/>
  <c r="K45" i="6" s="1"/>
  <c r="I46" i="6"/>
  <c r="J46" i="6"/>
  <c r="K46" i="6" s="1"/>
  <c r="I47" i="6"/>
  <c r="J47" i="6"/>
  <c r="K47" i="6"/>
  <c r="I48" i="6"/>
  <c r="J48" i="6" s="1"/>
  <c r="K48" i="6" s="1"/>
  <c r="I49" i="6"/>
  <c r="J49" i="6" s="1"/>
  <c r="K49" i="6" s="1"/>
  <c r="I50" i="6"/>
  <c r="J50" i="6"/>
  <c r="K50" i="6" s="1"/>
  <c r="I51" i="6"/>
  <c r="J51" i="6"/>
  <c r="K51" i="6"/>
  <c r="I52" i="6"/>
  <c r="J52" i="6" s="1"/>
  <c r="K52" i="6" s="1"/>
  <c r="I53" i="6"/>
  <c r="J53" i="6" s="1"/>
  <c r="K53" i="6" s="1"/>
  <c r="I54" i="6"/>
  <c r="J54" i="6"/>
  <c r="K54" i="6" s="1"/>
  <c r="I55" i="6"/>
  <c r="J55" i="6"/>
  <c r="K55" i="6"/>
  <c r="I56" i="6"/>
  <c r="J56" i="6" s="1"/>
  <c r="K56" i="6" s="1"/>
  <c r="I57" i="6"/>
  <c r="J57" i="6" s="1"/>
  <c r="K57" i="6" s="1"/>
  <c r="I58" i="6"/>
  <c r="J58" i="6"/>
  <c r="K58" i="6" s="1"/>
  <c r="I59" i="6"/>
  <c r="J59" i="6"/>
  <c r="K59" i="6"/>
  <c r="I60" i="6"/>
  <c r="J60" i="6" s="1"/>
  <c r="K60" i="6" s="1"/>
  <c r="I61" i="6"/>
  <c r="J61" i="6" s="1"/>
  <c r="K61" i="6" s="1"/>
  <c r="I62" i="6"/>
  <c r="J62" i="6"/>
  <c r="K62" i="6" s="1"/>
  <c r="I63" i="6"/>
  <c r="J63" i="6"/>
  <c r="K63" i="6"/>
  <c r="I64" i="6"/>
  <c r="J64" i="6"/>
  <c r="K64" i="6"/>
  <c r="I65" i="6"/>
  <c r="J65" i="6" s="1"/>
  <c r="K65" i="6" s="1"/>
  <c r="I66" i="6"/>
  <c r="J66" i="6"/>
  <c r="K66" i="6" s="1"/>
  <c r="I67" i="6"/>
  <c r="J67" i="6"/>
  <c r="K67" i="6"/>
  <c r="I68" i="6"/>
  <c r="J68" i="6"/>
  <c r="K68" i="6"/>
  <c r="I69" i="6"/>
  <c r="J69" i="6" s="1"/>
  <c r="K69" i="6" s="1"/>
  <c r="I70" i="6"/>
  <c r="J70" i="6"/>
  <c r="K70" i="6" s="1"/>
  <c r="I71" i="6"/>
  <c r="J71" i="6"/>
  <c r="K71" i="6"/>
  <c r="I72" i="6"/>
  <c r="J72" i="6"/>
  <c r="K72" i="6"/>
  <c r="I73" i="6"/>
  <c r="J73" i="6" s="1"/>
  <c r="K73" i="6" s="1"/>
  <c r="I74" i="6"/>
  <c r="J74" i="6"/>
  <c r="K74" i="6" s="1"/>
  <c r="I75" i="6"/>
  <c r="J75" i="6"/>
  <c r="K75" i="6"/>
  <c r="I76" i="6"/>
  <c r="J76" i="6"/>
  <c r="K76" i="6"/>
  <c r="I77" i="6"/>
  <c r="J77" i="6" s="1"/>
  <c r="K77" i="6" s="1"/>
  <c r="I78" i="6"/>
  <c r="J78" i="6"/>
  <c r="K78" i="6" s="1"/>
  <c r="I79" i="6"/>
  <c r="J79" i="6"/>
  <c r="K79" i="6"/>
  <c r="I80" i="6"/>
  <c r="J80" i="6"/>
  <c r="K80" i="6"/>
  <c r="I81" i="6"/>
  <c r="J81" i="6" s="1"/>
  <c r="K81" i="6" s="1"/>
  <c r="I82" i="6"/>
  <c r="J82" i="6"/>
  <c r="K82" i="6" s="1"/>
  <c r="I83" i="6"/>
  <c r="J83" i="6"/>
  <c r="K83" i="6"/>
  <c r="I84" i="6"/>
  <c r="J84" i="6"/>
  <c r="K84" i="6"/>
  <c r="I85" i="6"/>
  <c r="J85" i="6" s="1"/>
  <c r="K85" i="6" s="1"/>
  <c r="I86" i="6"/>
  <c r="J86" i="6"/>
  <c r="K86" i="6" s="1"/>
  <c r="I87" i="6"/>
  <c r="J87" i="6"/>
  <c r="K87" i="6"/>
  <c r="I88" i="6"/>
  <c r="J88" i="6"/>
  <c r="K88" i="6"/>
  <c r="I89" i="6"/>
  <c r="J89" i="6" s="1"/>
  <c r="K89" i="6" s="1"/>
  <c r="I90" i="6"/>
  <c r="J90" i="6"/>
  <c r="K90" i="6" s="1"/>
  <c r="I91" i="6"/>
  <c r="J91" i="6"/>
  <c r="K91" i="6"/>
  <c r="I92" i="6"/>
  <c r="J92" i="6"/>
  <c r="K92" i="6"/>
  <c r="I93" i="6"/>
  <c r="J93" i="6" s="1"/>
  <c r="K93" i="6" s="1"/>
  <c r="I94" i="6"/>
  <c r="J94" i="6"/>
  <c r="K94" i="6" s="1"/>
  <c r="I95" i="6"/>
  <c r="J95" i="6"/>
  <c r="K95" i="6"/>
  <c r="K7" i="6"/>
  <c r="J7" i="6"/>
  <c r="I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7" i="6"/>
  <c r="L39" i="2" l="1"/>
  <c r="L5" i="6" l="1"/>
  <c r="M5" i="6" s="1"/>
  <c r="N5" i="6" s="1"/>
  <c r="O5" i="6" s="1"/>
  <c r="M4" i="6"/>
  <c r="L4" i="6"/>
  <c r="O4" i="6"/>
  <c r="N4" i="6"/>
  <c r="E107" i="6"/>
  <c r="E104" i="6"/>
  <c r="E105" i="6" s="1"/>
  <c r="E106" i="6" s="1"/>
  <c r="E103" i="6"/>
  <c r="E4" i="6"/>
  <c r="F4" i="6"/>
  <c r="G4" i="6" s="1"/>
  <c r="E5" i="6"/>
  <c r="F5" i="6" s="1"/>
  <c r="G5" i="6" s="1"/>
  <c r="E6" i="6"/>
  <c r="F6" i="6"/>
  <c r="G6" i="6" s="1"/>
  <c r="E7" i="6"/>
  <c r="F7" i="6" s="1"/>
  <c r="G7" i="6" s="1"/>
  <c r="E8" i="6"/>
  <c r="F8" i="6"/>
  <c r="G8" i="6" s="1"/>
  <c r="E9" i="6"/>
  <c r="F9" i="6" s="1"/>
  <c r="G9" i="6" s="1"/>
  <c r="E10" i="6"/>
  <c r="F10" i="6"/>
  <c r="G10" i="6" s="1"/>
  <c r="E11" i="6"/>
  <c r="F11" i="6" s="1"/>
  <c r="G11" i="6" s="1"/>
  <c r="E12" i="6"/>
  <c r="F12" i="6"/>
  <c r="G12" i="6" s="1"/>
  <c r="E13" i="6"/>
  <c r="F13" i="6" s="1"/>
  <c r="G13" i="6" s="1"/>
  <c r="E14" i="6"/>
  <c r="F14" i="6"/>
  <c r="G14" i="6" s="1"/>
  <c r="E15" i="6"/>
  <c r="F15" i="6" s="1"/>
  <c r="G15" i="6" s="1"/>
  <c r="E16" i="6"/>
  <c r="F16" i="6"/>
  <c r="G16" i="6" s="1"/>
  <c r="E17" i="6"/>
  <c r="F17" i="6" s="1"/>
  <c r="G17" i="6" s="1"/>
  <c r="E18" i="6"/>
  <c r="F18" i="6"/>
  <c r="G18" i="6" s="1"/>
  <c r="E19" i="6"/>
  <c r="F19" i="6" s="1"/>
  <c r="G19" i="6" s="1"/>
  <c r="E20" i="6"/>
  <c r="F20" i="6"/>
  <c r="G20" i="6" s="1"/>
  <c r="E21" i="6"/>
  <c r="F21" i="6" s="1"/>
  <c r="G21" i="6" s="1"/>
  <c r="E22" i="6"/>
  <c r="F22" i="6"/>
  <c r="G22" i="6" s="1"/>
  <c r="E23" i="6"/>
  <c r="F23" i="6" s="1"/>
  <c r="G23" i="6" s="1"/>
  <c r="E24" i="6"/>
  <c r="F24" i="6"/>
  <c r="G24" i="6" s="1"/>
  <c r="E25" i="6"/>
  <c r="F25" i="6" s="1"/>
  <c r="G25" i="6" s="1"/>
  <c r="E26" i="6"/>
  <c r="F26" i="6"/>
  <c r="G26" i="6" s="1"/>
  <c r="E27" i="6"/>
  <c r="F27" i="6" s="1"/>
  <c r="G27" i="6" s="1"/>
  <c r="E28" i="6"/>
  <c r="F28" i="6"/>
  <c r="G28" i="6" s="1"/>
  <c r="E29" i="6"/>
  <c r="F29" i="6" s="1"/>
  <c r="G29" i="6" s="1"/>
  <c r="E30" i="6"/>
  <c r="F30" i="6"/>
  <c r="G30" i="6" s="1"/>
  <c r="E31" i="6"/>
  <c r="F31" i="6" s="1"/>
  <c r="G31" i="6" s="1"/>
  <c r="E32" i="6"/>
  <c r="F32" i="6"/>
  <c r="G32" i="6" s="1"/>
  <c r="E33" i="6"/>
  <c r="F33" i="6" s="1"/>
  <c r="G33" i="6" s="1"/>
  <c r="E34" i="6"/>
  <c r="F34" i="6"/>
  <c r="G34" i="6" s="1"/>
  <c r="E35" i="6"/>
  <c r="F35" i="6" s="1"/>
  <c r="G35" i="6" s="1"/>
  <c r="E36" i="6"/>
  <c r="F36" i="6"/>
  <c r="G36" i="6" s="1"/>
  <c r="E37" i="6"/>
  <c r="F37" i="6" s="1"/>
  <c r="G37" i="6" s="1"/>
  <c r="E38" i="6"/>
  <c r="F38" i="6"/>
  <c r="G38" i="6" s="1"/>
  <c r="E39" i="6"/>
  <c r="F39" i="6" s="1"/>
  <c r="G39" i="6" s="1"/>
  <c r="E40" i="6"/>
  <c r="F40" i="6"/>
  <c r="G40" i="6" s="1"/>
  <c r="E41" i="6"/>
  <c r="F41" i="6" s="1"/>
  <c r="G41" i="6" s="1"/>
  <c r="E42" i="6"/>
  <c r="F42" i="6"/>
  <c r="G42" i="6" s="1"/>
  <c r="E43" i="6"/>
  <c r="F43" i="6" s="1"/>
  <c r="G43" i="6" s="1"/>
  <c r="E44" i="6"/>
  <c r="F44" i="6"/>
  <c r="G44" i="6" s="1"/>
  <c r="E45" i="6"/>
  <c r="F45" i="6" s="1"/>
  <c r="G45" i="6" s="1"/>
  <c r="E46" i="6"/>
  <c r="F46" i="6"/>
  <c r="G46" i="6" s="1"/>
  <c r="E47" i="6"/>
  <c r="F47" i="6" s="1"/>
  <c r="G47" i="6" s="1"/>
  <c r="E48" i="6"/>
  <c r="F48" i="6"/>
  <c r="G48" i="6" s="1"/>
  <c r="E49" i="6"/>
  <c r="F49" i="6" s="1"/>
  <c r="G49" i="6" s="1"/>
  <c r="E50" i="6"/>
  <c r="F50" i="6"/>
  <c r="G50" i="6" s="1"/>
  <c r="E51" i="6"/>
  <c r="F51" i="6" s="1"/>
  <c r="G51" i="6" s="1"/>
  <c r="E52" i="6"/>
  <c r="F52" i="6"/>
  <c r="G52" i="6" s="1"/>
  <c r="E53" i="6"/>
  <c r="F53" i="6" s="1"/>
  <c r="G53" i="6" s="1"/>
  <c r="E54" i="6"/>
  <c r="F54" i="6"/>
  <c r="G54" i="6" s="1"/>
  <c r="E55" i="6"/>
  <c r="F55" i="6" s="1"/>
  <c r="G55" i="6" s="1"/>
  <c r="E56" i="6"/>
  <c r="F56" i="6"/>
  <c r="G56" i="6" s="1"/>
  <c r="E57" i="6"/>
  <c r="F57" i="6" s="1"/>
  <c r="G57" i="6" s="1"/>
  <c r="E58" i="6"/>
  <c r="F58" i="6"/>
  <c r="G58" i="6" s="1"/>
  <c r="E59" i="6"/>
  <c r="F59" i="6" s="1"/>
  <c r="G59" i="6" s="1"/>
  <c r="E60" i="6"/>
  <c r="F60" i="6"/>
  <c r="G60" i="6" s="1"/>
  <c r="E61" i="6"/>
  <c r="F61" i="6" s="1"/>
  <c r="G61" i="6" s="1"/>
  <c r="E62" i="6"/>
  <c r="F62" i="6"/>
  <c r="G62" i="6" s="1"/>
  <c r="E63" i="6"/>
  <c r="F63" i="6" s="1"/>
  <c r="G63" i="6" s="1"/>
  <c r="E64" i="6"/>
  <c r="F64" i="6"/>
  <c r="G64" i="6" s="1"/>
  <c r="E65" i="6"/>
  <c r="F65" i="6" s="1"/>
  <c r="G65" i="6" s="1"/>
  <c r="E66" i="6"/>
  <c r="F66" i="6"/>
  <c r="G66" i="6" s="1"/>
  <c r="E67" i="6"/>
  <c r="F67" i="6" s="1"/>
  <c r="G67" i="6" s="1"/>
  <c r="E68" i="6"/>
  <c r="F68" i="6"/>
  <c r="G68" i="6" s="1"/>
  <c r="E69" i="6"/>
  <c r="F69" i="6" s="1"/>
  <c r="G69" i="6" s="1"/>
  <c r="E70" i="6"/>
  <c r="F70" i="6"/>
  <c r="G70" i="6" s="1"/>
  <c r="E71" i="6"/>
  <c r="F71" i="6" s="1"/>
  <c r="G71" i="6" s="1"/>
  <c r="E72" i="6"/>
  <c r="F72" i="6"/>
  <c r="G72" i="6" s="1"/>
  <c r="E73" i="6"/>
  <c r="F73" i="6" s="1"/>
  <c r="G73" i="6" s="1"/>
  <c r="E74" i="6"/>
  <c r="F74" i="6"/>
  <c r="G74" i="6" s="1"/>
  <c r="E75" i="6"/>
  <c r="F75" i="6" s="1"/>
  <c r="G75" i="6" s="1"/>
  <c r="E76" i="6"/>
  <c r="F76" i="6"/>
  <c r="G76" i="6" s="1"/>
  <c r="E77" i="6"/>
  <c r="F77" i="6" s="1"/>
  <c r="G77" i="6" s="1"/>
  <c r="E78" i="6"/>
  <c r="F78" i="6"/>
  <c r="G78" i="6" s="1"/>
  <c r="E79" i="6"/>
  <c r="F79" i="6" s="1"/>
  <c r="G79" i="6" s="1"/>
  <c r="E80" i="6"/>
  <c r="F80" i="6"/>
  <c r="G80" i="6" s="1"/>
  <c r="E81" i="6"/>
  <c r="F81" i="6" s="1"/>
  <c r="G81" i="6" s="1"/>
  <c r="E82" i="6"/>
  <c r="F82" i="6"/>
  <c r="G82" i="6" s="1"/>
  <c r="E83" i="6"/>
  <c r="F83" i="6" s="1"/>
  <c r="G83" i="6" s="1"/>
  <c r="E84" i="6"/>
  <c r="F84" i="6"/>
  <c r="G84" i="6" s="1"/>
  <c r="E85" i="6"/>
  <c r="F85" i="6" s="1"/>
  <c r="G85" i="6" s="1"/>
  <c r="E86" i="6"/>
  <c r="F86" i="6"/>
  <c r="G86" i="6" s="1"/>
  <c r="E87" i="6"/>
  <c r="F87" i="6" s="1"/>
  <c r="G87" i="6" s="1"/>
  <c r="E88" i="6"/>
  <c r="F88" i="6"/>
  <c r="G88" i="6" s="1"/>
  <c r="E89" i="6"/>
  <c r="F89" i="6" s="1"/>
  <c r="G89" i="6" s="1"/>
  <c r="E90" i="6"/>
  <c r="F90" i="6"/>
  <c r="G90" i="6" s="1"/>
  <c r="E91" i="6"/>
  <c r="F91" i="6" s="1"/>
  <c r="G91" i="6" s="1"/>
  <c r="E92" i="6"/>
  <c r="F92" i="6"/>
  <c r="G92" i="6" s="1"/>
  <c r="E93" i="6"/>
  <c r="F93" i="6" s="1"/>
  <c r="G93" i="6" s="1"/>
  <c r="E94" i="6"/>
  <c r="F94" i="6"/>
  <c r="G94" i="6" s="1"/>
  <c r="E95" i="6"/>
  <c r="F95" i="6" s="1"/>
  <c r="G95" i="6" s="1"/>
  <c r="G3" i="6"/>
  <c r="F3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3" i="6"/>
  <c r="M6" i="2" l="1"/>
  <c r="L6" i="6"/>
  <c r="N6" i="2" l="1"/>
  <c r="O6" i="2"/>
  <c r="M7" i="2"/>
  <c r="L7" i="6"/>
  <c r="M6" i="6"/>
  <c r="N6" i="6" s="1"/>
  <c r="O6" i="6" s="1"/>
  <c r="N7" i="2" l="1"/>
  <c r="O7" i="2"/>
  <c r="M8" i="2"/>
  <c r="L8" i="6"/>
  <c r="M7" i="6"/>
  <c r="N7" i="6" s="1"/>
  <c r="O7" i="6" s="1"/>
  <c r="N8" i="2" l="1"/>
  <c r="O8" i="2"/>
  <c r="M9" i="2"/>
  <c r="M8" i="6"/>
  <c r="N8" i="6" s="1"/>
  <c r="O8" i="6" s="1"/>
  <c r="L9" i="6"/>
  <c r="N9" i="2" l="1"/>
  <c r="O9" i="2"/>
  <c r="M10" i="2"/>
  <c r="M9" i="6"/>
  <c r="N9" i="6" s="1"/>
  <c r="O9" i="6" s="1"/>
  <c r="L10" i="6"/>
  <c r="N10" i="2" l="1"/>
  <c r="O10" i="2"/>
  <c r="M11" i="2"/>
  <c r="M10" i="6"/>
  <c r="N10" i="6" s="1"/>
  <c r="O10" i="6" s="1"/>
  <c r="L11" i="6"/>
  <c r="M12" i="2" l="1"/>
  <c r="N11" i="2"/>
  <c r="O11" i="2"/>
  <c r="L12" i="6"/>
  <c r="M11" i="6"/>
  <c r="N11" i="6" s="1"/>
  <c r="O11" i="6" s="1"/>
  <c r="M13" i="2" l="1"/>
  <c r="N12" i="2"/>
  <c r="O12" i="2"/>
  <c r="L13" i="6"/>
  <c r="M12" i="6"/>
  <c r="N12" i="6" s="1"/>
  <c r="O12" i="6" s="1"/>
  <c r="N13" i="2" l="1"/>
  <c r="O13" i="2"/>
  <c r="M14" i="2"/>
  <c r="M13" i="6"/>
  <c r="N13" i="6" s="1"/>
  <c r="O13" i="6" s="1"/>
  <c r="L14" i="6"/>
  <c r="N14" i="2" l="1"/>
  <c r="O14" i="2"/>
  <c r="M15" i="2"/>
  <c r="L15" i="6"/>
  <c r="M14" i="6"/>
  <c r="N14" i="6" s="1"/>
  <c r="O14" i="6" s="1"/>
  <c r="M16" i="2" l="1"/>
  <c r="N15" i="2"/>
  <c r="O15" i="2"/>
  <c r="L16" i="6"/>
  <c r="M15" i="6"/>
  <c r="N15" i="6" s="1"/>
  <c r="O15" i="6" s="1"/>
  <c r="N16" i="2" l="1"/>
  <c r="O16" i="2"/>
  <c r="M17" i="2"/>
  <c r="M16" i="6"/>
  <c r="N16" i="6" s="1"/>
  <c r="O16" i="6" s="1"/>
  <c r="L17" i="6"/>
  <c r="N17" i="2" l="1"/>
  <c r="O17" i="2"/>
  <c r="M18" i="2"/>
  <c r="L18" i="6"/>
  <c r="M17" i="6"/>
  <c r="N17" i="6" s="1"/>
  <c r="O17" i="6" s="1"/>
  <c r="M19" i="2" l="1"/>
  <c r="N18" i="2"/>
  <c r="O18" i="2"/>
  <c r="L19" i="6"/>
  <c r="M18" i="6"/>
  <c r="N18" i="6" s="1"/>
  <c r="O18" i="6" s="1"/>
  <c r="N19" i="2" l="1"/>
  <c r="O19" i="2"/>
  <c r="M20" i="2"/>
  <c r="L20" i="6"/>
  <c r="M19" i="6"/>
  <c r="N19" i="6" s="1"/>
  <c r="O19" i="6" s="1"/>
  <c r="N20" i="2" l="1"/>
  <c r="O20" i="2"/>
  <c r="M21" i="2"/>
  <c r="M20" i="6"/>
  <c r="N20" i="6" s="1"/>
  <c r="O20" i="6" s="1"/>
  <c r="L21" i="6"/>
  <c r="M22" i="2" l="1"/>
  <c r="N21" i="2"/>
  <c r="O21" i="2"/>
  <c r="M21" i="6"/>
  <c r="N21" i="6" s="1"/>
  <c r="O21" i="6" s="1"/>
  <c r="L22" i="6"/>
  <c r="N22" i="2" l="1"/>
  <c r="O22" i="2"/>
  <c r="M23" i="2"/>
  <c r="M22" i="6"/>
  <c r="N22" i="6" s="1"/>
  <c r="O22" i="6" s="1"/>
  <c r="L23" i="6"/>
  <c r="N23" i="2" l="1"/>
  <c r="O23" i="2"/>
  <c r="M24" i="2"/>
  <c r="L24" i="6"/>
  <c r="M23" i="6"/>
  <c r="N23" i="6" s="1"/>
  <c r="O23" i="6" s="1"/>
  <c r="N24" i="2" l="1"/>
  <c r="O24" i="2"/>
  <c r="M25" i="2"/>
  <c r="L25" i="6"/>
  <c r="M24" i="6"/>
  <c r="N24" i="6" s="1"/>
  <c r="O24" i="6" s="1"/>
  <c r="N25" i="2" l="1"/>
  <c r="O25" i="2"/>
  <c r="M26" i="2"/>
  <c r="M25" i="6"/>
  <c r="N25" i="6" s="1"/>
  <c r="O25" i="6" s="1"/>
  <c r="L26" i="6"/>
  <c r="N26" i="2" l="1"/>
  <c r="O26" i="2"/>
  <c r="M27" i="2"/>
  <c r="L27" i="6"/>
  <c r="M26" i="6"/>
  <c r="N26" i="6" s="1"/>
  <c r="O26" i="6" s="1"/>
  <c r="M28" i="2" l="1"/>
  <c r="N27" i="2"/>
  <c r="O27" i="2"/>
  <c r="M27" i="6"/>
  <c r="N27" i="6" s="1"/>
  <c r="O27" i="6" s="1"/>
  <c r="L28" i="6"/>
  <c r="M29" i="2" l="1"/>
  <c r="N28" i="2"/>
  <c r="O28" i="2"/>
  <c r="M28" i="6"/>
  <c r="N28" i="6" s="1"/>
  <c r="O28" i="6" s="1"/>
  <c r="L29" i="6"/>
  <c r="N29" i="2" l="1"/>
  <c r="O29" i="2"/>
  <c r="M30" i="2"/>
  <c r="M29" i="6"/>
  <c r="N29" i="6" s="1"/>
  <c r="O29" i="6" s="1"/>
  <c r="L30" i="6"/>
  <c r="M31" i="2" l="1"/>
  <c r="N30" i="2"/>
  <c r="O30" i="2"/>
  <c r="L31" i="6"/>
  <c r="M30" i="6"/>
  <c r="N30" i="6" s="1"/>
  <c r="O30" i="6" s="1"/>
  <c r="M32" i="2" l="1"/>
  <c r="N31" i="2"/>
  <c r="O31" i="2"/>
  <c r="M31" i="6"/>
  <c r="N31" i="6" s="1"/>
  <c r="O31" i="6" s="1"/>
  <c r="L32" i="6"/>
  <c r="N32" i="2" l="1"/>
  <c r="O32" i="2"/>
  <c r="M33" i="2"/>
  <c r="L33" i="6"/>
  <c r="M32" i="6"/>
  <c r="N32" i="6" s="1"/>
  <c r="O32" i="6" s="1"/>
  <c r="M34" i="2" l="1"/>
  <c r="N33" i="2"/>
  <c r="O33" i="2"/>
  <c r="M33" i="6"/>
  <c r="N33" i="6" s="1"/>
  <c r="O33" i="6" s="1"/>
  <c r="L34" i="6"/>
  <c r="M35" i="2" l="1"/>
  <c r="N34" i="2"/>
  <c r="O34" i="2"/>
  <c r="L35" i="6"/>
  <c r="M34" i="6"/>
  <c r="N34" i="6" s="1"/>
  <c r="O34" i="6" s="1"/>
  <c r="M36" i="2" l="1"/>
  <c r="N35" i="2"/>
  <c r="O35" i="2"/>
  <c r="L36" i="6"/>
  <c r="M35" i="6"/>
  <c r="N35" i="6" s="1"/>
  <c r="O35" i="6" s="1"/>
  <c r="N36" i="2" l="1"/>
  <c r="O36" i="2"/>
  <c r="M37" i="2"/>
  <c r="M36" i="6"/>
  <c r="N36" i="6" s="1"/>
  <c r="O36" i="6" s="1"/>
  <c r="L37" i="6"/>
  <c r="L40" i="2" l="1"/>
  <c r="L41" i="2" s="1"/>
  <c r="L42" i="2" s="1"/>
  <c r="L43" i="2" s="1"/>
  <c r="M38" i="2"/>
  <c r="N37" i="2"/>
  <c r="O37" i="2"/>
  <c r="L38" i="6"/>
  <c r="M37" i="6"/>
  <c r="N37" i="6" s="1"/>
  <c r="O37" i="6" s="1"/>
  <c r="N38" i="2" l="1"/>
  <c r="O38" i="2"/>
  <c r="M38" i="6"/>
  <c r="N38" i="6" s="1"/>
  <c r="O38" i="6" s="1"/>
  <c r="L39" i="6"/>
  <c r="L40" i="6" l="1"/>
  <c r="M39" i="6"/>
  <c r="N39" i="6" s="1"/>
  <c r="O39" i="6" s="1"/>
  <c r="M40" i="6" l="1"/>
  <c r="N40" i="6" s="1"/>
  <c r="O40" i="6" s="1"/>
  <c r="L41" i="6"/>
  <c r="M41" i="6" l="1"/>
  <c r="N41" i="6" s="1"/>
  <c r="O41" i="6" s="1"/>
  <c r="L42" i="6"/>
  <c r="L43" i="6" l="1"/>
  <c r="M42" i="6"/>
  <c r="N42" i="6" s="1"/>
  <c r="O42" i="6" s="1"/>
  <c r="L44" i="6" l="1"/>
  <c r="M43" i="6"/>
  <c r="N43" i="6" s="1"/>
  <c r="O43" i="6" s="1"/>
  <c r="M44" i="6" l="1"/>
  <c r="N44" i="6" s="1"/>
  <c r="O44" i="6" s="1"/>
  <c r="L45" i="6"/>
  <c r="M45" i="6" l="1"/>
  <c r="N45" i="6" s="1"/>
  <c r="O45" i="6" s="1"/>
  <c r="L46" i="6"/>
  <c r="L47" i="6" l="1"/>
  <c r="M46" i="6"/>
  <c r="N46" i="6" s="1"/>
  <c r="O46" i="6" s="1"/>
  <c r="L48" i="6" l="1"/>
  <c r="M47" i="6"/>
  <c r="N47" i="6" s="1"/>
  <c r="O47" i="6" s="1"/>
  <c r="L49" i="6" l="1"/>
  <c r="M48" i="6"/>
  <c r="N48" i="6" s="1"/>
  <c r="O48" i="6" s="1"/>
  <c r="M49" i="6" l="1"/>
  <c r="N49" i="6" s="1"/>
  <c r="O49" i="6" s="1"/>
  <c r="L50" i="6"/>
  <c r="M50" i="6" l="1"/>
  <c r="N50" i="6" s="1"/>
  <c r="O50" i="6" s="1"/>
  <c r="L51" i="6"/>
  <c r="L52" i="6" l="1"/>
  <c r="M51" i="6"/>
  <c r="N51" i="6" s="1"/>
  <c r="O51" i="6" s="1"/>
  <c r="M52" i="6" l="1"/>
  <c r="N52" i="6" s="1"/>
  <c r="O52" i="6" s="1"/>
  <c r="L53" i="6"/>
  <c r="L54" i="6" l="1"/>
  <c r="M53" i="6"/>
  <c r="N53" i="6" s="1"/>
  <c r="O53" i="6" s="1"/>
  <c r="L55" i="6" l="1"/>
  <c r="M54" i="6"/>
  <c r="N54" i="6" s="1"/>
  <c r="O54" i="6" s="1"/>
  <c r="L56" i="6" l="1"/>
  <c r="M55" i="6"/>
  <c r="N55" i="6" s="1"/>
  <c r="O55" i="6" s="1"/>
  <c r="L57" i="6" l="1"/>
  <c r="M56" i="6"/>
  <c r="N56" i="6" s="1"/>
  <c r="O56" i="6" s="1"/>
  <c r="M57" i="6" l="1"/>
  <c r="N57" i="6" s="1"/>
  <c r="O57" i="6" s="1"/>
  <c r="L58" i="6"/>
  <c r="L59" i="6" l="1"/>
  <c r="M58" i="6"/>
  <c r="N58" i="6" s="1"/>
  <c r="O58" i="6" s="1"/>
  <c r="L60" i="6" l="1"/>
  <c r="M59" i="6"/>
  <c r="N59" i="6" s="1"/>
  <c r="O59" i="6" s="1"/>
  <c r="L61" i="6" l="1"/>
  <c r="M60" i="6"/>
  <c r="N60" i="6" s="1"/>
  <c r="O60" i="6" s="1"/>
  <c r="M61" i="6" l="1"/>
  <c r="N61" i="6" s="1"/>
  <c r="O61" i="6" s="1"/>
  <c r="L62" i="6"/>
  <c r="M62" i="6" l="1"/>
  <c r="N62" i="6" s="1"/>
  <c r="O62" i="6" s="1"/>
  <c r="L63" i="6"/>
  <c r="M63" i="6" l="1"/>
  <c r="N63" i="6" s="1"/>
  <c r="O63" i="6" s="1"/>
  <c r="L64" i="6"/>
  <c r="L65" i="6" l="1"/>
  <c r="M64" i="6"/>
  <c r="N64" i="6" s="1"/>
  <c r="O64" i="6" s="1"/>
  <c r="M65" i="6" l="1"/>
  <c r="N65" i="6" s="1"/>
  <c r="O65" i="6" s="1"/>
  <c r="L66" i="6"/>
  <c r="L67" i="6" l="1"/>
  <c r="M66" i="6"/>
  <c r="N66" i="6" s="1"/>
  <c r="O66" i="6" s="1"/>
  <c r="L68" i="6" l="1"/>
  <c r="M67" i="6"/>
  <c r="N67" i="6" s="1"/>
  <c r="O67" i="6" s="1"/>
  <c r="M68" i="6" l="1"/>
  <c r="N68" i="6" s="1"/>
  <c r="O68" i="6" s="1"/>
  <c r="L69" i="6"/>
  <c r="L70" i="6" l="1"/>
  <c r="M69" i="6"/>
  <c r="N69" i="6" s="1"/>
  <c r="O69" i="6" s="1"/>
  <c r="L71" i="6" l="1"/>
  <c r="M70" i="6"/>
  <c r="N70" i="6" s="1"/>
  <c r="O70" i="6" s="1"/>
  <c r="L72" i="6" l="1"/>
  <c r="M71" i="6"/>
  <c r="N71" i="6" s="1"/>
  <c r="O71" i="6" s="1"/>
  <c r="L73" i="6" l="1"/>
  <c r="M72" i="6"/>
  <c r="N72" i="6" s="1"/>
  <c r="O72" i="6" s="1"/>
  <c r="L74" i="6" l="1"/>
  <c r="M73" i="6"/>
  <c r="N73" i="6" s="1"/>
  <c r="O73" i="6" s="1"/>
  <c r="L75" i="6" l="1"/>
  <c r="M74" i="6"/>
  <c r="N74" i="6" s="1"/>
  <c r="O74" i="6" s="1"/>
  <c r="L76" i="6" l="1"/>
  <c r="M75" i="6"/>
  <c r="N75" i="6" s="1"/>
  <c r="O75" i="6" s="1"/>
  <c r="M76" i="6" l="1"/>
  <c r="N76" i="6" s="1"/>
  <c r="O76" i="6" s="1"/>
  <c r="L77" i="6"/>
  <c r="M77" i="6" l="1"/>
  <c r="N77" i="6" s="1"/>
  <c r="O77" i="6" s="1"/>
  <c r="L78" i="6"/>
  <c r="L79" i="6" l="1"/>
  <c r="M78" i="6"/>
  <c r="N78" i="6" s="1"/>
  <c r="O78" i="6" s="1"/>
  <c r="M79" i="6" l="1"/>
  <c r="N79" i="6" s="1"/>
  <c r="O79" i="6" s="1"/>
  <c r="L80" i="6"/>
  <c r="M80" i="6" l="1"/>
  <c r="N80" i="6" s="1"/>
  <c r="O80" i="6" s="1"/>
  <c r="L81" i="6"/>
  <c r="M81" i="6" l="1"/>
  <c r="N81" i="6" s="1"/>
  <c r="O81" i="6" s="1"/>
  <c r="L82" i="6"/>
  <c r="L83" i="6" l="1"/>
  <c r="M82" i="6"/>
  <c r="N82" i="6" s="1"/>
  <c r="O82" i="6" s="1"/>
  <c r="L84" i="6" l="1"/>
  <c r="M83" i="6"/>
  <c r="N83" i="6" s="1"/>
  <c r="O83" i="6" s="1"/>
  <c r="M84" i="6" l="1"/>
  <c r="N84" i="6" s="1"/>
  <c r="O84" i="6" s="1"/>
  <c r="L85" i="6"/>
  <c r="L86" i="6" l="1"/>
  <c r="M85" i="6"/>
  <c r="N85" i="6" s="1"/>
  <c r="O85" i="6" s="1"/>
  <c r="L87" i="6" l="1"/>
  <c r="M86" i="6"/>
  <c r="N86" i="6" s="1"/>
  <c r="O86" i="6" s="1"/>
  <c r="L88" i="6" l="1"/>
  <c r="M87" i="6"/>
  <c r="N87" i="6" s="1"/>
  <c r="O87" i="6" s="1"/>
  <c r="L89" i="6" l="1"/>
  <c r="M88" i="6"/>
  <c r="N88" i="6" s="1"/>
  <c r="O88" i="6" s="1"/>
  <c r="M89" i="6" l="1"/>
  <c r="N89" i="6" s="1"/>
  <c r="O89" i="6" s="1"/>
  <c r="L90" i="6"/>
  <c r="L91" i="6" l="1"/>
  <c r="M90" i="6"/>
  <c r="N90" i="6" s="1"/>
  <c r="O90" i="6" s="1"/>
  <c r="M91" i="6" l="1"/>
  <c r="N91" i="6" s="1"/>
  <c r="O91" i="6" s="1"/>
  <c r="L92" i="6"/>
  <c r="L93" i="6" l="1"/>
  <c r="M92" i="6"/>
  <c r="N92" i="6" s="1"/>
  <c r="O92" i="6" s="1"/>
  <c r="M93" i="6" l="1"/>
  <c r="N93" i="6" s="1"/>
  <c r="O93" i="6" s="1"/>
  <c r="L94" i="6"/>
  <c r="L95" i="6" l="1"/>
  <c r="M94" i="6"/>
  <c r="N94" i="6" s="1"/>
  <c r="O94" i="6" s="1"/>
  <c r="L96" i="6" l="1"/>
  <c r="L97" i="6" s="1"/>
  <c r="L98" i="6" s="1"/>
  <c r="L99" i="6" s="1"/>
  <c r="L100" i="6" s="1"/>
  <c r="L101" i="6" s="1"/>
  <c r="M95" i="6"/>
  <c r="N95" i="6" s="1"/>
  <c r="O95" i="6" s="1"/>
  <c r="E6" i="2" l="1"/>
  <c r="F6" i="2"/>
  <c r="G6" i="2"/>
  <c r="E7" i="2"/>
  <c r="F7" i="2" s="1"/>
  <c r="E8" i="2"/>
  <c r="G8" i="2" s="1"/>
  <c r="F8" i="2"/>
  <c r="E9" i="2"/>
  <c r="F9" i="2"/>
  <c r="G9" i="2"/>
  <c r="E10" i="2"/>
  <c r="F10" i="2"/>
  <c r="G10" i="2"/>
  <c r="E11" i="2"/>
  <c r="F11" i="2" s="1"/>
  <c r="E12" i="2"/>
  <c r="G12" i="2" s="1"/>
  <c r="F12" i="2"/>
  <c r="E13" i="2"/>
  <c r="F13" i="2"/>
  <c r="G13" i="2"/>
  <c r="E14" i="2"/>
  <c r="F14" i="2"/>
  <c r="G14" i="2"/>
  <c r="E15" i="2"/>
  <c r="F15" i="2" s="1"/>
  <c r="E16" i="2"/>
  <c r="G16" i="2" s="1"/>
  <c r="F16" i="2"/>
  <c r="E17" i="2"/>
  <c r="F17" i="2"/>
  <c r="G17" i="2"/>
  <c r="E18" i="2"/>
  <c r="F18" i="2"/>
  <c r="G18" i="2"/>
  <c r="E19" i="2"/>
  <c r="F19" i="2" s="1"/>
  <c r="E20" i="2"/>
  <c r="G20" i="2" s="1"/>
  <c r="F20" i="2"/>
  <c r="E21" i="2"/>
  <c r="F21" i="2"/>
  <c r="G21" i="2"/>
  <c r="E22" i="2"/>
  <c r="F22" i="2"/>
  <c r="G22" i="2"/>
  <c r="E23" i="2"/>
  <c r="F23" i="2" s="1"/>
  <c r="E24" i="2"/>
  <c r="G24" i="2" s="1"/>
  <c r="F24" i="2"/>
  <c r="E25" i="2"/>
  <c r="F25" i="2"/>
  <c r="G25" i="2"/>
  <c r="E26" i="2"/>
  <c r="F26" i="2"/>
  <c r="G26" i="2"/>
  <c r="E27" i="2"/>
  <c r="F27" i="2" s="1"/>
  <c r="E28" i="2"/>
  <c r="G28" i="2" s="1"/>
  <c r="F28" i="2"/>
  <c r="E29" i="2"/>
  <c r="F29" i="2"/>
  <c r="G29" i="2"/>
  <c r="E30" i="2"/>
  <c r="F30" i="2"/>
  <c r="G30" i="2"/>
  <c r="E31" i="2"/>
  <c r="F31" i="2" s="1"/>
  <c r="E32" i="2"/>
  <c r="G32" i="2" s="1"/>
  <c r="F32" i="2"/>
  <c r="E33" i="2"/>
  <c r="F33" i="2"/>
  <c r="G33" i="2"/>
  <c r="E34" i="2"/>
  <c r="F34" i="2"/>
  <c r="G34" i="2"/>
  <c r="E35" i="2"/>
  <c r="F35" i="2" s="1"/>
  <c r="E36" i="2"/>
  <c r="G36" i="2" s="1"/>
  <c r="F36" i="2"/>
  <c r="E37" i="2"/>
  <c r="F37" i="2"/>
  <c r="G37" i="2"/>
  <c r="E38" i="2"/>
  <c r="F38" i="2"/>
  <c r="G38" i="2"/>
  <c r="E4" i="2"/>
  <c r="G4" i="2" s="1"/>
  <c r="F4" i="2"/>
  <c r="E5" i="2"/>
  <c r="F5" i="2" s="1"/>
  <c r="G5" i="2"/>
  <c r="D3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4" i="2"/>
  <c r="D5" i="2"/>
  <c r="G35" i="2" l="1"/>
  <c r="G31" i="2"/>
  <c r="G27" i="2"/>
  <c r="G23" i="2"/>
  <c r="G19" i="2"/>
  <c r="G15" i="2"/>
  <c r="G11" i="2"/>
  <c r="G7" i="2"/>
  <c r="M4" i="2"/>
  <c r="O4" i="2" s="1"/>
  <c r="N4" i="2" l="1"/>
  <c r="M5" i="2"/>
  <c r="N5" i="2" l="1"/>
  <c r="M45" i="2" s="1"/>
  <c r="M46" i="2"/>
  <c r="M47" i="2" s="1"/>
  <c r="M48" i="2" s="1"/>
  <c r="O5" i="2"/>
  <c r="M49" i="2" s="1"/>
  <c r="E3" i="2"/>
  <c r="G3" i="2" l="1"/>
  <c r="F3" i="2"/>
</calcChain>
</file>

<file path=xl/sharedStrings.xml><?xml version="1.0" encoding="utf-8"?>
<sst xmlns="http://schemas.openxmlformats.org/spreadsheetml/2006/main" count="103" uniqueCount="18">
  <si>
    <t>Fecha</t>
  </si>
  <si>
    <t>Media simple</t>
  </si>
  <si>
    <t>Media móvil</t>
  </si>
  <si>
    <t>SES</t>
  </si>
  <si>
    <t>et</t>
  </si>
  <si>
    <t>abs(et)</t>
  </si>
  <si>
    <t>Ajuste</t>
  </si>
  <si>
    <t>PAE</t>
  </si>
  <si>
    <t>MSE</t>
  </si>
  <si>
    <t>MAPE</t>
  </si>
  <si>
    <t>Filamentos</t>
  </si>
  <si>
    <t>t</t>
  </si>
  <si>
    <t>peces y cr.</t>
  </si>
  <si>
    <t>MAE</t>
  </si>
  <si>
    <t>SSE</t>
  </si>
  <si>
    <t>Maíz</t>
  </si>
  <si>
    <t>RMSE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</si>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</sst>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0.0000000000"/>
    <numFmt numFmtId="166" formatCode="0.00000000"/>
    <numFmt numFmtId="167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17" fontId="3" fillId="0" borderId="0" xfId="2" applyNumberFormat="1" applyFont="1" applyFill="1" applyBorder="1"/>
    <xf numFmtId="0" fontId="0" fillId="0" borderId="0" xfId="0" applyBorder="1"/>
    <xf numFmtId="0" fontId="0" fillId="0" borderId="1" xfId="0" applyBorder="1"/>
    <xf numFmtId="17" fontId="0" fillId="0" borderId="0" xfId="0" applyNumberForma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NumberFormat="1" applyBorder="1"/>
    <xf numFmtId="3" fontId="2" fillId="0" borderId="0" xfId="1" applyNumberFormat="1" applyFont="1" applyFill="1" applyBorder="1"/>
    <xf numFmtId="0" fontId="1" fillId="0" borderId="0" xfId="0" applyFont="1" applyAlignment="1">
      <alignment horizontal="center"/>
    </xf>
    <xf numFmtId="164" fontId="0" fillId="0" borderId="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2" fontId="0" fillId="0" borderId="1" xfId="0" applyNumberFormat="1" applyBorder="1"/>
    <xf numFmtId="2" fontId="0" fillId="0" borderId="2" xfId="0" applyNumberFormat="1" applyBorder="1"/>
    <xf numFmtId="164" fontId="2" fillId="0" borderId="1" xfId="1" applyNumberFormat="1" applyFont="1" applyFill="1" applyBorder="1"/>
    <xf numFmtId="164" fontId="1" fillId="0" borderId="0" xfId="0" applyNumberFormat="1" applyFont="1" applyBorder="1"/>
    <xf numFmtId="164" fontId="1" fillId="0" borderId="0" xfId="0" applyNumberFormat="1" applyFont="1" applyFill="1" applyBorder="1"/>
    <xf numFmtId="1" fontId="2" fillId="0" borderId="1" xfId="1" applyNumberFormat="1" applyFont="1" applyFill="1" applyBorder="1"/>
    <xf numFmtId="1" fontId="0" fillId="0" borderId="1" xfId="0" applyNumberFormat="1" applyBorder="1"/>
    <xf numFmtId="10" fontId="0" fillId="0" borderId="0" xfId="3" applyNumberFormat="1" applyFont="1" applyBorder="1"/>
    <xf numFmtId="165" fontId="0" fillId="0" borderId="0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6" fontId="1" fillId="0" borderId="1" xfId="0" applyNumberFormat="1" applyFont="1" applyBorder="1"/>
    <xf numFmtId="2" fontId="2" fillId="0" borderId="1" xfId="1" applyNumberFormat="1" applyFont="1" applyFill="1" applyBorder="1"/>
    <xf numFmtId="0" fontId="0" fillId="0" borderId="2" xfId="0" applyBorder="1"/>
    <xf numFmtId="0" fontId="0" fillId="0" borderId="0" xfId="0" applyFill="1" applyBorder="1"/>
    <xf numFmtId="167" fontId="0" fillId="0" borderId="0" xfId="3" applyNumberFormat="1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4">
    <cellStyle name="Millares 2" xfId="1"/>
    <cellStyle name="Normal" xfId="0" builtinId="0"/>
    <cellStyle name="Normal 2" xfId="2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Exportación de Maíz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Exportación de Maíz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'Exportación Maíz'!$B$3:$B$101</c:f>
              <c:numCache>
                <c:formatCode>mmm\-yy</c:formatCode>
                <c:ptCount val="99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</c:numCache>
            </c:numRef>
          </c:cat>
          <c:val>
            <c:numRef>
              <c:f>'Exportación Maíz'!$C$3:$C$101</c:f>
              <c:numCache>
                <c:formatCode>0.000</c:formatCode>
                <c:ptCount val="99"/>
                <c:pt idx="0">
                  <c:v>2470.7142000000003</c:v>
                </c:pt>
                <c:pt idx="1">
                  <c:v>2121.5867599999997</c:v>
                </c:pt>
                <c:pt idx="2">
                  <c:v>2558.6335600000011</c:v>
                </c:pt>
                <c:pt idx="3">
                  <c:v>3123.6023899999996</c:v>
                </c:pt>
                <c:pt idx="4">
                  <c:v>2140.8046599999998</c:v>
                </c:pt>
                <c:pt idx="5">
                  <c:v>2287.1820600000001</c:v>
                </c:pt>
                <c:pt idx="6">
                  <c:v>1695.8524200000004</c:v>
                </c:pt>
                <c:pt idx="7">
                  <c:v>2273.35356</c:v>
                </c:pt>
                <c:pt idx="8">
                  <c:v>1292.7597299999998</c:v>
                </c:pt>
                <c:pt idx="9">
                  <c:v>1657.32791</c:v>
                </c:pt>
                <c:pt idx="10">
                  <c:v>2084.9469800000006</c:v>
                </c:pt>
                <c:pt idx="11">
                  <c:v>2023.87336</c:v>
                </c:pt>
                <c:pt idx="12">
                  <c:v>1991.5032299999998</c:v>
                </c:pt>
                <c:pt idx="13">
                  <c:v>2375.0280299999995</c:v>
                </c:pt>
                <c:pt idx="14">
                  <c:v>2253.3744600000009</c:v>
                </c:pt>
                <c:pt idx="15">
                  <c:v>1491.3083899999999</c:v>
                </c:pt>
                <c:pt idx="16">
                  <c:v>1235.5445299999997</c:v>
                </c:pt>
                <c:pt idx="17">
                  <c:v>1974.8716800000002</c:v>
                </c:pt>
                <c:pt idx="18">
                  <c:v>2076.8739000000005</c:v>
                </c:pt>
                <c:pt idx="19">
                  <c:v>1434.4122899999998</c:v>
                </c:pt>
                <c:pt idx="20">
                  <c:v>1423.9431300000001</c:v>
                </c:pt>
                <c:pt idx="21">
                  <c:v>1396.05999</c:v>
                </c:pt>
                <c:pt idx="22">
                  <c:v>1269.56023</c:v>
                </c:pt>
                <c:pt idx="23">
                  <c:v>2012.7985799999999</c:v>
                </c:pt>
                <c:pt idx="24">
                  <c:v>2150.09962</c:v>
                </c:pt>
                <c:pt idx="25">
                  <c:v>1303.8200099999999</c:v>
                </c:pt>
                <c:pt idx="26">
                  <c:v>1662.8873199999998</c:v>
                </c:pt>
                <c:pt idx="27">
                  <c:v>1601.0977899999998</c:v>
                </c:pt>
                <c:pt idx="28">
                  <c:v>4674.0543799999996</c:v>
                </c:pt>
                <c:pt idx="29">
                  <c:v>1643.5769499999999</c:v>
                </c:pt>
                <c:pt idx="30">
                  <c:v>1825.3212499999995</c:v>
                </c:pt>
                <c:pt idx="31">
                  <c:v>1183.4798800000003</c:v>
                </c:pt>
                <c:pt idx="32">
                  <c:v>1702.04738</c:v>
                </c:pt>
                <c:pt idx="33">
                  <c:v>1534.8518500000002</c:v>
                </c:pt>
                <c:pt idx="34">
                  <c:v>1224.9460799999999</c:v>
                </c:pt>
                <c:pt idx="35">
                  <c:v>2890.7247600000001</c:v>
                </c:pt>
                <c:pt idx="36">
                  <c:v>4967.8780599999991</c:v>
                </c:pt>
                <c:pt idx="37">
                  <c:v>1763.2549600000004</c:v>
                </c:pt>
                <c:pt idx="38">
                  <c:v>2234.8667599999999</c:v>
                </c:pt>
                <c:pt idx="39">
                  <c:v>2494.7581600000003</c:v>
                </c:pt>
                <c:pt idx="40">
                  <c:v>2633.9255599999997</c:v>
                </c:pt>
                <c:pt idx="41">
                  <c:v>2232.9518000000003</c:v>
                </c:pt>
                <c:pt idx="42">
                  <c:v>1854.0585500000002</c:v>
                </c:pt>
                <c:pt idx="43">
                  <c:v>1753.1868500000003</c:v>
                </c:pt>
                <c:pt idx="44">
                  <c:v>2310.5702499999998</c:v>
                </c:pt>
                <c:pt idx="45">
                  <c:v>1949.8978800000002</c:v>
                </c:pt>
                <c:pt idx="46">
                  <c:v>1868.8715999999997</c:v>
                </c:pt>
                <c:pt idx="47">
                  <c:v>5391.8328899999997</c:v>
                </c:pt>
                <c:pt idx="48">
                  <c:v>4530.3724699999993</c:v>
                </c:pt>
                <c:pt idx="49">
                  <c:v>7533.4124900000006</c:v>
                </c:pt>
                <c:pt idx="50">
                  <c:v>3317.480039999999</c:v>
                </c:pt>
                <c:pt idx="51">
                  <c:v>2670.8871600000002</c:v>
                </c:pt>
                <c:pt idx="52">
                  <c:v>2241.4879700000001</c:v>
                </c:pt>
                <c:pt idx="53">
                  <c:v>1374.07997</c:v>
                </c:pt>
                <c:pt idx="54">
                  <c:v>3854.5111499999998</c:v>
                </c:pt>
                <c:pt idx="55">
                  <c:v>5633.1136799999995</c:v>
                </c:pt>
                <c:pt idx="56">
                  <c:v>1411.5669399999999</c:v>
                </c:pt>
                <c:pt idx="57">
                  <c:v>2081.2746899999997</c:v>
                </c:pt>
                <c:pt idx="58">
                  <c:v>1407.1862599999999</c:v>
                </c:pt>
                <c:pt idx="59">
                  <c:v>1725.1438299999998</c:v>
                </c:pt>
                <c:pt idx="60">
                  <c:v>2816.7744600000001</c:v>
                </c:pt>
                <c:pt idx="61">
                  <c:v>2060.2171900000003</c:v>
                </c:pt>
                <c:pt idx="62">
                  <c:v>1750.3575899999998</c:v>
                </c:pt>
                <c:pt idx="63">
                  <c:v>6542.2138600000008</c:v>
                </c:pt>
                <c:pt idx="64">
                  <c:v>1789.0780100000002</c:v>
                </c:pt>
                <c:pt idx="65">
                  <c:v>1916.9273999999996</c:v>
                </c:pt>
                <c:pt idx="66">
                  <c:v>2860.7202500000003</c:v>
                </c:pt>
                <c:pt idx="67">
                  <c:v>2496.8805899999998</c:v>
                </c:pt>
                <c:pt idx="68">
                  <c:v>3063.3801300000005</c:v>
                </c:pt>
                <c:pt idx="69">
                  <c:v>3010.7683699999993</c:v>
                </c:pt>
                <c:pt idx="70">
                  <c:v>2439.8788400000003</c:v>
                </c:pt>
                <c:pt idx="71">
                  <c:v>2065.3926700000002</c:v>
                </c:pt>
                <c:pt idx="72">
                  <c:v>6857.9609999999993</c:v>
                </c:pt>
                <c:pt idx="73">
                  <c:v>2334.85475</c:v>
                </c:pt>
                <c:pt idx="74">
                  <c:v>4534.6793499999994</c:v>
                </c:pt>
                <c:pt idx="75">
                  <c:v>2849.0326199999995</c:v>
                </c:pt>
                <c:pt idx="76">
                  <c:v>2340.1882599999994</c:v>
                </c:pt>
                <c:pt idx="77">
                  <c:v>6634.7919899999997</c:v>
                </c:pt>
                <c:pt idx="78">
                  <c:v>5708.8518999999997</c:v>
                </c:pt>
                <c:pt idx="79">
                  <c:v>1976.4560799999999</c:v>
                </c:pt>
                <c:pt idx="80">
                  <c:v>3334.6949299999992</c:v>
                </c:pt>
                <c:pt idx="81">
                  <c:v>2871.8730399999999</c:v>
                </c:pt>
                <c:pt idx="82">
                  <c:v>1732.3933200000001</c:v>
                </c:pt>
                <c:pt idx="83">
                  <c:v>2267.8039199999994</c:v>
                </c:pt>
                <c:pt idx="84">
                  <c:v>2179.14588</c:v>
                </c:pt>
                <c:pt idx="85">
                  <c:v>2308.6875500000001</c:v>
                </c:pt>
                <c:pt idx="86">
                  <c:v>1618.9537100000005</c:v>
                </c:pt>
                <c:pt idx="87">
                  <c:v>1438.78457</c:v>
                </c:pt>
                <c:pt idx="88">
                  <c:v>1400.7441099999999</c:v>
                </c:pt>
                <c:pt idx="89">
                  <c:v>2181.7265199999993</c:v>
                </c:pt>
                <c:pt idx="90">
                  <c:v>1511.0161599999992</c:v>
                </c:pt>
                <c:pt idx="91">
                  <c:v>1429.5171099999995</c:v>
                </c:pt>
                <c:pt idx="92">
                  <c:v>2489.5369999999998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41-440C-91FA-89E536F243BA}"/>
            </c:ext>
          </c:extLst>
        </c:ser>
        <c:ser>
          <c:idx val="1"/>
          <c:order val="1"/>
          <c:tx>
            <c:v>Ajuste 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'Exportación Maíz'!$D$3:$D$101</c:f>
              <c:numCache>
                <c:formatCode>0.000</c:formatCode>
                <c:ptCount val="99"/>
                <c:pt idx="0">
                  <c:v>2495.8459827956985</c:v>
                </c:pt>
                <c:pt idx="1">
                  <c:v>2495.8459827956985</c:v>
                </c:pt>
                <c:pt idx="2">
                  <c:v>2495.8459827956985</c:v>
                </c:pt>
                <c:pt idx="3">
                  <c:v>2495.8459827956985</c:v>
                </c:pt>
                <c:pt idx="4">
                  <c:v>2495.8459827956985</c:v>
                </c:pt>
                <c:pt idx="5">
                  <c:v>2495.8459827956985</c:v>
                </c:pt>
                <c:pt idx="6">
                  <c:v>2495.8459827956985</c:v>
                </c:pt>
                <c:pt idx="7">
                  <c:v>2495.8459827956985</c:v>
                </c:pt>
                <c:pt idx="8">
                  <c:v>2495.8459827956985</c:v>
                </c:pt>
                <c:pt idx="9">
                  <c:v>2495.8459827956985</c:v>
                </c:pt>
                <c:pt idx="10">
                  <c:v>2495.8459827956985</c:v>
                </c:pt>
                <c:pt idx="11">
                  <c:v>2495.8459827956985</c:v>
                </c:pt>
                <c:pt idx="12">
                  <c:v>2495.8459827956985</c:v>
                </c:pt>
                <c:pt idx="13">
                  <c:v>2495.8459827956985</c:v>
                </c:pt>
                <c:pt idx="14">
                  <c:v>2495.8459827956985</c:v>
                </c:pt>
                <c:pt idx="15">
                  <c:v>2495.8459827956985</c:v>
                </c:pt>
                <c:pt idx="16">
                  <c:v>2495.8459827956985</c:v>
                </c:pt>
                <c:pt idx="17">
                  <c:v>2495.8459827956985</c:v>
                </c:pt>
                <c:pt idx="18">
                  <c:v>2495.8459827956985</c:v>
                </c:pt>
                <c:pt idx="19">
                  <c:v>2495.8459827956985</c:v>
                </c:pt>
                <c:pt idx="20">
                  <c:v>2495.8459827956985</c:v>
                </c:pt>
                <c:pt idx="21">
                  <c:v>2495.8459827956985</c:v>
                </c:pt>
                <c:pt idx="22">
                  <c:v>2495.8459827956985</c:v>
                </c:pt>
                <c:pt idx="23">
                  <c:v>2495.8459827956985</c:v>
                </c:pt>
                <c:pt idx="24">
                  <c:v>2495.8459827956985</c:v>
                </c:pt>
                <c:pt idx="25">
                  <c:v>2495.8459827956985</c:v>
                </c:pt>
                <c:pt idx="26">
                  <c:v>2495.8459827956985</c:v>
                </c:pt>
                <c:pt idx="27">
                  <c:v>2495.8459827956985</c:v>
                </c:pt>
                <c:pt idx="28">
                  <c:v>2495.8459827956985</c:v>
                </c:pt>
                <c:pt idx="29">
                  <c:v>2495.8459827956985</c:v>
                </c:pt>
                <c:pt idx="30">
                  <c:v>2495.8459827956985</c:v>
                </c:pt>
                <c:pt idx="31">
                  <c:v>2495.8459827956985</c:v>
                </c:pt>
                <c:pt idx="32">
                  <c:v>2495.8459827956985</c:v>
                </c:pt>
                <c:pt idx="33">
                  <c:v>2495.8459827956985</c:v>
                </c:pt>
                <c:pt idx="34">
                  <c:v>2495.8459827956985</c:v>
                </c:pt>
                <c:pt idx="35">
                  <c:v>2495.8459827956985</c:v>
                </c:pt>
                <c:pt idx="36">
                  <c:v>2495.8459827956985</c:v>
                </c:pt>
                <c:pt idx="37">
                  <c:v>2495.8459827956985</c:v>
                </c:pt>
                <c:pt idx="38">
                  <c:v>2495.8459827956985</c:v>
                </c:pt>
                <c:pt idx="39">
                  <c:v>2495.8459827956985</c:v>
                </c:pt>
                <c:pt idx="40">
                  <c:v>2495.8459827956985</c:v>
                </c:pt>
                <c:pt idx="41">
                  <c:v>2495.8459827956985</c:v>
                </c:pt>
                <c:pt idx="42">
                  <c:v>2495.8459827956985</c:v>
                </c:pt>
                <c:pt idx="43">
                  <c:v>2495.8459827956985</c:v>
                </c:pt>
                <c:pt idx="44">
                  <c:v>2495.8459827956985</c:v>
                </c:pt>
                <c:pt idx="45">
                  <c:v>2495.8459827956985</c:v>
                </c:pt>
                <c:pt idx="46">
                  <c:v>2495.8459827956985</c:v>
                </c:pt>
                <c:pt idx="47">
                  <c:v>2495.8459827956985</c:v>
                </c:pt>
                <c:pt idx="48">
                  <c:v>2495.8459827956985</c:v>
                </c:pt>
                <c:pt idx="49">
                  <c:v>2495.8459827956985</c:v>
                </c:pt>
                <c:pt idx="50">
                  <c:v>2495.8459827956985</c:v>
                </c:pt>
                <c:pt idx="51">
                  <c:v>2495.8459827956985</c:v>
                </c:pt>
                <c:pt idx="52">
                  <c:v>2495.8459827956985</c:v>
                </c:pt>
                <c:pt idx="53">
                  <c:v>2495.8459827956985</c:v>
                </c:pt>
                <c:pt idx="54">
                  <c:v>2495.8459827956985</c:v>
                </c:pt>
                <c:pt idx="55">
                  <c:v>2495.8459827956985</c:v>
                </c:pt>
                <c:pt idx="56">
                  <c:v>2495.8459827956985</c:v>
                </c:pt>
                <c:pt idx="57">
                  <c:v>2495.8459827956985</c:v>
                </c:pt>
                <c:pt idx="58">
                  <c:v>2495.8459827956985</c:v>
                </c:pt>
                <c:pt idx="59">
                  <c:v>2495.8459827956985</c:v>
                </c:pt>
                <c:pt idx="60">
                  <c:v>2495.8459827956985</c:v>
                </c:pt>
                <c:pt idx="61">
                  <c:v>2495.8459827956985</c:v>
                </c:pt>
                <c:pt idx="62">
                  <c:v>2495.8459827956985</c:v>
                </c:pt>
                <c:pt idx="63">
                  <c:v>2495.8459827956985</c:v>
                </c:pt>
                <c:pt idx="64">
                  <c:v>2495.8459827956985</c:v>
                </c:pt>
                <c:pt idx="65">
                  <c:v>2495.8459827956985</c:v>
                </c:pt>
                <c:pt idx="66">
                  <c:v>2495.8459827956985</c:v>
                </c:pt>
                <c:pt idx="67">
                  <c:v>2495.8459827956985</c:v>
                </c:pt>
                <c:pt idx="68">
                  <c:v>2495.8459827956985</c:v>
                </c:pt>
                <c:pt idx="69">
                  <c:v>2495.8459827956985</c:v>
                </c:pt>
                <c:pt idx="70">
                  <c:v>2495.8459827956985</c:v>
                </c:pt>
                <c:pt idx="71">
                  <c:v>2495.8459827956985</c:v>
                </c:pt>
                <c:pt idx="72">
                  <c:v>2495.8459827956985</c:v>
                </c:pt>
                <c:pt idx="73">
                  <c:v>2495.8459827956985</c:v>
                </c:pt>
                <c:pt idx="74">
                  <c:v>2495.8459827956985</c:v>
                </c:pt>
                <c:pt idx="75">
                  <c:v>2495.8459827956985</c:v>
                </c:pt>
                <c:pt idx="76">
                  <c:v>2495.8459827956985</c:v>
                </c:pt>
                <c:pt idx="77">
                  <c:v>2495.8459827956985</c:v>
                </c:pt>
                <c:pt idx="78">
                  <c:v>2495.8459827956985</c:v>
                </c:pt>
                <c:pt idx="79">
                  <c:v>2495.8459827956985</c:v>
                </c:pt>
                <c:pt idx="80">
                  <c:v>2495.8459827956985</c:v>
                </c:pt>
                <c:pt idx="81">
                  <c:v>2495.8459827956985</c:v>
                </c:pt>
                <c:pt idx="82">
                  <c:v>2495.8459827956985</c:v>
                </c:pt>
                <c:pt idx="83">
                  <c:v>2495.8459827956985</c:v>
                </c:pt>
                <c:pt idx="84">
                  <c:v>2495.8459827956985</c:v>
                </c:pt>
                <c:pt idx="85">
                  <c:v>2495.8459827956985</c:v>
                </c:pt>
                <c:pt idx="86">
                  <c:v>2495.8459827956985</c:v>
                </c:pt>
                <c:pt idx="87">
                  <c:v>2495.8459827956985</c:v>
                </c:pt>
                <c:pt idx="88">
                  <c:v>2495.8459827956985</c:v>
                </c:pt>
                <c:pt idx="89">
                  <c:v>2495.8459827956985</c:v>
                </c:pt>
                <c:pt idx="90">
                  <c:v>2495.8459827956985</c:v>
                </c:pt>
                <c:pt idx="91">
                  <c:v>2495.8459827956985</c:v>
                </c:pt>
                <c:pt idx="92">
                  <c:v>2495.8459827956985</c:v>
                </c:pt>
                <c:pt idx="93">
                  <c:v>2495.8459827956985</c:v>
                </c:pt>
                <c:pt idx="94">
                  <c:v>2495.8459827956985</c:v>
                </c:pt>
                <c:pt idx="95">
                  <c:v>2495.8459827956985</c:v>
                </c:pt>
                <c:pt idx="96">
                  <c:v>2495.8459827956985</c:v>
                </c:pt>
                <c:pt idx="97">
                  <c:v>2495.8459827956985</c:v>
                </c:pt>
                <c:pt idx="98">
                  <c:v>2495.8459827956985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E41-440C-91FA-89E536F243BA}"/>
            </c:ext>
          </c:extLst>
        </c:ser>
        <c:ser>
          <c:idx val="2"/>
          <c:order val="2"/>
          <c:tx>
            <c:v>Ajuste 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'Exportación Maíz'!$H$3:$H$101</c:f>
              <c:numCache>
                <c:formatCode>0.000</c:formatCode>
                <c:ptCount val="99"/>
                <c:pt idx="4">
                  <c:v>2568.6342275000002</c:v>
                </c:pt>
                <c:pt idx="5">
                  <c:v>2486.1568425</c:v>
                </c:pt>
                <c:pt idx="6">
                  <c:v>2527.5556674999998</c:v>
                </c:pt>
                <c:pt idx="7">
                  <c:v>2311.8603825</c:v>
                </c:pt>
                <c:pt idx="8">
                  <c:v>2099.2981749999999</c:v>
                </c:pt>
                <c:pt idx="9">
                  <c:v>1887.2869424999999</c:v>
                </c:pt>
                <c:pt idx="10">
                  <c:v>1729.8234050000001</c:v>
                </c:pt>
                <c:pt idx="11">
                  <c:v>1827.097045</c:v>
                </c:pt>
                <c:pt idx="12">
                  <c:v>1764.726995</c:v>
                </c:pt>
                <c:pt idx="13">
                  <c:v>1939.4128700000001</c:v>
                </c:pt>
                <c:pt idx="14">
                  <c:v>2118.8379</c:v>
                </c:pt>
                <c:pt idx="15">
                  <c:v>2160.9447700000001</c:v>
                </c:pt>
                <c:pt idx="16">
                  <c:v>2027.8035275000002</c:v>
                </c:pt>
                <c:pt idx="17">
                  <c:v>1838.8138524999999</c:v>
                </c:pt>
                <c:pt idx="18">
                  <c:v>1738.7747650000001</c:v>
                </c:pt>
                <c:pt idx="19">
                  <c:v>1694.649625</c:v>
                </c:pt>
                <c:pt idx="20">
                  <c:v>1680.4256</c:v>
                </c:pt>
                <c:pt idx="21">
                  <c:v>1727.5252500000001</c:v>
                </c:pt>
                <c:pt idx="22">
                  <c:v>1582.8223275</c:v>
                </c:pt>
                <c:pt idx="23">
                  <c:v>1380.9939099999999</c:v>
                </c:pt>
                <c:pt idx="24">
                  <c:v>1525.5904825</c:v>
                </c:pt>
                <c:pt idx="25">
                  <c:v>1707.1296049999999</c:v>
                </c:pt>
                <c:pt idx="26">
                  <c:v>1684.06961</c:v>
                </c:pt>
                <c:pt idx="27">
                  <c:v>1782.4013824999997</c:v>
                </c:pt>
                <c:pt idx="28">
                  <c:v>1679.476185</c:v>
                </c:pt>
                <c:pt idx="29">
                  <c:v>2310.4648749999997</c:v>
                </c:pt>
                <c:pt idx="30">
                  <c:v>2395.4041099999999</c:v>
                </c:pt>
                <c:pt idx="31">
                  <c:v>2436.0125924999998</c:v>
                </c:pt>
                <c:pt idx="32">
                  <c:v>2331.608115</c:v>
                </c:pt>
                <c:pt idx="33">
                  <c:v>1588.6063650000001</c:v>
                </c:pt>
                <c:pt idx="34">
                  <c:v>1561.42509</c:v>
                </c:pt>
                <c:pt idx="35">
                  <c:v>1411.3312975000001</c:v>
                </c:pt>
                <c:pt idx="36">
                  <c:v>1838.1425174999999</c:v>
                </c:pt>
                <c:pt idx="37">
                  <c:v>2654.6001874999997</c:v>
                </c:pt>
                <c:pt idx="38">
                  <c:v>2711.7009649999995</c:v>
                </c:pt>
                <c:pt idx="39">
                  <c:v>2964.1811349999998</c:v>
                </c:pt>
                <c:pt idx="40">
                  <c:v>2865.1894849999999</c:v>
                </c:pt>
                <c:pt idx="41">
                  <c:v>2281.70136</c:v>
                </c:pt>
                <c:pt idx="42">
                  <c:v>2399.1255700000002</c:v>
                </c:pt>
                <c:pt idx="43">
                  <c:v>2303.9235174999999</c:v>
                </c:pt>
                <c:pt idx="44">
                  <c:v>2118.53069</c:v>
                </c:pt>
                <c:pt idx="45">
                  <c:v>2037.6918625000001</c:v>
                </c:pt>
                <c:pt idx="46">
                  <c:v>1966.9283825000002</c:v>
                </c:pt>
                <c:pt idx="47">
                  <c:v>1970.6316449999999</c:v>
                </c:pt>
                <c:pt idx="48">
                  <c:v>2880.2931549999998</c:v>
                </c:pt>
                <c:pt idx="49">
                  <c:v>3435.2437099999997</c:v>
                </c:pt>
                <c:pt idx="50">
                  <c:v>4831.1223625000002</c:v>
                </c:pt>
                <c:pt idx="51">
                  <c:v>5193.2744725000002</c:v>
                </c:pt>
                <c:pt idx="52">
                  <c:v>4513.0380399999995</c:v>
                </c:pt>
                <c:pt idx="53">
                  <c:v>3940.8169149999999</c:v>
                </c:pt>
                <c:pt idx="54">
                  <c:v>2400.9837849999999</c:v>
                </c:pt>
                <c:pt idx="55">
                  <c:v>2535.2415624999999</c:v>
                </c:pt>
                <c:pt idx="56">
                  <c:v>3275.7981924999995</c:v>
                </c:pt>
                <c:pt idx="57">
                  <c:v>3068.317935</c:v>
                </c:pt>
                <c:pt idx="58">
                  <c:v>3245.1166149999999</c:v>
                </c:pt>
                <c:pt idx="59">
                  <c:v>2633.2853924999999</c:v>
                </c:pt>
                <c:pt idx="60">
                  <c:v>1656.2929299999998</c:v>
                </c:pt>
                <c:pt idx="61">
                  <c:v>2007.5948100000001</c:v>
                </c:pt>
                <c:pt idx="62">
                  <c:v>2002.3304350000001</c:v>
                </c:pt>
                <c:pt idx="63">
                  <c:v>2088.1232675000001</c:v>
                </c:pt>
                <c:pt idx="64">
                  <c:v>3292.3907749999998</c:v>
                </c:pt>
                <c:pt idx="65">
                  <c:v>3035.4666625</c:v>
                </c:pt>
                <c:pt idx="66">
                  <c:v>2999.6442150000003</c:v>
                </c:pt>
                <c:pt idx="67">
                  <c:v>3277.2348800000004</c:v>
                </c:pt>
                <c:pt idx="68">
                  <c:v>2265.9015625000002</c:v>
                </c:pt>
                <c:pt idx="69">
                  <c:v>2584.4770925000003</c:v>
                </c:pt>
                <c:pt idx="70">
                  <c:v>2857.9373350000001</c:v>
                </c:pt>
                <c:pt idx="71">
                  <c:v>2752.7269825000003</c:v>
                </c:pt>
                <c:pt idx="72">
                  <c:v>2644.8550025000004</c:v>
                </c:pt>
                <c:pt idx="73">
                  <c:v>3593.5002199999999</c:v>
                </c:pt>
                <c:pt idx="74">
                  <c:v>3424.5218150000001</c:v>
                </c:pt>
                <c:pt idx="75">
                  <c:v>3948.2219425000003</c:v>
                </c:pt>
                <c:pt idx="76">
                  <c:v>4144.1319299999996</c:v>
                </c:pt>
                <c:pt idx="77">
                  <c:v>3014.6887449999995</c:v>
                </c:pt>
                <c:pt idx="78">
                  <c:v>4089.6730549999993</c:v>
                </c:pt>
                <c:pt idx="79">
                  <c:v>4383.2161925</c:v>
                </c:pt>
                <c:pt idx="80">
                  <c:v>4165.0720574999996</c:v>
                </c:pt>
                <c:pt idx="81">
                  <c:v>4413.6987249999993</c:v>
                </c:pt>
                <c:pt idx="82">
                  <c:v>3472.9689874999999</c:v>
                </c:pt>
                <c:pt idx="83">
                  <c:v>2478.8543424999998</c:v>
                </c:pt>
                <c:pt idx="84">
                  <c:v>2551.6913024999994</c:v>
                </c:pt>
                <c:pt idx="85">
                  <c:v>2262.80404</c:v>
                </c:pt>
                <c:pt idx="86">
                  <c:v>2122.0076675</c:v>
                </c:pt>
                <c:pt idx="87">
                  <c:v>2093.6477649999997</c:v>
                </c:pt>
                <c:pt idx="88">
                  <c:v>1886.3929275000003</c:v>
                </c:pt>
                <c:pt idx="89">
                  <c:v>1691.7924849999999</c:v>
                </c:pt>
                <c:pt idx="90">
                  <c:v>1660.0522274999998</c:v>
                </c:pt>
                <c:pt idx="91">
                  <c:v>1633.0678399999997</c:v>
                </c:pt>
                <c:pt idx="92">
                  <c:v>1630.7509749999995</c:v>
                </c:pt>
                <c:pt idx="93">
                  <c:v>1630.7509749999995</c:v>
                </c:pt>
                <c:pt idx="94">
                  <c:v>1630.7509749999995</c:v>
                </c:pt>
                <c:pt idx="95">
                  <c:v>1630.7509749999995</c:v>
                </c:pt>
                <c:pt idx="96">
                  <c:v>1630.7509749999995</c:v>
                </c:pt>
                <c:pt idx="97">
                  <c:v>1630.7509749999995</c:v>
                </c:pt>
                <c:pt idx="98">
                  <c:v>1630.7509749999995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B7-494D-9DED-4FADEEBFD738}"/>
            </c:ext>
          </c:extLst>
        </c:ser>
        <c:ser>
          <c:idx val="3"/>
          <c:order val="3"/>
          <c:tx>
            <c:v>Ajuste SES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'Exportación Maíz'!$L$3:$L$101</c:f>
              <c:numCache>
                <c:formatCode>0.000</c:formatCode>
                <c:ptCount val="99"/>
                <c:pt idx="1">
                  <c:v>2470.7142000000003</c:v>
                </c:pt>
                <c:pt idx="2">
                  <c:v>2461.3526001153787</c:v>
                </c:pt>
                <c:pt idx="3">
                  <c:v>2463.961118720596</c:v>
                </c:pt>
                <c:pt idx="4">
                  <c:v>2481.6489224896181</c:v>
                </c:pt>
                <c:pt idx="5">
                  <c:v>2472.5094300212036</c:v>
                </c:pt>
                <c:pt idx="6">
                  <c:v>2467.5400105856879</c:v>
                </c:pt>
                <c:pt idx="7">
                  <c:v>2446.8477657739049</c:v>
                </c:pt>
                <c:pt idx="8">
                  <c:v>2442.1956440823087</c:v>
                </c:pt>
                <c:pt idx="9">
                  <c:v>2411.3743510878271</c:v>
                </c:pt>
                <c:pt idx="10">
                  <c:v>2391.1551409452863</c:v>
                </c:pt>
                <c:pt idx="11">
                  <c:v>2382.9443904978975</c:v>
                </c:pt>
                <c:pt idx="12">
                  <c:v>2373.3161604232855</c:v>
                </c:pt>
                <c:pt idx="13">
                  <c:v>2363.0781227445577</c:v>
                </c:pt>
                <c:pt idx="14">
                  <c:v>2363.3985508678352</c:v>
                </c:pt>
                <c:pt idx="15">
                  <c:v>2360.4483344185815</c:v>
                </c:pt>
                <c:pt idx="16">
                  <c:v>2337.1429751967762</c:v>
                </c:pt>
                <c:pt idx="17">
                  <c:v>2307.6044093439928</c:v>
                </c:pt>
                <c:pt idx="18">
                  <c:v>2298.6824217722437</c:v>
                </c:pt>
                <c:pt idx="19">
                  <c:v>2292.7347866283799</c:v>
                </c:pt>
                <c:pt idx="20">
                  <c:v>2269.719489448059</c:v>
                </c:pt>
                <c:pt idx="21">
                  <c:v>2247.0406078653773</c:v>
                </c:pt>
                <c:pt idx="22">
                  <c:v>2224.2221778559115</c:v>
                </c:pt>
                <c:pt idx="23">
                  <c:v>2198.6236079443033</c:v>
                </c:pt>
                <c:pt idx="24">
                  <c:v>2193.6408441713866</c:v>
                </c:pt>
                <c:pt idx="25">
                  <c:v>2192.4733177255162</c:v>
                </c:pt>
                <c:pt idx="26">
                  <c:v>2168.6447217747882</c:v>
                </c:pt>
                <c:pt idx="27">
                  <c:v>2155.0832027085658</c:v>
                </c:pt>
                <c:pt idx="28">
                  <c:v>2140.2284843979833</c:v>
                </c:pt>
                <c:pt idx="29">
                  <c:v>2208.1711938335975</c:v>
                </c:pt>
                <c:pt idx="30">
                  <c:v>2193.0320073865778</c:v>
                </c:pt>
                <c:pt idx="31">
                  <c:v>2183.1721092819648</c:v>
                </c:pt>
                <c:pt idx="32">
                  <c:v>2156.3660849307898</c:v>
                </c:pt>
                <c:pt idx="33">
                  <c:v>2144.1838573302848</c:v>
                </c:pt>
                <c:pt idx="34">
                  <c:v>2127.8450601004838</c:v>
                </c:pt>
                <c:pt idx="35">
                  <c:v>2103.6344767446358</c:v>
                </c:pt>
                <c:pt idx="36">
                  <c:v>2124.7397336242166</c:v>
                </c:pt>
                <c:pt idx="37">
                  <c:v>2200.9764322582846</c:v>
                </c:pt>
                <c:pt idx="38">
                  <c:v>2189.2392474521012</c:v>
                </c:pt>
                <c:pt idx="39">
                  <c:v>2190.4627162124029</c:v>
                </c:pt>
                <c:pt idx="40">
                  <c:v>2198.6221785321018</c:v>
                </c:pt>
                <c:pt idx="41">
                  <c:v>2210.2945239820192</c:v>
                </c:pt>
                <c:pt idx="42">
                  <c:v>2210.9020624572413</c:v>
                </c:pt>
                <c:pt idx="43">
                  <c:v>2201.3335616683953</c:v>
                </c:pt>
                <c:pt idx="44">
                  <c:v>2189.3168316048732</c:v>
                </c:pt>
                <c:pt idx="45">
                  <c:v>2192.5681543529727</c:v>
                </c:pt>
                <c:pt idx="46">
                  <c:v>2186.0611263966944</c:v>
                </c:pt>
                <c:pt idx="47">
                  <c:v>2177.5559185742482</c:v>
                </c:pt>
                <c:pt idx="48">
                  <c:v>2263.7444316422616</c:v>
                </c:pt>
                <c:pt idx="49">
                  <c:v>2324.5224237197976</c:v>
                </c:pt>
                <c:pt idx="50">
                  <c:v>2464.1950448219854</c:v>
                </c:pt>
                <c:pt idx="51">
                  <c:v>2487.0752650430259</c:v>
                </c:pt>
                <c:pt idx="52">
                  <c:v>2492.004048110382</c:v>
                </c:pt>
                <c:pt idx="53">
                  <c:v>2485.2866405988611</c:v>
                </c:pt>
                <c:pt idx="54">
                  <c:v>2455.490437128663</c:v>
                </c:pt>
                <c:pt idx="55">
                  <c:v>2493.0041660529778</c:v>
                </c:pt>
                <c:pt idx="56">
                  <c:v>2577.2039323717368</c:v>
                </c:pt>
                <c:pt idx="57">
                  <c:v>2545.9482191762968</c:v>
                </c:pt>
                <c:pt idx="58">
                  <c:v>2533.4883344501814</c:v>
                </c:pt>
                <c:pt idx="59">
                  <c:v>2503.2873586396804</c:v>
                </c:pt>
                <c:pt idx="60">
                  <c:v>2482.4220025166196</c:v>
                </c:pt>
                <c:pt idx="61">
                  <c:v>2491.3874219273644</c:v>
                </c:pt>
                <c:pt idx="62">
                  <c:v>2479.825903894111</c:v>
                </c:pt>
                <c:pt idx="63">
                  <c:v>2460.2657384622948</c:v>
                </c:pt>
                <c:pt idx="64">
                  <c:v>2569.7202260947192</c:v>
                </c:pt>
                <c:pt idx="65">
                  <c:v>2548.7878694741016</c:v>
                </c:pt>
                <c:pt idx="66">
                  <c:v>2531.8449878199817</c:v>
                </c:pt>
                <c:pt idx="67">
                  <c:v>2540.6635401986759</c:v>
                </c:pt>
                <c:pt idx="68">
                  <c:v>2539.4895320441515</c:v>
                </c:pt>
                <c:pt idx="69">
                  <c:v>2553.5372796556767</c:v>
                </c:pt>
                <c:pt idx="70">
                  <c:v>2565.7976007653924</c:v>
                </c:pt>
                <c:pt idx="71">
                  <c:v>2562.4211802346745</c:v>
                </c:pt>
                <c:pt idx="72">
                  <c:v>2549.0937200841154</c:v>
                </c:pt>
                <c:pt idx="73">
                  <c:v>2664.6328808860035</c:v>
                </c:pt>
                <c:pt idx="74">
                  <c:v>2655.790118735732</c:v>
                </c:pt>
                <c:pt idx="75">
                  <c:v>2706.1711750360359</c:v>
                </c:pt>
                <c:pt idx="76">
                  <c:v>2710.0019013939859</c:v>
                </c:pt>
                <c:pt idx="77">
                  <c:v>2700.0856159750983</c:v>
                </c:pt>
                <c:pt idx="78">
                  <c:v>2805.5919226036822</c:v>
                </c:pt>
                <c:pt idx="79">
                  <c:v>2883.4407398419394</c:v>
                </c:pt>
                <c:pt idx="80">
                  <c:v>2859.1206019377682</c:v>
                </c:pt>
                <c:pt idx="81">
                  <c:v>2871.8727837047368</c:v>
                </c:pt>
                <c:pt idx="82">
                  <c:v>2871.8727905771088</c:v>
                </c:pt>
                <c:pt idx="83">
                  <c:v>2841.3184724167158</c:v>
                </c:pt>
                <c:pt idx="84">
                  <c:v>2825.9400943444184</c:v>
                </c:pt>
                <c:pt idx="85">
                  <c:v>2808.5967751186918</c:v>
                </c:pt>
                <c:pt idx="86">
                  <c:v>2795.1920706812734</c:v>
                </c:pt>
                <c:pt idx="87">
                  <c:v>2763.6520894593973</c:v>
                </c:pt>
                <c:pt idx="88">
                  <c:v>2728.1267248036993</c:v>
                </c:pt>
                <c:pt idx="89">
                  <c:v>2692.5339196847567</c:v>
                </c:pt>
                <c:pt idx="90">
                  <c:v>2678.8369885757247</c:v>
                </c:pt>
                <c:pt idx="91">
                  <c:v>2647.5227173913872</c:v>
                </c:pt>
                <c:pt idx="92">
                  <c:v>2614.8627776466801</c:v>
                </c:pt>
                <c:pt idx="93">
                  <c:v>2614.8627776466801</c:v>
                </c:pt>
                <c:pt idx="94">
                  <c:v>2614.8627776466801</c:v>
                </c:pt>
                <c:pt idx="95">
                  <c:v>2614.8627776466801</c:v>
                </c:pt>
                <c:pt idx="96">
                  <c:v>2614.8627776466801</c:v>
                </c:pt>
                <c:pt idx="97">
                  <c:v>2614.8627776466801</c:v>
                </c:pt>
                <c:pt idx="98">
                  <c:v>2614.8627776466801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18-4E55-B0FC-CB087509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05680"/>
        <c:axId val="427105288"/>
      </c:lineChart>
      <c:dateAx>
        <c:axId val="4271056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105288"/>
        <c:crosses val="autoZero"/>
        <c:auto val="1"/>
        <c:lblOffset val="100"/>
        <c:baseTimeUnit val="months"/>
      </c:dateAx>
      <c:valAx>
        <c:axId val="4271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1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Residuales 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Residuales 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'Exportación Maíz'!$E$3:$E$95</c:f>
              <c:numCache>
                <c:formatCode>0.000</c:formatCode>
                <c:ptCount val="93"/>
                <c:pt idx="0">
                  <c:v>-25.1317827956982</c:v>
                </c:pt>
                <c:pt idx="1">
                  <c:v>-374.25922279569886</c:v>
                </c:pt>
                <c:pt idx="2">
                  <c:v>62.787577204302579</c:v>
                </c:pt>
                <c:pt idx="3">
                  <c:v>627.75640720430101</c:v>
                </c:pt>
                <c:pt idx="4">
                  <c:v>-355.04132279569876</c:v>
                </c:pt>
                <c:pt idx="5">
                  <c:v>-208.66392279569845</c:v>
                </c:pt>
                <c:pt idx="6">
                  <c:v>-799.99356279569815</c:v>
                </c:pt>
                <c:pt idx="7">
                  <c:v>-222.49242279569853</c:v>
                </c:pt>
                <c:pt idx="8">
                  <c:v>-1203.0862527956988</c:v>
                </c:pt>
                <c:pt idx="9">
                  <c:v>-838.51807279569857</c:v>
                </c:pt>
                <c:pt idx="10">
                  <c:v>-410.89900279569792</c:v>
                </c:pt>
                <c:pt idx="11">
                  <c:v>-471.9726227956985</c:v>
                </c:pt>
                <c:pt idx="12">
                  <c:v>-504.34275279569874</c:v>
                </c:pt>
                <c:pt idx="13">
                  <c:v>-120.81795279569906</c:v>
                </c:pt>
                <c:pt idx="14">
                  <c:v>-242.47152279569764</c:v>
                </c:pt>
                <c:pt idx="15">
                  <c:v>-1004.5375927956986</c:v>
                </c:pt>
                <c:pt idx="16">
                  <c:v>-1260.3014527956989</c:v>
                </c:pt>
                <c:pt idx="17">
                  <c:v>-520.97430279569835</c:v>
                </c:pt>
                <c:pt idx="18">
                  <c:v>-418.97208279569804</c:v>
                </c:pt>
                <c:pt idx="19">
                  <c:v>-1061.4336927956988</c:v>
                </c:pt>
                <c:pt idx="20">
                  <c:v>-1071.9028527956984</c:v>
                </c:pt>
                <c:pt idx="21">
                  <c:v>-1099.7859927956986</c:v>
                </c:pt>
                <c:pt idx="22">
                  <c:v>-1226.2857527956985</c:v>
                </c:pt>
                <c:pt idx="23">
                  <c:v>-483.04740279569864</c:v>
                </c:pt>
                <c:pt idx="24">
                  <c:v>-345.74636279569859</c:v>
                </c:pt>
                <c:pt idx="25">
                  <c:v>-1192.0259727956986</c:v>
                </c:pt>
                <c:pt idx="26">
                  <c:v>-832.95866279569873</c:v>
                </c:pt>
                <c:pt idx="27">
                  <c:v>-894.74819279569874</c:v>
                </c:pt>
                <c:pt idx="28">
                  <c:v>2178.208397204301</c:v>
                </c:pt>
                <c:pt idx="29">
                  <c:v>-852.26903279569865</c:v>
                </c:pt>
                <c:pt idx="30">
                  <c:v>-670.52473279569904</c:v>
                </c:pt>
                <c:pt idx="31">
                  <c:v>-1312.3661027956982</c:v>
                </c:pt>
                <c:pt idx="32">
                  <c:v>-793.79860279569857</c:v>
                </c:pt>
                <c:pt idx="33">
                  <c:v>-960.99413279569831</c:v>
                </c:pt>
                <c:pt idx="34">
                  <c:v>-1270.8999027956986</c:v>
                </c:pt>
                <c:pt idx="35">
                  <c:v>394.87877720430151</c:v>
                </c:pt>
                <c:pt idx="36">
                  <c:v>2472.0320772043005</c:v>
                </c:pt>
                <c:pt idx="37">
                  <c:v>-732.59102279569811</c:v>
                </c:pt>
                <c:pt idx="38">
                  <c:v>-260.97922279569866</c:v>
                </c:pt>
                <c:pt idx="39">
                  <c:v>-1.08782279569823</c:v>
                </c:pt>
                <c:pt idx="40">
                  <c:v>138.07957720430113</c:v>
                </c:pt>
                <c:pt idx="41">
                  <c:v>-262.89418279569827</c:v>
                </c:pt>
                <c:pt idx="42">
                  <c:v>-641.78743279569835</c:v>
                </c:pt>
                <c:pt idx="43">
                  <c:v>-742.65913279569827</c:v>
                </c:pt>
                <c:pt idx="44">
                  <c:v>-185.27573279569879</c:v>
                </c:pt>
                <c:pt idx="45">
                  <c:v>-545.94810279569833</c:v>
                </c:pt>
                <c:pt idx="46">
                  <c:v>-626.97438279569883</c:v>
                </c:pt>
                <c:pt idx="47">
                  <c:v>2895.9869072043011</c:v>
                </c:pt>
                <c:pt idx="48">
                  <c:v>2034.5264872043008</c:v>
                </c:pt>
                <c:pt idx="49">
                  <c:v>5037.5665072043021</c:v>
                </c:pt>
                <c:pt idx="50">
                  <c:v>821.63405720430046</c:v>
                </c:pt>
                <c:pt idx="51">
                  <c:v>175.04117720430168</c:v>
                </c:pt>
                <c:pt idx="52">
                  <c:v>-254.35801279569841</c:v>
                </c:pt>
                <c:pt idx="53">
                  <c:v>-1121.7660127956985</c:v>
                </c:pt>
                <c:pt idx="54">
                  <c:v>1358.6651672043013</c:v>
                </c:pt>
                <c:pt idx="55">
                  <c:v>3137.2676972043009</c:v>
                </c:pt>
                <c:pt idx="56">
                  <c:v>-1084.2790427956986</c:v>
                </c:pt>
                <c:pt idx="57">
                  <c:v>-414.57129279569881</c:v>
                </c:pt>
                <c:pt idx="58">
                  <c:v>-1088.6597227956986</c:v>
                </c:pt>
                <c:pt idx="59">
                  <c:v>-770.70215279569879</c:v>
                </c:pt>
                <c:pt idx="60">
                  <c:v>320.92847720430154</c:v>
                </c:pt>
                <c:pt idx="61">
                  <c:v>-435.62879279569825</c:v>
                </c:pt>
                <c:pt idx="62">
                  <c:v>-745.4883927956987</c:v>
                </c:pt>
                <c:pt idx="63">
                  <c:v>4046.3678772043022</c:v>
                </c:pt>
                <c:pt idx="64">
                  <c:v>-706.76797279569837</c:v>
                </c:pt>
                <c:pt idx="65">
                  <c:v>-578.91858279569897</c:v>
                </c:pt>
                <c:pt idx="66">
                  <c:v>364.87426720430176</c:v>
                </c:pt>
                <c:pt idx="67">
                  <c:v>1.03460720430121</c:v>
                </c:pt>
                <c:pt idx="68">
                  <c:v>567.53414720430192</c:v>
                </c:pt>
                <c:pt idx="69">
                  <c:v>514.92238720430078</c:v>
                </c:pt>
                <c:pt idx="70">
                  <c:v>-55.967142795698237</c:v>
                </c:pt>
                <c:pt idx="71">
                  <c:v>-430.45331279569837</c:v>
                </c:pt>
                <c:pt idx="72">
                  <c:v>4362.1150172043008</c:v>
                </c:pt>
                <c:pt idx="73">
                  <c:v>-160.99123279569858</c:v>
                </c:pt>
                <c:pt idx="74">
                  <c:v>2038.8333672043009</c:v>
                </c:pt>
                <c:pt idx="75">
                  <c:v>353.18663720430095</c:v>
                </c:pt>
                <c:pt idx="76">
                  <c:v>-155.6577227956991</c:v>
                </c:pt>
                <c:pt idx="77">
                  <c:v>4138.9460072043012</c:v>
                </c:pt>
                <c:pt idx="78">
                  <c:v>3213.0059172043011</c:v>
                </c:pt>
                <c:pt idx="79">
                  <c:v>-519.38990279569862</c:v>
                </c:pt>
                <c:pt idx="80">
                  <c:v>838.84894720430066</c:v>
                </c:pt>
                <c:pt idx="81">
                  <c:v>376.0270572043014</c:v>
                </c:pt>
                <c:pt idx="82">
                  <c:v>-763.45266279569842</c:v>
                </c:pt>
                <c:pt idx="83">
                  <c:v>-228.04206279569917</c:v>
                </c:pt>
                <c:pt idx="84">
                  <c:v>-316.70010279569851</c:v>
                </c:pt>
                <c:pt idx="85">
                  <c:v>-187.15843279569845</c:v>
                </c:pt>
                <c:pt idx="86">
                  <c:v>-876.89227279569809</c:v>
                </c:pt>
                <c:pt idx="87">
                  <c:v>-1057.0614127956985</c:v>
                </c:pt>
                <c:pt idx="88">
                  <c:v>-1095.1018727956987</c:v>
                </c:pt>
                <c:pt idx="89">
                  <c:v>-314.11946279569929</c:v>
                </c:pt>
                <c:pt idx="90">
                  <c:v>-984.82982279569933</c:v>
                </c:pt>
                <c:pt idx="91">
                  <c:v>-1066.328872795699</c:v>
                </c:pt>
                <c:pt idx="92">
                  <c:v>-6.3089827956987392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31-481A-A8B5-A6DD8402E634}"/>
            </c:ext>
          </c:extLst>
        </c:ser>
        <c:ser>
          <c:idx val="1"/>
          <c:order val="1"/>
          <c:tx>
            <c:v>Residuales MM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'Exportación Maíz'!$I$3:$I$95</c:f>
              <c:numCache>
                <c:formatCode>0.000</c:formatCode>
                <c:ptCount val="93"/>
                <c:pt idx="4">
                  <c:v>-427.82956750000039</c:v>
                </c:pt>
                <c:pt idx="5">
                  <c:v>-198.97478249999995</c:v>
                </c:pt>
                <c:pt idx="6">
                  <c:v>-831.70324749999941</c:v>
                </c:pt>
                <c:pt idx="7">
                  <c:v>-38.506822499999998</c:v>
                </c:pt>
                <c:pt idx="8">
                  <c:v>-806.53844500000014</c:v>
                </c:pt>
                <c:pt idx="9">
                  <c:v>-229.95903249999992</c:v>
                </c:pt>
                <c:pt idx="10">
                  <c:v>355.12357500000053</c:v>
                </c:pt>
                <c:pt idx="11">
                  <c:v>196.77631500000007</c:v>
                </c:pt>
                <c:pt idx="12">
                  <c:v>226.77623499999982</c:v>
                </c:pt>
                <c:pt idx="13">
                  <c:v>435.61515999999938</c:v>
                </c:pt>
                <c:pt idx="14">
                  <c:v>134.53656000000092</c:v>
                </c:pt>
                <c:pt idx="15">
                  <c:v>-669.63638000000014</c:v>
                </c:pt>
                <c:pt idx="16">
                  <c:v>-792.25899750000053</c:v>
                </c:pt>
                <c:pt idx="17">
                  <c:v>136.05782750000026</c:v>
                </c:pt>
                <c:pt idx="18">
                  <c:v>338.09913500000039</c:v>
                </c:pt>
                <c:pt idx="19">
                  <c:v>-260.23733500000026</c:v>
                </c:pt>
                <c:pt idx="20">
                  <c:v>-256.48246999999992</c:v>
                </c:pt>
                <c:pt idx="21">
                  <c:v>-331.46526000000017</c:v>
                </c:pt>
                <c:pt idx="22">
                  <c:v>-313.26209749999998</c:v>
                </c:pt>
                <c:pt idx="23">
                  <c:v>631.80466999999999</c:v>
                </c:pt>
                <c:pt idx="24">
                  <c:v>624.50913749999995</c:v>
                </c:pt>
                <c:pt idx="25">
                  <c:v>-403.30959499999994</c:v>
                </c:pt>
                <c:pt idx="26">
                  <c:v>-21.182290000000194</c:v>
                </c:pt>
                <c:pt idx="27">
                  <c:v>-181.30359249999992</c:v>
                </c:pt>
                <c:pt idx="28">
                  <c:v>2994.5781949999996</c:v>
                </c:pt>
                <c:pt idx="29">
                  <c:v>-666.88792499999977</c:v>
                </c:pt>
                <c:pt idx="30">
                  <c:v>-570.08286000000044</c:v>
                </c:pt>
                <c:pt idx="31">
                  <c:v>-1252.5327124999994</c:v>
                </c:pt>
                <c:pt idx="32">
                  <c:v>-629.56073500000002</c:v>
                </c:pt>
                <c:pt idx="33">
                  <c:v>-53.754514999999856</c:v>
                </c:pt>
                <c:pt idx="34">
                  <c:v>-336.47901000000002</c:v>
                </c:pt>
                <c:pt idx="35">
                  <c:v>1479.3934624999999</c:v>
                </c:pt>
                <c:pt idx="36">
                  <c:v>3129.7355424999992</c:v>
                </c:pt>
                <c:pt idx="37">
                  <c:v>-891.34522749999928</c:v>
                </c:pt>
                <c:pt idx="38">
                  <c:v>-476.83420499999966</c:v>
                </c:pt>
                <c:pt idx="39">
                  <c:v>-469.4229749999995</c:v>
                </c:pt>
                <c:pt idx="40">
                  <c:v>-231.2639250000002</c:v>
                </c:pt>
                <c:pt idx="41">
                  <c:v>-48.749559999999747</c:v>
                </c:pt>
                <c:pt idx="42">
                  <c:v>-545.06701999999996</c:v>
                </c:pt>
                <c:pt idx="43">
                  <c:v>-550.73666749999961</c:v>
                </c:pt>
                <c:pt idx="44">
                  <c:v>192.03955999999971</c:v>
                </c:pt>
                <c:pt idx="45">
                  <c:v>-87.793982499999856</c:v>
                </c:pt>
                <c:pt idx="46">
                  <c:v>-98.056782500000509</c:v>
                </c:pt>
                <c:pt idx="47">
                  <c:v>3421.2012449999997</c:v>
                </c:pt>
                <c:pt idx="48">
                  <c:v>1650.0793149999995</c:v>
                </c:pt>
                <c:pt idx="49">
                  <c:v>4098.1687800000009</c:v>
                </c:pt>
                <c:pt idx="50">
                  <c:v>-1513.6423225000012</c:v>
                </c:pt>
                <c:pt idx="51">
                  <c:v>-2522.3873125</c:v>
                </c:pt>
                <c:pt idx="52">
                  <c:v>-2271.5500699999993</c:v>
                </c:pt>
                <c:pt idx="53">
                  <c:v>-2566.7369449999997</c:v>
                </c:pt>
                <c:pt idx="54">
                  <c:v>1453.5273649999999</c:v>
                </c:pt>
                <c:pt idx="55">
                  <c:v>3097.8721174999996</c:v>
                </c:pt>
                <c:pt idx="56">
                  <c:v>-1864.2312524999995</c:v>
                </c:pt>
                <c:pt idx="57">
                  <c:v>-987.0432450000003</c:v>
                </c:pt>
                <c:pt idx="58">
                  <c:v>-1837.930355</c:v>
                </c:pt>
                <c:pt idx="59">
                  <c:v>-908.14156250000019</c:v>
                </c:pt>
                <c:pt idx="60">
                  <c:v>1160.4815300000002</c:v>
                </c:pt>
                <c:pt idx="61">
                  <c:v>52.622380000000248</c:v>
                </c:pt>
                <c:pt idx="62">
                  <c:v>-251.97284500000023</c:v>
                </c:pt>
                <c:pt idx="63">
                  <c:v>4454.0905925000006</c:v>
                </c:pt>
                <c:pt idx="64">
                  <c:v>-1503.3127649999997</c:v>
                </c:pt>
                <c:pt idx="65">
                  <c:v>-1118.5392625000004</c:v>
                </c:pt>
                <c:pt idx="66">
                  <c:v>-138.92396499999995</c:v>
                </c:pt>
                <c:pt idx="67">
                  <c:v>-780.35429000000067</c:v>
                </c:pt>
                <c:pt idx="68">
                  <c:v>797.47856750000028</c:v>
                </c:pt>
                <c:pt idx="69">
                  <c:v>426.29127749999907</c:v>
                </c:pt>
                <c:pt idx="70">
                  <c:v>-418.05849499999977</c:v>
                </c:pt>
                <c:pt idx="71">
                  <c:v>-687.33431250000012</c:v>
                </c:pt>
                <c:pt idx="72">
                  <c:v>4213.1059974999989</c:v>
                </c:pt>
                <c:pt idx="73">
                  <c:v>-1258.6454699999999</c:v>
                </c:pt>
                <c:pt idx="74">
                  <c:v>1110.1575349999994</c:v>
                </c:pt>
                <c:pt idx="75">
                  <c:v>-1099.1893225000008</c:v>
                </c:pt>
                <c:pt idx="76">
                  <c:v>-1803.9436700000001</c:v>
                </c:pt>
                <c:pt idx="77">
                  <c:v>3620.1032450000002</c:v>
                </c:pt>
                <c:pt idx="78">
                  <c:v>1619.1788450000004</c:v>
                </c:pt>
                <c:pt idx="79">
                  <c:v>-2406.7601125000001</c:v>
                </c:pt>
                <c:pt idx="80">
                  <c:v>-830.37712750000037</c:v>
                </c:pt>
                <c:pt idx="81">
                  <c:v>-1541.8256849999993</c:v>
                </c:pt>
                <c:pt idx="82">
                  <c:v>-1740.5756674999998</c:v>
                </c:pt>
                <c:pt idx="83">
                  <c:v>-211.05042250000042</c:v>
                </c:pt>
                <c:pt idx="84">
                  <c:v>-372.5454224999994</c:v>
                </c:pt>
                <c:pt idx="85">
                  <c:v>45.883510000000115</c:v>
                </c:pt>
                <c:pt idx="86">
                  <c:v>-503.05395749999957</c:v>
                </c:pt>
                <c:pt idx="87">
                  <c:v>-654.86319499999968</c:v>
                </c:pt>
                <c:pt idx="88">
                  <c:v>-485.6488175000004</c:v>
                </c:pt>
                <c:pt idx="89">
                  <c:v>489.93403499999931</c:v>
                </c:pt>
                <c:pt idx="90">
                  <c:v>-149.03606750000063</c:v>
                </c:pt>
                <c:pt idx="91">
                  <c:v>-203.55073000000016</c:v>
                </c:pt>
                <c:pt idx="92">
                  <c:v>858.78602500000034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99-45D3-AEA5-60235A87EB0C}"/>
            </c:ext>
          </c:extLst>
        </c:ser>
        <c:ser>
          <c:idx val="2"/>
          <c:order val="2"/>
          <c:tx>
            <c:v>Residuales SES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'Exportación Maíz'!$M$3:$M$95</c:f>
              <c:numCache>
                <c:formatCode>0.000</c:formatCode>
                <c:ptCount val="93"/>
                <c:pt idx="1">
                  <c:v>-349.12744000000066</c:v>
                </c:pt>
                <c:pt idx="2">
                  <c:v>97.280959884622462</c:v>
                </c:pt>
                <c:pt idx="3">
                  <c:v>659.64127127940355</c:v>
                </c:pt>
                <c:pt idx="4">
                  <c:v>-340.84426248961836</c:v>
                </c:pt>
                <c:pt idx="5">
                  <c:v>-185.32737002120348</c:v>
                </c:pt>
                <c:pt idx="6">
                  <c:v>-771.68759058568753</c:v>
                </c:pt>
                <c:pt idx="7">
                  <c:v>-173.49420577390492</c:v>
                </c:pt>
                <c:pt idx="8">
                  <c:v>-1149.435914082309</c:v>
                </c:pt>
                <c:pt idx="9">
                  <c:v>-754.04644108782713</c:v>
                </c:pt>
                <c:pt idx="10">
                  <c:v>-306.20816094528573</c:v>
                </c:pt>
                <c:pt idx="11">
                  <c:v>-359.07103049789748</c:v>
                </c:pt>
                <c:pt idx="12">
                  <c:v>-381.81293042328571</c:v>
                </c:pt>
                <c:pt idx="13">
                  <c:v>11.949907255441758</c:v>
                </c:pt>
                <c:pt idx="14">
                  <c:v>-110.02409086783427</c:v>
                </c:pt>
                <c:pt idx="15">
                  <c:v>-869.13994441858154</c:v>
                </c:pt>
                <c:pt idx="16">
                  <c:v>-1101.5984451967765</c:v>
                </c:pt>
                <c:pt idx="17">
                  <c:v>-332.73272934399256</c:v>
                </c:pt>
                <c:pt idx="18">
                  <c:v>-221.80852177224324</c:v>
                </c:pt>
                <c:pt idx="19">
                  <c:v>-858.32249662838012</c:v>
                </c:pt>
                <c:pt idx="20">
                  <c:v>-845.77635944805888</c:v>
                </c:pt>
                <c:pt idx="21">
                  <c:v>-850.98061786537733</c:v>
                </c:pt>
                <c:pt idx="22">
                  <c:v>-954.66194785591142</c:v>
                </c:pt>
                <c:pt idx="23">
                  <c:v>-185.82502794430343</c:v>
                </c:pt>
                <c:pt idx="24">
                  <c:v>-43.541224171386602</c:v>
                </c:pt>
                <c:pt idx="25">
                  <c:v>-888.65330772551624</c:v>
                </c:pt>
                <c:pt idx="26">
                  <c:v>-505.75740177478838</c:v>
                </c:pt>
                <c:pt idx="27">
                  <c:v>-553.98541270856595</c:v>
                </c:pt>
                <c:pt idx="28">
                  <c:v>2533.8258956020163</c:v>
                </c:pt>
                <c:pt idx="29">
                  <c:v>-564.5942438335976</c:v>
                </c:pt>
                <c:pt idx="30">
                  <c:v>-367.71075738657828</c:v>
                </c:pt>
                <c:pt idx="31">
                  <c:v>-999.6922292819645</c:v>
                </c:pt>
                <c:pt idx="32">
                  <c:v>-454.31870493078986</c:v>
                </c:pt>
                <c:pt idx="33">
                  <c:v>-609.33200733028457</c:v>
                </c:pt>
                <c:pt idx="34">
                  <c:v>-902.89898010048387</c:v>
                </c:pt>
                <c:pt idx="35">
                  <c:v>787.09028325536428</c:v>
                </c:pt>
                <c:pt idx="36">
                  <c:v>2843.1383263757825</c:v>
                </c:pt>
                <c:pt idx="37">
                  <c:v>-437.72147225828417</c:v>
                </c:pt>
                <c:pt idx="38">
                  <c:v>45.627512547898732</c:v>
                </c:pt>
                <c:pt idx="39">
                  <c:v>304.29544378759738</c:v>
                </c:pt>
                <c:pt idx="40">
                  <c:v>435.30338146789791</c:v>
                </c:pt>
                <c:pt idx="41">
                  <c:v>22.657276017981076</c:v>
                </c:pt>
                <c:pt idx="42">
                  <c:v>-356.8435124572411</c:v>
                </c:pt>
                <c:pt idx="43">
                  <c:v>-448.14671166839503</c:v>
                </c:pt>
                <c:pt idx="44">
                  <c:v>121.25341839512657</c:v>
                </c:pt>
                <c:pt idx="45">
                  <c:v>-242.67027435297246</c:v>
                </c:pt>
                <c:pt idx="46">
                  <c:v>-317.18952639669465</c:v>
                </c:pt>
                <c:pt idx="47">
                  <c:v>3214.2769714257515</c:v>
                </c:pt>
                <c:pt idx="48">
                  <c:v>2266.6280383577378</c:v>
                </c:pt>
                <c:pt idx="49">
                  <c:v>5208.8900662802025</c:v>
                </c:pt>
                <c:pt idx="50">
                  <c:v>853.28499517801356</c:v>
                </c:pt>
                <c:pt idx="51">
                  <c:v>183.81189495697436</c:v>
                </c:pt>
                <c:pt idx="52">
                  <c:v>-250.51607811038184</c:v>
                </c:pt>
                <c:pt idx="53">
                  <c:v>-1111.2066705988611</c:v>
                </c:pt>
                <c:pt idx="54">
                  <c:v>1399.0207128713369</c:v>
                </c:pt>
                <c:pt idx="55">
                  <c:v>3140.1095139470217</c:v>
                </c:pt>
                <c:pt idx="56">
                  <c:v>-1165.6369923717368</c:v>
                </c:pt>
                <c:pt idx="57">
                  <c:v>-464.67352917629705</c:v>
                </c:pt>
                <c:pt idx="58">
                  <c:v>-1126.3020744501814</c:v>
                </c:pt>
                <c:pt idx="59">
                  <c:v>-778.14352863968065</c:v>
                </c:pt>
                <c:pt idx="60">
                  <c:v>334.35245748338048</c:v>
                </c:pt>
                <c:pt idx="61">
                  <c:v>-431.17023192736406</c:v>
                </c:pt>
                <c:pt idx="62">
                  <c:v>-729.46831389411113</c:v>
                </c:pt>
                <c:pt idx="63">
                  <c:v>4081.9481215377059</c:v>
                </c:pt>
                <c:pt idx="64">
                  <c:v>-780.64221609471906</c:v>
                </c:pt>
                <c:pt idx="65">
                  <c:v>-631.86046947410205</c:v>
                </c:pt>
                <c:pt idx="66">
                  <c:v>328.87526218001858</c:v>
                </c:pt>
                <c:pt idx="67">
                  <c:v>-43.78295019867619</c:v>
                </c:pt>
                <c:pt idx="68">
                  <c:v>523.89059795584899</c:v>
                </c:pt>
                <c:pt idx="69">
                  <c:v>457.23109034432264</c:v>
                </c:pt>
                <c:pt idx="70">
                  <c:v>-125.91876076539211</c:v>
                </c:pt>
                <c:pt idx="71">
                  <c:v>-497.02851023467429</c:v>
                </c:pt>
                <c:pt idx="72">
                  <c:v>4308.867279915884</c:v>
                </c:pt>
                <c:pt idx="73">
                  <c:v>-329.77813088600351</c:v>
                </c:pt>
                <c:pt idx="74">
                  <c:v>1878.8892312642674</c:v>
                </c:pt>
                <c:pt idx="75">
                  <c:v>142.86144496396355</c:v>
                </c:pt>
                <c:pt idx="76">
                  <c:v>-369.81364139398647</c:v>
                </c:pt>
                <c:pt idx="77">
                  <c:v>3934.7063740249014</c:v>
                </c:pt>
                <c:pt idx="78">
                  <c:v>2903.2599773963175</c:v>
                </c:pt>
                <c:pt idx="79">
                  <c:v>-906.98465984193945</c:v>
                </c:pt>
                <c:pt idx="80">
                  <c:v>475.57432806223096</c:v>
                </c:pt>
                <c:pt idx="81">
                  <c:v>2.5629526317061391E-4</c:v>
                </c:pt>
                <c:pt idx="82">
                  <c:v>-1139.4794705771087</c:v>
                </c:pt>
                <c:pt idx="83">
                  <c:v>-573.51455241671647</c:v>
                </c:pt>
                <c:pt idx="84">
                  <c:v>-646.79421434441838</c:v>
                </c:pt>
                <c:pt idx="85">
                  <c:v>-499.90922511869167</c:v>
                </c:pt>
                <c:pt idx="86">
                  <c:v>-1176.238360681273</c:v>
                </c:pt>
                <c:pt idx="87">
                  <c:v>-1324.8675194593973</c:v>
                </c:pt>
                <c:pt idx="88">
                  <c:v>-1327.3826148036994</c:v>
                </c:pt>
                <c:pt idx="89">
                  <c:v>-510.80739968475746</c:v>
                </c:pt>
                <c:pt idx="90">
                  <c:v>-1167.8208285757255</c:v>
                </c:pt>
                <c:pt idx="91">
                  <c:v>-1218.0056073913877</c:v>
                </c:pt>
                <c:pt idx="92">
                  <c:v>-125.32577764668031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F8-4E99-9E8F-8AA2824A8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08032"/>
        <c:axId val="427108424"/>
      </c:lineChart>
      <c:catAx>
        <c:axId val="42710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108424"/>
        <c:crosses val="autoZero"/>
        <c:auto val="1"/>
        <c:lblAlgn val="ctr"/>
        <c:lblOffset val="100"/>
        <c:noMultiLvlLbl val="0"/>
      </c:catAx>
      <c:valAx>
        <c:axId val="4271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1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Exportación de Filamentos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Exportación filamentos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'Exportación Filamentos'!$B$3:$B$43</c:f>
              <c:numCache>
                <c:formatCode>mmm\-yy</c:formatCode>
                <c:ptCount val="41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</c:numCache>
            </c:numRef>
          </c:cat>
          <c:val>
            <c:numRef>
              <c:f>'Exportación Filamentos'!$C$3:$C$43</c:f>
              <c:numCache>
                <c:formatCode>0.000</c:formatCode>
                <c:ptCount val="41"/>
                <c:pt idx="0">
                  <c:v>4794.7085399999996</c:v>
                </c:pt>
                <c:pt idx="1">
                  <c:v>6501.3231999999998</c:v>
                </c:pt>
                <c:pt idx="2">
                  <c:v>6427.0082899999989</c:v>
                </c:pt>
                <c:pt idx="3">
                  <c:v>7646.9505499999996</c:v>
                </c:pt>
                <c:pt idx="4">
                  <c:v>4788.2766900000015</c:v>
                </c:pt>
                <c:pt idx="5">
                  <c:v>5000.9601599999987</c:v>
                </c:pt>
                <c:pt idx="6">
                  <c:v>7658.0616299999992</c:v>
                </c:pt>
                <c:pt idx="7">
                  <c:v>4724.5534600000001</c:v>
                </c:pt>
                <c:pt idx="8">
                  <c:v>7234.1786199999997</c:v>
                </c:pt>
                <c:pt idx="9">
                  <c:v>10208.6019</c:v>
                </c:pt>
                <c:pt idx="10">
                  <c:v>6586.7934799999994</c:v>
                </c:pt>
                <c:pt idx="11">
                  <c:v>7753.1682200000005</c:v>
                </c:pt>
                <c:pt idx="12">
                  <c:v>4482.7743899999996</c:v>
                </c:pt>
                <c:pt idx="13">
                  <c:v>5265.6889699999992</c:v>
                </c:pt>
                <c:pt idx="14">
                  <c:v>5111.6162299999996</c:v>
                </c:pt>
                <c:pt idx="15">
                  <c:v>3401.6632799999998</c:v>
                </c:pt>
                <c:pt idx="16">
                  <c:v>7722.6419299999998</c:v>
                </c:pt>
                <c:pt idx="17">
                  <c:v>3611.0421000000001</c:v>
                </c:pt>
                <c:pt idx="18">
                  <c:v>4061.6651000000002</c:v>
                </c:pt>
                <c:pt idx="19">
                  <c:v>3021.6687800000004</c:v>
                </c:pt>
                <c:pt idx="20">
                  <c:v>4409.4822399999994</c:v>
                </c:pt>
                <c:pt idx="21">
                  <c:v>4493.2609700000003</c:v>
                </c:pt>
                <c:pt idx="22">
                  <c:v>3602.6750399999996</c:v>
                </c:pt>
                <c:pt idx="23">
                  <c:v>3556.9774000000007</c:v>
                </c:pt>
                <c:pt idx="24">
                  <c:v>3141.2604500000007</c:v>
                </c:pt>
                <c:pt idx="25">
                  <c:v>3732.9282299999995</c:v>
                </c:pt>
                <c:pt idx="26">
                  <c:v>5293.1105900000002</c:v>
                </c:pt>
                <c:pt idx="27">
                  <c:v>4517.9352599999993</c:v>
                </c:pt>
                <c:pt idx="28">
                  <c:v>4100.4775900000004</c:v>
                </c:pt>
                <c:pt idx="29">
                  <c:v>4883.4361700000009</c:v>
                </c:pt>
                <c:pt idx="30">
                  <c:v>4752.0568000000003</c:v>
                </c:pt>
                <c:pt idx="31">
                  <c:v>4961.5541599999988</c:v>
                </c:pt>
                <c:pt idx="32">
                  <c:v>5830.9866800000018</c:v>
                </c:pt>
                <c:pt idx="33">
                  <c:v>4934.7136600000013</c:v>
                </c:pt>
                <c:pt idx="34">
                  <c:v>5181.1338800000012</c:v>
                </c:pt>
                <c:pt idx="35">
                  <c:v>5026.3739200000009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93-4BB4-8863-D29690F88F02}"/>
            </c:ext>
          </c:extLst>
        </c:ser>
        <c:ser>
          <c:idx val="1"/>
          <c:order val="1"/>
          <c:tx>
            <c:v>Ajuste 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'Exportación Filamentos'!$D$3:$D$43</c:f>
              <c:numCache>
                <c:formatCode>0.000</c:formatCode>
                <c:ptCount val="41"/>
                <c:pt idx="0">
                  <c:v>5233.9363488888894</c:v>
                </c:pt>
                <c:pt idx="1">
                  <c:v>5233.9363488888894</c:v>
                </c:pt>
                <c:pt idx="2">
                  <c:v>5233.9363488888894</c:v>
                </c:pt>
                <c:pt idx="3">
                  <c:v>5233.9363488888894</c:v>
                </c:pt>
                <c:pt idx="4">
                  <c:v>5233.9363488888894</c:v>
                </c:pt>
                <c:pt idx="5">
                  <c:v>5233.9363488888894</c:v>
                </c:pt>
                <c:pt idx="6">
                  <c:v>5233.9363488888894</c:v>
                </c:pt>
                <c:pt idx="7">
                  <c:v>5233.9363488888894</c:v>
                </c:pt>
                <c:pt idx="8">
                  <c:v>5233.9363488888894</c:v>
                </c:pt>
                <c:pt idx="9">
                  <c:v>5233.9363488888894</c:v>
                </c:pt>
                <c:pt idx="10">
                  <c:v>5233.9363488888894</c:v>
                </c:pt>
                <c:pt idx="11">
                  <c:v>5233.9363488888894</c:v>
                </c:pt>
                <c:pt idx="12">
                  <c:v>5233.9363488888894</c:v>
                </c:pt>
                <c:pt idx="13">
                  <c:v>5233.9363488888894</c:v>
                </c:pt>
                <c:pt idx="14">
                  <c:v>5233.9363488888894</c:v>
                </c:pt>
                <c:pt idx="15">
                  <c:v>5233.9363488888894</c:v>
                </c:pt>
                <c:pt idx="16">
                  <c:v>5233.9363488888894</c:v>
                </c:pt>
                <c:pt idx="17">
                  <c:v>5233.9363488888894</c:v>
                </c:pt>
                <c:pt idx="18">
                  <c:v>5233.9363488888894</c:v>
                </c:pt>
                <c:pt idx="19">
                  <c:v>5233.9363488888894</c:v>
                </c:pt>
                <c:pt idx="20">
                  <c:v>5233.9363488888894</c:v>
                </c:pt>
                <c:pt idx="21">
                  <c:v>5233.9363488888894</c:v>
                </c:pt>
                <c:pt idx="22">
                  <c:v>5233.9363488888894</c:v>
                </c:pt>
                <c:pt idx="23">
                  <c:v>5233.9363488888894</c:v>
                </c:pt>
                <c:pt idx="24">
                  <c:v>5233.9363488888894</c:v>
                </c:pt>
                <c:pt idx="25">
                  <c:v>5233.9363488888894</c:v>
                </c:pt>
                <c:pt idx="26">
                  <c:v>5233.9363488888894</c:v>
                </c:pt>
                <c:pt idx="27">
                  <c:v>5233.9363488888894</c:v>
                </c:pt>
                <c:pt idx="28">
                  <c:v>5233.9363488888894</c:v>
                </c:pt>
                <c:pt idx="29">
                  <c:v>5233.9363488888894</c:v>
                </c:pt>
                <c:pt idx="30">
                  <c:v>5233.9363488888894</c:v>
                </c:pt>
                <c:pt idx="31">
                  <c:v>5233.9363488888894</c:v>
                </c:pt>
                <c:pt idx="32">
                  <c:v>5233.9363488888894</c:v>
                </c:pt>
                <c:pt idx="33">
                  <c:v>5233.9363488888894</c:v>
                </c:pt>
                <c:pt idx="34">
                  <c:v>5233.9363488888894</c:v>
                </c:pt>
                <c:pt idx="35">
                  <c:v>5233.9363488888894</c:v>
                </c:pt>
                <c:pt idx="36">
                  <c:v>5233.9363488888894</c:v>
                </c:pt>
                <c:pt idx="37">
                  <c:v>5233.9363488888894</c:v>
                </c:pt>
                <c:pt idx="38">
                  <c:v>5233.9363488888894</c:v>
                </c:pt>
                <c:pt idx="39">
                  <c:v>5233.9363488888894</c:v>
                </c:pt>
                <c:pt idx="40">
                  <c:v>5233.9363488888894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93-4BB4-8863-D29690F88F02}"/>
            </c:ext>
          </c:extLst>
        </c:ser>
        <c:ser>
          <c:idx val="2"/>
          <c:order val="2"/>
          <c:tx>
            <c:v>Ajuste MM(13)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'Exportación Filamentos'!$H$3:$H$43</c:f>
              <c:numCache>
                <c:formatCode>0.000</c:formatCode>
                <c:ptCount val="41"/>
                <c:pt idx="13">
                  <c:v>6446.7199330769236</c:v>
                </c:pt>
                <c:pt idx="14">
                  <c:v>6482.9491969230776</c:v>
                </c:pt>
                <c:pt idx="15">
                  <c:v>6376.048660769231</c:v>
                </c:pt>
                <c:pt idx="16">
                  <c:v>6143.3298138461541</c:v>
                </c:pt>
                <c:pt idx="17">
                  <c:v>6149.152227692307</c:v>
                </c:pt>
                <c:pt idx="18">
                  <c:v>6058.59572076923</c:v>
                </c:pt>
                <c:pt idx="19">
                  <c:v>5986.3422546153852</c:v>
                </c:pt>
                <c:pt idx="20">
                  <c:v>5629.6966507692314</c:v>
                </c:pt>
                <c:pt idx="21">
                  <c:v>5605.4604030769224</c:v>
                </c:pt>
                <c:pt idx="22">
                  <c:v>5394.6205838461528</c:v>
                </c:pt>
                <c:pt idx="23">
                  <c:v>4886.4723638461537</c:v>
                </c:pt>
                <c:pt idx="24">
                  <c:v>4653.409588461539</c:v>
                </c:pt>
                <c:pt idx="25">
                  <c:v>4298.6474523076922</c:v>
                </c:pt>
                <c:pt idx="26">
                  <c:v>4240.9669784615389</c:v>
                </c:pt>
                <c:pt idx="27">
                  <c:v>4243.0763338461547</c:v>
                </c:pt>
                <c:pt idx="28">
                  <c:v>4197.4085669230763</c:v>
                </c:pt>
                <c:pt idx="29">
                  <c:v>4251.1635138461543</c:v>
                </c:pt>
                <c:pt idx="30">
                  <c:v>4032.7630707692315</c:v>
                </c:pt>
                <c:pt idx="31">
                  <c:v>4120.5334323076922</c:v>
                </c:pt>
                <c:pt idx="32">
                  <c:v>4189.7556676923086</c:v>
                </c:pt>
                <c:pt idx="33">
                  <c:v>4405.8570446153844</c:v>
                </c:pt>
                <c:pt idx="34">
                  <c:v>4446.2594615384614</c:v>
                </c:pt>
                <c:pt idx="35">
                  <c:v>4499.1727623076931</c:v>
                </c:pt>
                <c:pt idx="36">
                  <c:v>4499.1727623076931</c:v>
                </c:pt>
                <c:pt idx="37">
                  <c:v>4499.1727623076931</c:v>
                </c:pt>
                <c:pt idx="38">
                  <c:v>4499.1727623076931</c:v>
                </c:pt>
                <c:pt idx="39">
                  <c:v>4499.1727623076931</c:v>
                </c:pt>
                <c:pt idx="40">
                  <c:v>4499.1727623076931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A3-4A72-9393-6F333EB5A570}"/>
            </c:ext>
          </c:extLst>
        </c:ser>
        <c:ser>
          <c:idx val="3"/>
          <c:order val="3"/>
          <c:tx>
            <c:v>Ajuste SES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'Exportación Filamentos'!$L$3:$L$43</c:f>
              <c:numCache>
                <c:formatCode>0,000</c:formatCode>
                <c:ptCount val="41"/>
                <c:pt idx="0">
                  <c:v>4794.7085399999996</c:v>
                </c:pt>
                <c:pt idx="1">
                  <c:v>4794.7085399999996</c:v>
                </c:pt>
                <c:pt idx="2">
                  <c:v>5635.7930165879161</c:v>
                </c:pt>
                <c:pt idx="3">
                  <c:v>6025.7339327793698</c:v>
                </c:pt>
                <c:pt idx="4">
                  <c:v>6824.7310127239698</c:v>
                </c:pt>
                <c:pt idx="5">
                  <c:v>5821.0890317489038</c:v>
                </c:pt>
                <c:pt idx="6">
                  <c:v>5416.89839692243</c:v>
                </c:pt>
                <c:pt idx="7">
                  <c:v>6521.4286983562233</c:v>
                </c:pt>
                <c:pt idx="8">
                  <c:v>5635.8603830420725</c:v>
                </c:pt>
                <c:pt idx="9">
                  <c:v>6423.5722721176535</c:v>
                </c:pt>
                <c:pt idx="10">
                  <c:v>8288.978528171483</c:v>
                </c:pt>
                <c:pt idx="11">
                  <c:v>7450.0771324122961</c:v>
                </c:pt>
                <c:pt idx="12">
                  <c:v>7599.451923768047</c:v>
                </c:pt>
                <c:pt idx="13">
                  <c:v>6063.4349460499388</c:v>
                </c:pt>
                <c:pt idx="14">
                  <c:v>5670.2754517349895</c:v>
                </c:pt>
                <c:pt idx="15">
                  <c:v>5394.9469841452483</c:v>
                </c:pt>
                <c:pt idx="16">
                  <c:v>4412.5811224853996</c:v>
                </c:pt>
                <c:pt idx="17">
                  <c:v>6043.9047170938011</c:v>
                </c:pt>
                <c:pt idx="18">
                  <c:v>4844.8976835384647</c:v>
                </c:pt>
                <c:pt idx="19">
                  <c:v>4458.890939888407</c:v>
                </c:pt>
                <c:pt idx="20">
                  <c:v>3750.573311765902</c:v>
                </c:pt>
                <c:pt idx="21">
                  <c:v>4075.3086395538867</c:v>
                </c:pt>
                <c:pt idx="22">
                  <c:v>4281.2914107858942</c:v>
                </c:pt>
                <c:pt idx="23">
                  <c:v>3946.8435073403407</c:v>
                </c:pt>
                <c:pt idx="24">
                  <c:v>3754.7026928276387</c:v>
                </c:pt>
                <c:pt idx="25">
                  <c:v>3452.375073231542</c:v>
                </c:pt>
                <c:pt idx="26">
                  <c:v>3590.6423168843567</c:v>
                </c:pt>
                <c:pt idx="27">
                  <c:v>4429.6832966454267</c:v>
                </c:pt>
                <c:pt idx="28">
                  <c:v>4473.1772136647123</c:v>
                </c:pt>
                <c:pt idx="29">
                  <c:v>4289.4966938369107</c:v>
                </c:pt>
                <c:pt idx="30">
                  <c:v>4582.2126098208591</c:v>
                </c:pt>
                <c:pt idx="31">
                  <c:v>4665.9182729365857</c:v>
                </c:pt>
                <c:pt idx="32">
                  <c:v>4811.6188585223999</c:v>
                </c:pt>
                <c:pt idx="33">
                  <c:v>5314.0020096070466</c:v>
                </c:pt>
                <c:pt idx="34">
                  <c:v>5127.0743155691107</c:v>
                </c:pt>
                <c:pt idx="35">
                  <c:v>5153.7169206747803</c:v>
                </c:pt>
                <c:pt idx="36">
                  <c:v>5153.7169206747803</c:v>
                </c:pt>
                <c:pt idx="37">
                  <c:v>5153.7169206747803</c:v>
                </c:pt>
                <c:pt idx="38">
                  <c:v>5153.7169206747803</c:v>
                </c:pt>
                <c:pt idx="39">
                  <c:v>5153.7169206747803</c:v>
                </c:pt>
                <c:pt idx="40">
                  <c:v>5153.7169206747803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89-4255-A275-38F0ABD9A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239032"/>
        <c:axId val="429239424"/>
      </c:lineChart>
      <c:dateAx>
        <c:axId val="4292390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9239424"/>
        <c:crosses val="autoZero"/>
        <c:auto val="1"/>
        <c:lblOffset val="100"/>
        <c:baseTimeUnit val="months"/>
      </c:dateAx>
      <c:valAx>
        <c:axId val="4292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923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Residuales 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'Exportación Filamentos'!$E$3:$E$38</c:f>
              <c:numCache>
                <c:formatCode>0.000</c:formatCode>
                <c:ptCount val="36"/>
                <c:pt idx="0">
                  <c:v>-439.22780888888974</c:v>
                </c:pt>
                <c:pt idx="1">
                  <c:v>1267.3868511111104</c:v>
                </c:pt>
                <c:pt idx="2">
                  <c:v>1193.0719411111095</c:v>
                </c:pt>
                <c:pt idx="3">
                  <c:v>2413.0142011111102</c:v>
                </c:pt>
                <c:pt idx="4">
                  <c:v>-445.65965888888786</c:v>
                </c:pt>
                <c:pt idx="5">
                  <c:v>-232.97618888889065</c:v>
                </c:pt>
                <c:pt idx="6">
                  <c:v>2424.1252811111099</c:v>
                </c:pt>
                <c:pt idx="7">
                  <c:v>-509.38288888888928</c:v>
                </c:pt>
                <c:pt idx="8">
                  <c:v>2000.2422711111103</c:v>
                </c:pt>
                <c:pt idx="9">
                  <c:v>4974.6655511111103</c:v>
                </c:pt>
                <c:pt idx="10">
                  <c:v>1352.85713111111</c:v>
                </c:pt>
                <c:pt idx="11">
                  <c:v>2519.2318711111111</c:v>
                </c:pt>
                <c:pt idx="12">
                  <c:v>-751.16195888888979</c:v>
                </c:pt>
                <c:pt idx="13">
                  <c:v>31.752621111109875</c:v>
                </c:pt>
                <c:pt idx="14">
                  <c:v>-122.32011888888974</c:v>
                </c:pt>
                <c:pt idx="15">
                  <c:v>-1832.2730688888896</c:v>
                </c:pt>
                <c:pt idx="16">
                  <c:v>2488.7055811111104</c:v>
                </c:pt>
                <c:pt idx="17">
                  <c:v>-1622.8942488888893</c:v>
                </c:pt>
                <c:pt idx="18">
                  <c:v>-1172.2712488888892</c:v>
                </c:pt>
                <c:pt idx="19">
                  <c:v>-2212.2675688888889</c:v>
                </c:pt>
                <c:pt idx="20">
                  <c:v>-824.45410888889</c:v>
                </c:pt>
                <c:pt idx="21">
                  <c:v>-740.6753788888891</c:v>
                </c:pt>
                <c:pt idx="22">
                  <c:v>-1631.2613088888897</c:v>
                </c:pt>
                <c:pt idx="23">
                  <c:v>-1676.9589488888887</c:v>
                </c:pt>
                <c:pt idx="24">
                  <c:v>-2092.6758988888887</c:v>
                </c:pt>
                <c:pt idx="25">
                  <c:v>-1501.0081188888898</c:v>
                </c:pt>
                <c:pt idx="26">
                  <c:v>59.174241111110859</c:v>
                </c:pt>
                <c:pt idx="27">
                  <c:v>-716.00108888889008</c:v>
                </c:pt>
                <c:pt idx="28">
                  <c:v>-1133.458758888889</c:v>
                </c:pt>
                <c:pt idx="29">
                  <c:v>-350.50017888888851</c:v>
                </c:pt>
                <c:pt idx="30">
                  <c:v>-481.87954888888908</c:v>
                </c:pt>
                <c:pt idx="31">
                  <c:v>-272.3821888888906</c:v>
                </c:pt>
                <c:pt idx="32">
                  <c:v>597.05033111111243</c:v>
                </c:pt>
                <c:pt idx="33">
                  <c:v>-299.22268888888811</c:v>
                </c:pt>
                <c:pt idx="34">
                  <c:v>-52.802468888888143</c:v>
                </c:pt>
                <c:pt idx="35">
                  <c:v>-207.56242888888846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59-4AD0-8508-CF28B22C21C4}"/>
            </c:ext>
          </c:extLst>
        </c:ser>
        <c:ser>
          <c:idx val="1"/>
          <c:order val="1"/>
          <c:tx>
            <c:v>Residuales MM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'Exportación Filamentos'!$I$3:$I$38</c:f>
              <c:numCache>
                <c:formatCode>0.000</c:formatCode>
                <c:ptCount val="36"/>
                <c:pt idx="13">
                  <c:v>-1181.0309630769243</c:v>
                </c:pt>
                <c:pt idx="14">
                  <c:v>-1371.3329669230779</c:v>
                </c:pt>
                <c:pt idx="15">
                  <c:v>-2974.3853807692312</c:v>
                </c:pt>
                <c:pt idx="16">
                  <c:v>1579.3121161538456</c:v>
                </c:pt>
                <c:pt idx="17">
                  <c:v>-2538.1101276923068</c:v>
                </c:pt>
                <c:pt idx="18">
                  <c:v>-1996.9306207692298</c:v>
                </c:pt>
                <c:pt idx="19">
                  <c:v>-2964.6734746153847</c:v>
                </c:pt>
                <c:pt idx="20">
                  <c:v>-1220.214410769232</c:v>
                </c:pt>
                <c:pt idx="21">
                  <c:v>-1112.1994330769221</c:v>
                </c:pt>
                <c:pt idx="22">
                  <c:v>-1791.9455438461532</c:v>
                </c:pt>
                <c:pt idx="23">
                  <c:v>-1329.494963846153</c:v>
                </c:pt>
                <c:pt idx="24">
                  <c:v>-1512.1491384615383</c:v>
                </c:pt>
                <c:pt idx="25">
                  <c:v>-565.71922230769269</c:v>
                </c:pt>
                <c:pt idx="26">
                  <c:v>1052.1436115384613</c:v>
                </c:pt>
                <c:pt idx="27">
                  <c:v>274.85892615384455</c:v>
                </c:pt>
                <c:pt idx="28">
                  <c:v>-96.930976923075832</c:v>
                </c:pt>
                <c:pt idx="29">
                  <c:v>632.27265615384658</c:v>
                </c:pt>
                <c:pt idx="30">
                  <c:v>719.2937292307688</c:v>
                </c:pt>
                <c:pt idx="31">
                  <c:v>841.02072769230654</c:v>
                </c:pt>
                <c:pt idx="32">
                  <c:v>1641.2310123076932</c:v>
                </c:pt>
                <c:pt idx="33">
                  <c:v>528.85661538461682</c:v>
                </c:pt>
                <c:pt idx="34">
                  <c:v>734.87441846153979</c:v>
                </c:pt>
                <c:pt idx="35">
                  <c:v>527.20115769230779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53-45D5-8B64-C07E5BDE1FD0}"/>
            </c:ext>
          </c:extLst>
        </c:ser>
        <c:ser>
          <c:idx val="2"/>
          <c:order val="2"/>
          <c:tx>
            <c:v>Residuales SES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'Exportación Filamentos'!$M$3:$M$38</c:f>
              <c:numCache>
                <c:formatCode>0.000</c:formatCode>
                <c:ptCount val="36"/>
                <c:pt idx="0">
                  <c:v>0</c:v>
                </c:pt>
                <c:pt idx="1">
                  <c:v>1706.6146600000002</c:v>
                </c:pt>
                <c:pt idx="2">
                  <c:v>791.21527341208275</c:v>
                </c:pt>
                <c:pt idx="3">
                  <c:v>1621.2166172206298</c:v>
                </c:pt>
                <c:pt idx="4">
                  <c:v>-2036.4543227239683</c:v>
                </c:pt>
                <c:pt idx="5">
                  <c:v>-820.12887174890511</c:v>
                </c:pt>
                <c:pt idx="6">
                  <c:v>2241.1632330775692</c:v>
                </c:pt>
                <c:pt idx="7">
                  <c:v>-1796.8752383562232</c:v>
                </c:pt>
                <c:pt idx="8">
                  <c:v>1598.3182369579272</c:v>
                </c:pt>
                <c:pt idx="9">
                  <c:v>3785.0296278823462</c:v>
                </c:pt>
                <c:pt idx="10">
                  <c:v>-1702.1850481714837</c:v>
                </c:pt>
                <c:pt idx="11">
                  <c:v>303.09108758770435</c:v>
                </c:pt>
                <c:pt idx="12">
                  <c:v>-3116.6775337680474</c:v>
                </c:pt>
                <c:pt idx="13">
                  <c:v>-797.7459760499396</c:v>
                </c:pt>
                <c:pt idx="14">
                  <c:v>-558.65922173498984</c:v>
                </c:pt>
                <c:pt idx="15">
                  <c:v>-1993.2837041452485</c:v>
                </c:pt>
                <c:pt idx="16">
                  <c:v>3310.0608075146001</c:v>
                </c:pt>
                <c:pt idx="17">
                  <c:v>-2432.862617093801</c:v>
                </c:pt>
                <c:pt idx="18">
                  <c:v>-783.2325835384645</c:v>
                </c:pt>
                <c:pt idx="19">
                  <c:v>-1437.2221598884066</c:v>
                </c:pt>
                <c:pt idx="20">
                  <c:v>658.9089282340974</c:v>
                </c:pt>
                <c:pt idx="21">
                  <c:v>417.95233044611359</c:v>
                </c:pt>
                <c:pt idx="22">
                  <c:v>-678.61637078589456</c:v>
                </c:pt>
                <c:pt idx="23">
                  <c:v>-389.86610734034002</c:v>
                </c:pt>
                <c:pt idx="24">
                  <c:v>-613.44224282763798</c:v>
                </c:pt>
                <c:pt idx="25">
                  <c:v>280.55315676845748</c:v>
                </c:pt>
                <c:pt idx="26">
                  <c:v>1702.4682731156436</c:v>
                </c:pt>
                <c:pt idx="27">
                  <c:v>88.251963354572581</c:v>
                </c:pt>
                <c:pt idx="28">
                  <c:v>-372.69962366471191</c:v>
                </c:pt>
                <c:pt idx="29">
                  <c:v>593.93947616309015</c:v>
                </c:pt>
                <c:pt idx="30">
                  <c:v>169.84419017914115</c:v>
                </c:pt>
                <c:pt idx="31">
                  <c:v>295.63588706341307</c:v>
                </c:pt>
                <c:pt idx="32">
                  <c:v>1019.3678214776019</c:v>
                </c:pt>
                <c:pt idx="33">
                  <c:v>-379.28834960704535</c:v>
                </c:pt>
                <c:pt idx="34">
                  <c:v>54.059564430890532</c:v>
                </c:pt>
                <c:pt idx="35">
                  <c:v>-127.34300067477943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E4-41BC-8FD1-C6079D49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238640"/>
        <c:axId val="429238248"/>
      </c:lineChart>
      <c:catAx>
        <c:axId val="42923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9238248"/>
        <c:crosses val="autoZero"/>
        <c:auto val="1"/>
        <c:lblAlgn val="ctr"/>
        <c:lblOffset val="100"/>
        <c:noMultiLvlLbl val="0"/>
      </c:catAx>
      <c:valAx>
        <c:axId val="4292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92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'Búsqueda k'!$B$1:$M$1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cat>
          <c:val>
            <c:numRef>
              <c:f>'Búsqueda k'!$B$4:$M$4</c:f>
              <c:numCache>
                <c:formatCode>General</c:formatCode>
                <c:ptCount val="12"/>
                <c:pt idx="0">
                  <c:v>0.22600000000000001</c:v>
                </c:pt>
                <c:pt idx="1">
                  <c:v>0.22639999999999999</c:v>
                </c:pt>
                <c:pt idx="2">
                  <c:v>0.22789999999999999</c:v>
                </c:pt>
                <c:pt idx="3">
                  <c:v>0.21079999999999999</c:v>
                </c:pt>
                <c:pt idx="4">
                  <c:v>0.2278</c:v>
                </c:pt>
                <c:pt idx="5">
                  <c:v>0.23219999999999999</c:v>
                </c:pt>
                <c:pt idx="6">
                  <c:v>0.24360000000000001</c:v>
                </c:pt>
                <c:pt idx="7">
                  <c:v>0.26600000000000001</c:v>
                </c:pt>
                <c:pt idx="8">
                  <c:v>0.26939999999999997</c:v>
                </c:pt>
                <c:pt idx="9">
                  <c:v>0.29349999999999998</c:v>
                </c:pt>
                <c:pt idx="10">
                  <c:v>0.31190000000000001</c:v>
                </c:pt>
                <c:pt idx="11">
                  <c:v>0.31062749736297446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C9-43A5-B602-D99CEC4AB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240208"/>
        <c:axId val="429240600"/>
      </c:lineChart>
      <c:catAx>
        <c:axId val="42924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9240600"/>
        <c:crosses val="autoZero"/>
        <c:auto val="1"/>
        <c:lblAlgn val="ctr"/>
        <c:lblOffset val="100"/>
        <c:noMultiLvlLbl val="0"/>
      </c:catAx>
      <c:valAx>
        <c:axId val="429240600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924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6" Type="http://schemas.openxmlformats.org/officeDocument/2006/relationships/image" Target="../media/image4.emf"/><Relationship Id="rId5" Type="http://schemas.openxmlformats.org/officeDocument/2006/relationships/image" Target="../media/image3.emf"/><Relationship Id="rId4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5.emf"/><Relationship Id="rId1" Type="http://schemas.openxmlformats.org/officeDocument/2006/relationships/chart" Target="../charts/chart3.xml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134373</xdr:colOff>
      <xdr:row>107</xdr:row>
      <xdr:rowOff>69741</xdr:rowOff>
    </xdr:from>
    <xdr:to>
      <xdr:col>9</xdr:col>
      <xdr:colOff>650875</xdr:colOff>
      <xdr:row>121</xdr:row>
      <xdr:rowOff>145941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319768</xdr:colOff>
      <xdr:row>121</xdr:row>
      <xdr:rowOff>95250</xdr:rowOff>
    </xdr:from>
    <xdr:to>
      <xdr:col>8</xdr:col>
      <xdr:colOff>176137</xdr:colOff>
      <xdr:row>133</xdr:row>
      <xdr:rowOff>156482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0929" y="23145750"/>
          <a:ext cx="3122839" cy="2347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130401</xdr:colOff>
      <xdr:row>141</xdr:row>
      <xdr:rowOff>35150</xdr:rowOff>
    </xdr:from>
    <xdr:to>
      <xdr:col>10</xdr:col>
      <xdr:colOff>95250</xdr:colOff>
      <xdr:row>155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297089</xdr:colOff>
      <xdr:row>132</xdr:row>
      <xdr:rowOff>55563</xdr:rowOff>
    </xdr:from>
    <xdr:to>
      <xdr:col>9</xdr:col>
      <xdr:colOff>374124</xdr:colOff>
      <xdr:row>141</xdr:row>
      <xdr:rowOff>141063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6089" y="25201563"/>
          <a:ext cx="1807409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365125</xdr:colOff>
      <xdr:row>132</xdr:row>
      <xdr:rowOff>63500</xdr:rowOff>
    </xdr:from>
    <xdr:to>
      <xdr:col>11</xdr:col>
      <xdr:colOff>643843</xdr:colOff>
      <xdr:row>141</xdr:row>
      <xdr:rowOff>149000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6875" y="25209500"/>
          <a:ext cx="1802718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495300</xdr:colOff>
      <xdr:row>132</xdr:row>
      <xdr:rowOff>76200</xdr:rowOff>
    </xdr:from>
    <xdr:to>
      <xdr:col>13</xdr:col>
      <xdr:colOff>622251</xdr:colOff>
      <xdr:row>141</xdr:row>
      <xdr:rowOff>161700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0900" y="25222200"/>
          <a:ext cx="1803352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50</xdr:row>
      <xdr:rowOff>4</xdr:rowOff>
    </xdr:from>
    <xdr:to>
      <xdr:col>9</xdr:col>
      <xdr:colOff>238125</xdr:colOff>
      <xdr:row>64</xdr:row>
      <xdr:rowOff>76204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904875</xdr:colOff>
      <xdr:row>49</xdr:row>
      <xdr:rowOff>27213</xdr:rowOff>
    </xdr:from>
    <xdr:to>
      <xdr:col>12</xdr:col>
      <xdr:colOff>578952</xdr:colOff>
      <xdr:row>64</xdr:row>
      <xdr:rowOff>49713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9361713"/>
          <a:ext cx="2885363" cy="28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289150</xdr:colOff>
      <xdr:row>72</xdr:row>
      <xdr:rowOff>183700</xdr:rowOff>
    </xdr:from>
    <xdr:to>
      <xdr:col>8</xdr:col>
      <xdr:colOff>503464</xdr:colOff>
      <xdr:row>86</xdr:row>
      <xdr:rowOff>88445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782410</xdr:colOff>
      <xdr:row>65</xdr:row>
      <xdr:rowOff>54429</xdr:rowOff>
    </xdr:from>
    <xdr:to>
      <xdr:col>9</xdr:col>
      <xdr:colOff>108783</xdr:colOff>
      <xdr:row>74</xdr:row>
      <xdr:rowOff>139929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2821" y="12436929"/>
          <a:ext cx="1802873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918483</xdr:colOff>
      <xdr:row>65</xdr:row>
      <xdr:rowOff>34018</xdr:rowOff>
    </xdr:from>
    <xdr:to>
      <xdr:col>11</xdr:col>
      <xdr:colOff>271526</xdr:colOff>
      <xdr:row>74</xdr:row>
      <xdr:rowOff>119518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0108" y="12416518"/>
          <a:ext cx="1802329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124320</xdr:colOff>
      <xdr:row>65</xdr:row>
      <xdr:rowOff>31544</xdr:rowOff>
    </xdr:from>
    <xdr:to>
      <xdr:col>13</xdr:col>
      <xdr:colOff>253036</xdr:colOff>
      <xdr:row>74</xdr:row>
      <xdr:rowOff>117044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9456" y="12414044"/>
          <a:ext cx="180858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212480</xdr:colOff>
      <xdr:row>6</xdr:row>
      <xdr:rowOff>79131</xdr:rowOff>
    </xdr:from>
    <xdr:to>
      <xdr:col>11</xdr:col>
      <xdr:colOff>439614</xdr:colOff>
      <xdr:row>20</xdr:row>
      <xdr:rowOff>155331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zoomScale="90" zoomScaleNormal="90" zoomScaleSheetLayoutView="110" workbookViewId="0">
      <pane xSplit="3" ySplit="2" topLeftCell="D97" activePane="bottomRight" state="frozen"/>
      <selection pane="topRight" activeCell="D1" sqref="D1"/>
      <selection pane="bottomLeft" activeCell="A3" sqref="A3"/>
      <selection pane="bottomRight" activeCell="A120" sqref="A120"/>
    </sheetView>
  </sheetViews>
  <sheetFormatPr baseColWidth="10" defaultColWidth="11.42578125" defaultRowHeight="15" x14ac:dyDescent="0.25"/>
  <cols>
    <col min="1" max="1" width="3" style="2" bestFit="1" customWidth="1"/>
    <col min="2" max="2" width="8" style="2" bestFit="1" customWidth="1"/>
    <col min="3" max="3" width="10.85546875" style="2" bestFit="1" customWidth="1"/>
    <col min="4" max="4" width="11.42578125" style="2"/>
    <col min="5" max="5" width="13.85546875" style="2" bestFit="1" customWidth="1"/>
    <col min="6" max="7" width="11.85546875" style="2" bestFit="1" customWidth="1"/>
    <col min="8" max="8" width="11.42578125" style="2"/>
    <col min="9" max="9" width="14.5703125" style="2" bestFit="1" customWidth="1"/>
    <col min="10" max="12" width="11.42578125" style="2"/>
    <col min="13" max="13" width="13.7109375" style="2" bestFit="1" customWidth="1"/>
    <col min="14" max="14" width="11.42578125" style="2"/>
    <col min="15" max="15" width="11.5703125" style="2" bestFit="1" customWidth="1"/>
    <col min="16" max="16384" width="11.42578125" style="2"/>
  </cols>
  <sheetData>
    <row r="1" spans="1:15" customFormat="1" x14ac:dyDescent="0.25">
      <c r="B1" s="5"/>
      <c r="C1" s="5"/>
      <c r="D1" s="35" t="s">
        <v>1</v>
      </c>
      <c r="E1" s="36"/>
      <c r="F1" s="36"/>
      <c r="G1" s="37"/>
      <c r="H1" s="35" t="s">
        <v>2</v>
      </c>
      <c r="I1" s="36"/>
      <c r="J1" s="36"/>
      <c r="K1" s="37"/>
      <c r="L1" s="35" t="s">
        <v>3</v>
      </c>
      <c r="M1" s="36"/>
      <c r="N1" s="36"/>
      <c r="O1" s="30">
        <v>2.6814277000461153E-2</v>
      </c>
    </row>
    <row r="2" spans="1:15" customFormat="1" x14ac:dyDescent="0.25">
      <c r="A2" s="14" t="s">
        <v>11</v>
      </c>
      <c r="B2" s="5" t="s">
        <v>0</v>
      </c>
      <c r="C2" s="5" t="s">
        <v>15</v>
      </c>
      <c r="D2" s="29" t="s">
        <v>6</v>
      </c>
      <c r="E2" s="9" t="s">
        <v>4</v>
      </c>
      <c r="F2" s="9" t="s">
        <v>5</v>
      </c>
      <c r="G2" s="28" t="s">
        <v>7</v>
      </c>
      <c r="H2" s="29" t="s">
        <v>6</v>
      </c>
      <c r="I2" s="9" t="s">
        <v>4</v>
      </c>
      <c r="J2" s="9" t="s">
        <v>5</v>
      </c>
      <c r="K2" s="28" t="s">
        <v>7</v>
      </c>
      <c r="L2" s="29" t="s">
        <v>6</v>
      </c>
      <c r="M2" s="9" t="s">
        <v>4</v>
      </c>
      <c r="N2" s="9" t="s">
        <v>5</v>
      </c>
      <c r="O2" s="28" t="s">
        <v>7</v>
      </c>
    </row>
    <row r="3" spans="1:15" customFormat="1" x14ac:dyDescent="0.25">
      <c r="A3" s="2">
        <v>1</v>
      </c>
      <c r="B3" s="4">
        <v>39448</v>
      </c>
      <c r="C3" s="21">
        <v>2470.7142000000003</v>
      </c>
      <c r="D3" s="17">
        <f>AVERAGE($C$3:$C$95)</f>
        <v>2495.8459827956985</v>
      </c>
      <c r="E3" s="15">
        <f>C3-D3</f>
        <v>-25.1317827956982</v>
      </c>
      <c r="F3" s="15">
        <f>ABS(E3)</f>
        <v>25.1317827956982</v>
      </c>
      <c r="G3" s="16">
        <f>F3/C3</f>
        <v>1.0171869654409318E-2</v>
      </c>
      <c r="H3" s="17"/>
      <c r="I3" s="15"/>
      <c r="J3" s="15"/>
      <c r="K3" s="16"/>
      <c r="L3" s="17"/>
      <c r="M3" s="15"/>
      <c r="N3" s="15"/>
      <c r="O3" s="16"/>
    </row>
    <row r="4" spans="1:15" customFormat="1" x14ac:dyDescent="0.25">
      <c r="A4" s="2">
        <v>2</v>
      </c>
      <c r="B4" s="4">
        <v>39479</v>
      </c>
      <c r="C4" s="21">
        <v>2121.5867599999997</v>
      </c>
      <c r="D4" s="17">
        <f t="shared" ref="D4:D67" si="0">AVERAGE($C$3:$C$95)</f>
        <v>2495.8459827956985</v>
      </c>
      <c r="E4" s="15">
        <f t="shared" ref="E4:E67" si="1">C4-D4</f>
        <v>-374.25922279569886</v>
      </c>
      <c r="F4" s="15">
        <f t="shared" ref="F4:F67" si="2">ABS(E4)</f>
        <v>374.25922279569886</v>
      </c>
      <c r="G4" s="16">
        <f t="shared" ref="G4:G67" si="3">F4/C4</f>
        <v>0.17640533484272825</v>
      </c>
      <c r="H4" s="17"/>
      <c r="I4" s="15"/>
      <c r="J4" s="15"/>
      <c r="K4" s="16"/>
      <c r="L4" s="17">
        <f>C3</f>
        <v>2470.7142000000003</v>
      </c>
      <c r="M4" s="15">
        <f>C4-L4</f>
        <v>-349.12744000000066</v>
      </c>
      <c r="N4" s="15">
        <f>ABS(M4)</f>
        <v>349.12744000000066</v>
      </c>
      <c r="O4" s="16">
        <f>N4/C4</f>
        <v>0.16455958652381519</v>
      </c>
    </row>
    <row r="5" spans="1:15" customFormat="1" x14ac:dyDescent="0.25">
      <c r="A5" s="2">
        <v>3</v>
      </c>
      <c r="B5" s="4">
        <v>39508</v>
      </c>
      <c r="C5" s="21">
        <v>2558.6335600000011</v>
      </c>
      <c r="D5" s="17">
        <f t="shared" si="0"/>
        <v>2495.8459827956985</v>
      </c>
      <c r="E5" s="15">
        <f t="shared" si="1"/>
        <v>62.787577204302579</v>
      </c>
      <c r="F5" s="15">
        <f t="shared" si="2"/>
        <v>62.787577204302579</v>
      </c>
      <c r="G5" s="16">
        <f t="shared" si="3"/>
        <v>2.4539495684682004E-2</v>
      </c>
      <c r="H5" s="17"/>
      <c r="I5" s="15"/>
      <c r="J5" s="15"/>
      <c r="K5" s="16"/>
      <c r="L5" s="17">
        <f>C4*$O$1+(1-$O$1)*L4</f>
        <v>2461.3526001153787</v>
      </c>
      <c r="M5" s="15">
        <f t="shared" ref="M5:M68" si="4">C5-L5</f>
        <v>97.280959884622462</v>
      </c>
      <c r="N5" s="15">
        <f t="shared" ref="N5:N68" si="5">ABS(M5)</f>
        <v>97.280959884622462</v>
      </c>
      <c r="O5" s="16">
        <f t="shared" ref="O5:O68" si="6">N5/C5</f>
        <v>3.8020669081125641E-2</v>
      </c>
    </row>
    <row r="6" spans="1:15" customFormat="1" x14ac:dyDescent="0.25">
      <c r="A6" s="2">
        <v>4</v>
      </c>
      <c r="B6" s="4">
        <v>39539</v>
      </c>
      <c r="C6" s="21">
        <v>3123.6023899999996</v>
      </c>
      <c r="D6" s="17">
        <f t="shared" si="0"/>
        <v>2495.8459827956985</v>
      </c>
      <c r="E6" s="15">
        <f t="shared" si="1"/>
        <v>627.75640720430101</v>
      </c>
      <c r="F6" s="15">
        <f t="shared" si="2"/>
        <v>627.75640720430101</v>
      </c>
      <c r="G6" s="16">
        <f t="shared" si="3"/>
        <v>0.20097193202759109</v>
      </c>
      <c r="H6" s="17"/>
      <c r="I6" s="15"/>
      <c r="J6" s="15"/>
      <c r="K6" s="16"/>
      <c r="L6" s="17">
        <f t="shared" ref="L6:L69" si="7">C5*$O$1+(1-$O$1)*L5</f>
        <v>2463.961118720596</v>
      </c>
      <c r="M6" s="15">
        <f t="shared" si="4"/>
        <v>659.64127127940355</v>
      </c>
      <c r="N6" s="15">
        <f t="shared" si="5"/>
        <v>659.64127127940355</v>
      </c>
      <c r="O6" s="16">
        <f t="shared" si="6"/>
        <v>0.21117965378410522</v>
      </c>
    </row>
    <row r="7" spans="1:15" customFormat="1" x14ac:dyDescent="0.25">
      <c r="A7" s="2">
        <v>5</v>
      </c>
      <c r="B7" s="4">
        <v>39569</v>
      </c>
      <c r="C7" s="21">
        <v>2140.8046599999998</v>
      </c>
      <c r="D7" s="17">
        <f t="shared" si="0"/>
        <v>2495.8459827956985</v>
      </c>
      <c r="E7" s="15">
        <f t="shared" si="1"/>
        <v>-355.04132279569876</v>
      </c>
      <c r="F7" s="15">
        <f t="shared" si="2"/>
        <v>355.04132279569876</v>
      </c>
      <c r="G7" s="16">
        <f t="shared" si="3"/>
        <v>0.16584480098978241</v>
      </c>
      <c r="H7" s="17">
        <f>AVERAGE(C3:C6)</f>
        <v>2568.6342275000002</v>
      </c>
      <c r="I7" s="15">
        <f>C7-H7</f>
        <v>-427.82956750000039</v>
      </c>
      <c r="J7" s="15">
        <f>ABS(I7)</f>
        <v>427.82956750000039</v>
      </c>
      <c r="K7" s="16">
        <f>J7/C7</f>
        <v>0.19984521497631663</v>
      </c>
      <c r="L7" s="17">
        <f t="shared" si="7"/>
        <v>2481.6489224896181</v>
      </c>
      <c r="M7" s="15">
        <f t="shared" si="4"/>
        <v>-340.84426248961836</v>
      </c>
      <c r="N7" s="15">
        <f t="shared" si="5"/>
        <v>340.84426248961836</v>
      </c>
      <c r="O7" s="16">
        <f t="shared" si="6"/>
        <v>0.15921315422100135</v>
      </c>
    </row>
    <row r="8" spans="1:15" customFormat="1" x14ac:dyDescent="0.25">
      <c r="A8" s="2">
        <v>6</v>
      </c>
      <c r="B8" s="4">
        <v>39600</v>
      </c>
      <c r="C8" s="21">
        <v>2287.1820600000001</v>
      </c>
      <c r="D8" s="17">
        <f t="shared" si="0"/>
        <v>2495.8459827956985</v>
      </c>
      <c r="E8" s="15">
        <f t="shared" si="1"/>
        <v>-208.66392279569845</v>
      </c>
      <c r="F8" s="15">
        <f t="shared" si="2"/>
        <v>208.66392279569845</v>
      </c>
      <c r="G8" s="16">
        <f t="shared" si="3"/>
        <v>9.1231881556336811E-2</v>
      </c>
      <c r="H8" s="17">
        <f t="shared" ref="H8:H71" si="8">AVERAGE(C4:C7)</f>
        <v>2486.1568425</v>
      </c>
      <c r="I8" s="15">
        <f t="shared" ref="I8:I71" si="9">C8-H8</f>
        <v>-198.97478249999995</v>
      </c>
      <c r="J8" s="15">
        <f t="shared" ref="J8:J71" si="10">ABS(I8)</f>
        <v>198.97478249999995</v>
      </c>
      <c r="K8" s="16">
        <f t="shared" ref="K8:K71" si="11">J8/C8</f>
        <v>8.699560300853354E-2</v>
      </c>
      <c r="L8" s="17">
        <f t="shared" si="7"/>
        <v>2472.5094300212036</v>
      </c>
      <c r="M8" s="15">
        <f t="shared" si="4"/>
        <v>-185.32737002120348</v>
      </c>
      <c r="N8" s="15">
        <f t="shared" si="5"/>
        <v>185.32737002120348</v>
      </c>
      <c r="O8" s="16">
        <f t="shared" si="6"/>
        <v>8.1028691708609976E-2</v>
      </c>
    </row>
    <row r="9" spans="1:15" customFormat="1" x14ac:dyDescent="0.25">
      <c r="A9" s="2">
        <v>7</v>
      </c>
      <c r="B9" s="4">
        <v>39630</v>
      </c>
      <c r="C9" s="21">
        <v>1695.8524200000004</v>
      </c>
      <c r="D9" s="17">
        <f t="shared" si="0"/>
        <v>2495.8459827956985</v>
      </c>
      <c r="E9" s="15">
        <f t="shared" si="1"/>
        <v>-799.99356279569815</v>
      </c>
      <c r="F9" s="15">
        <f t="shared" si="2"/>
        <v>799.99356279569815</v>
      </c>
      <c r="G9" s="16">
        <f t="shared" si="3"/>
        <v>0.47173536645110781</v>
      </c>
      <c r="H9" s="17">
        <f t="shared" si="8"/>
        <v>2527.5556674999998</v>
      </c>
      <c r="I9" s="15">
        <f t="shared" si="9"/>
        <v>-831.70324749999941</v>
      </c>
      <c r="J9" s="15">
        <f t="shared" si="10"/>
        <v>831.70324749999941</v>
      </c>
      <c r="K9" s="16">
        <f t="shared" si="11"/>
        <v>0.49043374157522457</v>
      </c>
      <c r="L9" s="17">
        <f t="shared" si="7"/>
        <v>2467.5400105856879</v>
      </c>
      <c r="M9" s="15">
        <f t="shared" si="4"/>
        <v>-771.68759058568753</v>
      </c>
      <c r="N9" s="15">
        <f t="shared" si="5"/>
        <v>771.68759058568753</v>
      </c>
      <c r="O9" s="16">
        <f t="shared" si="6"/>
        <v>0.45504407192796137</v>
      </c>
    </row>
    <row r="10" spans="1:15" customFormat="1" x14ac:dyDescent="0.25">
      <c r="A10" s="2">
        <v>8</v>
      </c>
      <c r="B10" s="4">
        <v>39661</v>
      </c>
      <c r="C10" s="21">
        <v>2273.35356</v>
      </c>
      <c r="D10" s="17">
        <f t="shared" si="0"/>
        <v>2495.8459827956985</v>
      </c>
      <c r="E10" s="15">
        <f t="shared" si="1"/>
        <v>-222.49242279569853</v>
      </c>
      <c r="F10" s="15">
        <f t="shared" si="2"/>
        <v>222.49242279569853</v>
      </c>
      <c r="G10" s="16">
        <f t="shared" si="3"/>
        <v>9.7869696430192998E-2</v>
      </c>
      <c r="H10" s="17">
        <f t="shared" si="8"/>
        <v>2311.8603825</v>
      </c>
      <c r="I10" s="15">
        <f t="shared" si="9"/>
        <v>-38.506822499999998</v>
      </c>
      <c r="J10" s="15">
        <f t="shared" si="10"/>
        <v>38.506822499999998</v>
      </c>
      <c r="K10" s="16">
        <f t="shared" si="11"/>
        <v>1.6938334264204817E-2</v>
      </c>
      <c r="L10" s="17">
        <f t="shared" si="7"/>
        <v>2446.8477657739049</v>
      </c>
      <c r="M10" s="15">
        <f t="shared" si="4"/>
        <v>-173.49420577390492</v>
      </c>
      <c r="N10" s="15">
        <f t="shared" si="5"/>
        <v>173.49420577390492</v>
      </c>
      <c r="O10" s="16">
        <f t="shared" si="6"/>
        <v>7.6316420299315402E-2</v>
      </c>
    </row>
    <row r="11" spans="1:15" customFormat="1" x14ac:dyDescent="0.25">
      <c r="A11" s="2">
        <v>9</v>
      </c>
      <c r="B11" s="4">
        <v>39692</v>
      </c>
      <c r="C11" s="21">
        <v>1292.7597299999998</v>
      </c>
      <c r="D11" s="17">
        <f t="shared" si="0"/>
        <v>2495.8459827956985</v>
      </c>
      <c r="E11" s="15">
        <f t="shared" si="1"/>
        <v>-1203.0862527956988</v>
      </c>
      <c r="F11" s="15">
        <f t="shared" si="2"/>
        <v>1203.0862527956988</v>
      </c>
      <c r="G11" s="16">
        <f t="shared" si="3"/>
        <v>0.93063407288816069</v>
      </c>
      <c r="H11" s="17">
        <f t="shared" si="8"/>
        <v>2099.2981749999999</v>
      </c>
      <c r="I11" s="15">
        <f t="shared" si="9"/>
        <v>-806.53844500000014</v>
      </c>
      <c r="J11" s="15">
        <f t="shared" si="10"/>
        <v>806.53844500000014</v>
      </c>
      <c r="K11" s="16">
        <f t="shared" si="11"/>
        <v>0.62388889929298796</v>
      </c>
      <c r="L11" s="17">
        <f t="shared" si="7"/>
        <v>2442.1956440823087</v>
      </c>
      <c r="M11" s="15">
        <f t="shared" si="4"/>
        <v>-1149.435914082309</v>
      </c>
      <c r="N11" s="15">
        <f t="shared" si="5"/>
        <v>1149.435914082309</v>
      </c>
      <c r="O11" s="16">
        <f t="shared" si="6"/>
        <v>0.88913344638474245</v>
      </c>
    </row>
    <row r="12" spans="1:15" customFormat="1" x14ac:dyDescent="0.25">
      <c r="A12" s="2">
        <v>10</v>
      </c>
      <c r="B12" s="4">
        <v>39722</v>
      </c>
      <c r="C12" s="21">
        <v>1657.32791</v>
      </c>
      <c r="D12" s="17">
        <f t="shared" si="0"/>
        <v>2495.8459827956985</v>
      </c>
      <c r="E12" s="15">
        <f t="shared" si="1"/>
        <v>-838.51807279569857</v>
      </c>
      <c r="F12" s="15">
        <f t="shared" si="2"/>
        <v>838.51807279569857</v>
      </c>
      <c r="G12" s="16">
        <f t="shared" si="3"/>
        <v>0.50594578642901067</v>
      </c>
      <c r="H12" s="17">
        <f t="shared" si="8"/>
        <v>1887.2869424999999</v>
      </c>
      <c r="I12" s="15">
        <f t="shared" si="9"/>
        <v>-229.95903249999992</v>
      </c>
      <c r="J12" s="15">
        <f t="shared" si="10"/>
        <v>229.95903249999992</v>
      </c>
      <c r="K12" s="16">
        <f t="shared" si="11"/>
        <v>0.13875288717004708</v>
      </c>
      <c r="L12" s="17">
        <f t="shared" si="7"/>
        <v>2411.3743510878271</v>
      </c>
      <c r="M12" s="15">
        <f t="shared" si="4"/>
        <v>-754.04644108782713</v>
      </c>
      <c r="N12" s="15">
        <f t="shared" si="5"/>
        <v>754.04644108782713</v>
      </c>
      <c r="O12" s="16">
        <f t="shared" si="6"/>
        <v>0.4549772175669371</v>
      </c>
    </row>
    <row r="13" spans="1:15" customFormat="1" x14ac:dyDescent="0.25">
      <c r="A13" s="2">
        <v>11</v>
      </c>
      <c r="B13" s="4">
        <v>39753</v>
      </c>
      <c r="C13" s="21">
        <v>2084.9469800000006</v>
      </c>
      <c r="D13" s="17">
        <f t="shared" si="0"/>
        <v>2495.8459827956985</v>
      </c>
      <c r="E13" s="15">
        <f t="shared" si="1"/>
        <v>-410.89900279569792</v>
      </c>
      <c r="F13" s="15">
        <f t="shared" si="2"/>
        <v>410.89900279569792</v>
      </c>
      <c r="G13" s="16">
        <f t="shared" si="3"/>
        <v>0.19707887382138503</v>
      </c>
      <c r="H13" s="17">
        <f t="shared" si="8"/>
        <v>1729.8234050000001</v>
      </c>
      <c r="I13" s="15">
        <f t="shared" si="9"/>
        <v>355.12357500000053</v>
      </c>
      <c r="J13" s="15">
        <f t="shared" si="10"/>
        <v>355.12357500000053</v>
      </c>
      <c r="K13" s="16">
        <f t="shared" si="11"/>
        <v>0.17032738885283327</v>
      </c>
      <c r="L13" s="17">
        <f t="shared" si="7"/>
        <v>2391.1551409452863</v>
      </c>
      <c r="M13" s="15">
        <f t="shared" si="4"/>
        <v>-306.20816094528573</v>
      </c>
      <c r="N13" s="15">
        <f t="shared" si="5"/>
        <v>306.20816094528573</v>
      </c>
      <c r="O13" s="16">
        <f t="shared" si="6"/>
        <v>0.14686616200920641</v>
      </c>
    </row>
    <row r="14" spans="1:15" customFormat="1" x14ac:dyDescent="0.25">
      <c r="A14" s="2">
        <v>12</v>
      </c>
      <c r="B14" s="4">
        <v>39783</v>
      </c>
      <c r="C14" s="21">
        <v>2023.87336</v>
      </c>
      <c r="D14" s="17">
        <f t="shared" si="0"/>
        <v>2495.8459827956985</v>
      </c>
      <c r="E14" s="15">
        <f t="shared" si="1"/>
        <v>-471.9726227956985</v>
      </c>
      <c r="F14" s="15">
        <f t="shared" si="2"/>
        <v>471.9726227956985</v>
      </c>
      <c r="G14" s="16">
        <f t="shared" si="3"/>
        <v>0.23320264603695287</v>
      </c>
      <c r="H14" s="17">
        <f t="shared" si="8"/>
        <v>1827.097045</v>
      </c>
      <c r="I14" s="15">
        <f t="shared" si="9"/>
        <v>196.77631500000007</v>
      </c>
      <c r="J14" s="15">
        <f t="shared" si="10"/>
        <v>196.77631500000007</v>
      </c>
      <c r="K14" s="16">
        <f t="shared" si="11"/>
        <v>9.7227582955091651E-2</v>
      </c>
      <c r="L14" s="17">
        <f t="shared" si="7"/>
        <v>2382.9443904978975</v>
      </c>
      <c r="M14" s="15">
        <f t="shared" si="4"/>
        <v>-359.07103049789748</v>
      </c>
      <c r="N14" s="15">
        <f t="shared" si="5"/>
        <v>359.07103049789748</v>
      </c>
      <c r="O14" s="16">
        <f t="shared" si="6"/>
        <v>0.17741773650200005</v>
      </c>
    </row>
    <row r="15" spans="1:15" customFormat="1" x14ac:dyDescent="0.25">
      <c r="A15" s="2">
        <v>13</v>
      </c>
      <c r="B15" s="4">
        <v>39814</v>
      </c>
      <c r="C15" s="21">
        <v>1991.5032299999998</v>
      </c>
      <c r="D15" s="17">
        <f t="shared" si="0"/>
        <v>2495.8459827956985</v>
      </c>
      <c r="E15" s="15">
        <f t="shared" si="1"/>
        <v>-504.34275279569874</v>
      </c>
      <c r="F15" s="15">
        <f t="shared" si="2"/>
        <v>504.34275279569874</v>
      </c>
      <c r="G15" s="16">
        <f t="shared" si="3"/>
        <v>0.2532472682937596</v>
      </c>
      <c r="H15" s="17">
        <f t="shared" si="8"/>
        <v>1764.726995</v>
      </c>
      <c r="I15" s="15">
        <f t="shared" si="9"/>
        <v>226.77623499999982</v>
      </c>
      <c r="J15" s="15">
        <f t="shared" si="10"/>
        <v>226.77623499999982</v>
      </c>
      <c r="K15" s="16">
        <f t="shared" si="11"/>
        <v>0.11387188912568313</v>
      </c>
      <c r="L15" s="17">
        <f t="shared" si="7"/>
        <v>2373.3161604232855</v>
      </c>
      <c r="M15" s="15">
        <f t="shared" si="4"/>
        <v>-381.81293042328571</v>
      </c>
      <c r="N15" s="15">
        <f t="shared" si="5"/>
        <v>381.81293042328571</v>
      </c>
      <c r="O15" s="16">
        <f t="shared" si="6"/>
        <v>0.19172096970351674</v>
      </c>
    </row>
    <row r="16" spans="1:15" customFormat="1" x14ac:dyDescent="0.25">
      <c r="A16" s="2">
        <v>14</v>
      </c>
      <c r="B16" s="4">
        <v>39845</v>
      </c>
      <c r="C16" s="21">
        <v>2375.0280299999995</v>
      </c>
      <c r="D16" s="17">
        <f t="shared" si="0"/>
        <v>2495.8459827956985</v>
      </c>
      <c r="E16" s="15">
        <f t="shared" si="1"/>
        <v>-120.81795279569906</v>
      </c>
      <c r="F16" s="15">
        <f t="shared" si="2"/>
        <v>120.81795279569906</v>
      </c>
      <c r="G16" s="16">
        <f t="shared" si="3"/>
        <v>5.0870116592139372E-2</v>
      </c>
      <c r="H16" s="17">
        <f t="shared" si="8"/>
        <v>1939.4128700000001</v>
      </c>
      <c r="I16" s="15">
        <f t="shared" si="9"/>
        <v>435.61515999999938</v>
      </c>
      <c r="J16" s="15">
        <f t="shared" si="10"/>
        <v>435.61515999999938</v>
      </c>
      <c r="K16" s="16">
        <f t="shared" si="11"/>
        <v>0.18341474479355913</v>
      </c>
      <c r="L16" s="17">
        <f t="shared" si="7"/>
        <v>2363.0781227445577</v>
      </c>
      <c r="M16" s="15">
        <f t="shared" si="4"/>
        <v>11.949907255441758</v>
      </c>
      <c r="N16" s="15">
        <f t="shared" si="5"/>
        <v>11.949907255441758</v>
      </c>
      <c r="O16" s="16">
        <f t="shared" si="6"/>
        <v>5.0314805149654423E-3</v>
      </c>
    </row>
    <row r="17" spans="1:15" customFormat="1" x14ac:dyDescent="0.25">
      <c r="A17" s="2">
        <v>15</v>
      </c>
      <c r="B17" s="4">
        <v>39873</v>
      </c>
      <c r="C17" s="21">
        <v>2253.3744600000009</v>
      </c>
      <c r="D17" s="17">
        <f t="shared" si="0"/>
        <v>2495.8459827956985</v>
      </c>
      <c r="E17" s="15">
        <f t="shared" si="1"/>
        <v>-242.47152279569764</v>
      </c>
      <c r="F17" s="15">
        <f t="shared" si="2"/>
        <v>242.47152279569764</v>
      </c>
      <c r="G17" s="16">
        <f t="shared" si="3"/>
        <v>0.10760374145524731</v>
      </c>
      <c r="H17" s="17">
        <f t="shared" si="8"/>
        <v>2118.8379</v>
      </c>
      <c r="I17" s="15">
        <f t="shared" si="9"/>
        <v>134.53656000000092</v>
      </c>
      <c r="J17" s="15">
        <f t="shared" si="10"/>
        <v>134.53656000000092</v>
      </c>
      <c r="K17" s="16">
        <f t="shared" si="11"/>
        <v>5.9704484269339268E-2</v>
      </c>
      <c r="L17" s="17">
        <f t="shared" si="7"/>
        <v>2363.3985508678352</v>
      </c>
      <c r="M17" s="15">
        <f t="shared" si="4"/>
        <v>-110.02409086783427</v>
      </c>
      <c r="N17" s="15">
        <f t="shared" si="5"/>
        <v>110.02409086783427</v>
      </c>
      <c r="O17" s="16">
        <f t="shared" si="6"/>
        <v>4.8826368107426861E-2</v>
      </c>
    </row>
    <row r="18" spans="1:15" customFormat="1" x14ac:dyDescent="0.25">
      <c r="A18" s="2">
        <v>16</v>
      </c>
      <c r="B18" s="4">
        <v>39904</v>
      </c>
      <c r="C18" s="21">
        <v>1491.3083899999999</v>
      </c>
      <c r="D18" s="17">
        <f t="shared" si="0"/>
        <v>2495.8459827956985</v>
      </c>
      <c r="E18" s="15">
        <f t="shared" si="1"/>
        <v>-1004.5375927956986</v>
      </c>
      <c r="F18" s="15">
        <f t="shared" si="2"/>
        <v>1004.5375927956986</v>
      </c>
      <c r="G18" s="16">
        <f t="shared" si="3"/>
        <v>0.67359481079275541</v>
      </c>
      <c r="H18" s="17">
        <f t="shared" si="8"/>
        <v>2160.9447700000001</v>
      </c>
      <c r="I18" s="15">
        <f t="shared" si="9"/>
        <v>-669.63638000000014</v>
      </c>
      <c r="J18" s="15">
        <f t="shared" si="10"/>
        <v>669.63638000000014</v>
      </c>
      <c r="K18" s="16">
        <f t="shared" si="11"/>
        <v>0.44902609312082004</v>
      </c>
      <c r="L18" s="17">
        <f t="shared" si="7"/>
        <v>2360.4483344185815</v>
      </c>
      <c r="M18" s="15">
        <f t="shared" si="4"/>
        <v>-869.13994441858154</v>
      </c>
      <c r="N18" s="15">
        <f t="shared" si="5"/>
        <v>869.13994441858154</v>
      </c>
      <c r="O18" s="16">
        <f t="shared" si="6"/>
        <v>0.58280363085637943</v>
      </c>
    </row>
    <row r="19" spans="1:15" customFormat="1" x14ac:dyDescent="0.25">
      <c r="A19" s="2">
        <v>17</v>
      </c>
      <c r="B19" s="4">
        <v>39934</v>
      </c>
      <c r="C19" s="21">
        <v>1235.5445299999997</v>
      </c>
      <c r="D19" s="17">
        <f t="shared" si="0"/>
        <v>2495.8459827956985</v>
      </c>
      <c r="E19" s="15">
        <f t="shared" si="1"/>
        <v>-1260.3014527956989</v>
      </c>
      <c r="F19" s="15">
        <f t="shared" si="2"/>
        <v>1260.3014527956989</v>
      </c>
      <c r="G19" s="16">
        <f t="shared" si="3"/>
        <v>1.0200372566059592</v>
      </c>
      <c r="H19" s="17">
        <f t="shared" si="8"/>
        <v>2027.8035275000002</v>
      </c>
      <c r="I19" s="15">
        <f t="shared" si="9"/>
        <v>-792.25899750000053</v>
      </c>
      <c r="J19" s="15">
        <f t="shared" si="10"/>
        <v>792.25899750000053</v>
      </c>
      <c r="K19" s="16">
        <f t="shared" si="11"/>
        <v>0.64122253651189787</v>
      </c>
      <c r="L19" s="17">
        <f t="shared" si="7"/>
        <v>2337.1429751967762</v>
      </c>
      <c r="M19" s="15">
        <f t="shared" si="4"/>
        <v>-1101.5984451967765</v>
      </c>
      <c r="N19" s="15">
        <f t="shared" si="5"/>
        <v>1101.5984451967765</v>
      </c>
      <c r="O19" s="16">
        <f t="shared" si="6"/>
        <v>0.89158943158186033</v>
      </c>
    </row>
    <row r="20" spans="1:15" customFormat="1" x14ac:dyDescent="0.25">
      <c r="A20" s="2">
        <v>18</v>
      </c>
      <c r="B20" s="4">
        <v>39965</v>
      </c>
      <c r="C20" s="21">
        <v>1974.8716800000002</v>
      </c>
      <c r="D20" s="17">
        <f t="shared" si="0"/>
        <v>2495.8459827956985</v>
      </c>
      <c r="E20" s="15">
        <f t="shared" si="1"/>
        <v>-520.97430279569835</v>
      </c>
      <c r="F20" s="15">
        <f t="shared" si="2"/>
        <v>520.97430279569835</v>
      </c>
      <c r="G20" s="16">
        <f t="shared" si="3"/>
        <v>0.26380159686916888</v>
      </c>
      <c r="H20" s="17">
        <f t="shared" si="8"/>
        <v>1838.8138524999999</v>
      </c>
      <c r="I20" s="15">
        <f t="shared" si="9"/>
        <v>136.05782750000026</v>
      </c>
      <c r="J20" s="15">
        <f t="shared" si="10"/>
        <v>136.05782750000026</v>
      </c>
      <c r="K20" s="16">
        <f t="shared" si="11"/>
        <v>6.8894515465430267E-2</v>
      </c>
      <c r="L20" s="17">
        <f t="shared" si="7"/>
        <v>2307.6044093439928</v>
      </c>
      <c r="M20" s="15">
        <f t="shared" si="4"/>
        <v>-332.73272934399256</v>
      </c>
      <c r="N20" s="15">
        <f t="shared" si="5"/>
        <v>332.73272934399256</v>
      </c>
      <c r="O20" s="16">
        <f t="shared" si="6"/>
        <v>0.16848321473929512</v>
      </c>
    </row>
    <row r="21" spans="1:15" customFormat="1" x14ac:dyDescent="0.25">
      <c r="A21" s="2">
        <v>19</v>
      </c>
      <c r="B21" s="4">
        <v>39995</v>
      </c>
      <c r="C21" s="21">
        <v>2076.8739000000005</v>
      </c>
      <c r="D21" s="17">
        <f t="shared" si="0"/>
        <v>2495.8459827956985</v>
      </c>
      <c r="E21" s="15">
        <f t="shared" si="1"/>
        <v>-418.97208279569804</v>
      </c>
      <c r="F21" s="15">
        <f t="shared" si="2"/>
        <v>418.97208279569804</v>
      </c>
      <c r="G21" s="16">
        <f t="shared" si="3"/>
        <v>0.20173207569111343</v>
      </c>
      <c r="H21" s="17">
        <f t="shared" si="8"/>
        <v>1738.7747650000001</v>
      </c>
      <c r="I21" s="15">
        <f t="shared" si="9"/>
        <v>338.09913500000039</v>
      </c>
      <c r="J21" s="15">
        <f t="shared" si="10"/>
        <v>338.09913500000039</v>
      </c>
      <c r="K21" s="16">
        <f t="shared" si="11"/>
        <v>0.16279232696794943</v>
      </c>
      <c r="L21" s="17">
        <f t="shared" si="7"/>
        <v>2298.6824217722437</v>
      </c>
      <c r="M21" s="15">
        <f t="shared" si="4"/>
        <v>-221.80852177224324</v>
      </c>
      <c r="N21" s="15">
        <f t="shared" si="5"/>
        <v>221.80852177224324</v>
      </c>
      <c r="O21" s="16">
        <f t="shared" si="6"/>
        <v>0.10679922443642013</v>
      </c>
    </row>
    <row r="22" spans="1:15" customFormat="1" x14ac:dyDescent="0.25">
      <c r="A22" s="2">
        <v>20</v>
      </c>
      <c r="B22" s="4">
        <v>40026</v>
      </c>
      <c r="C22" s="21">
        <v>1434.4122899999998</v>
      </c>
      <c r="D22" s="17">
        <f t="shared" si="0"/>
        <v>2495.8459827956985</v>
      </c>
      <c r="E22" s="15">
        <f t="shared" si="1"/>
        <v>-1061.4336927956988</v>
      </c>
      <c r="F22" s="15">
        <f t="shared" si="2"/>
        <v>1061.4336927956988</v>
      </c>
      <c r="G22" s="16">
        <f t="shared" si="3"/>
        <v>0.73997810824368981</v>
      </c>
      <c r="H22" s="17">
        <f t="shared" si="8"/>
        <v>1694.649625</v>
      </c>
      <c r="I22" s="15">
        <f t="shared" si="9"/>
        <v>-260.23733500000026</v>
      </c>
      <c r="J22" s="15">
        <f t="shared" si="10"/>
        <v>260.23733500000026</v>
      </c>
      <c r="K22" s="16">
        <f t="shared" si="11"/>
        <v>0.18142436230799466</v>
      </c>
      <c r="L22" s="17">
        <f t="shared" si="7"/>
        <v>2292.7347866283799</v>
      </c>
      <c r="M22" s="15">
        <f t="shared" si="4"/>
        <v>-858.32249662838012</v>
      </c>
      <c r="N22" s="15">
        <f t="shared" si="5"/>
        <v>858.32249662838012</v>
      </c>
      <c r="O22" s="16">
        <f t="shared" si="6"/>
        <v>0.59837921259610816</v>
      </c>
    </row>
    <row r="23" spans="1:15" customFormat="1" x14ac:dyDescent="0.25">
      <c r="A23" s="2">
        <v>21</v>
      </c>
      <c r="B23" s="4">
        <v>40057</v>
      </c>
      <c r="C23" s="21">
        <v>1423.9431300000001</v>
      </c>
      <c r="D23" s="17">
        <f t="shared" si="0"/>
        <v>2495.8459827956985</v>
      </c>
      <c r="E23" s="15">
        <f t="shared" si="1"/>
        <v>-1071.9028527956984</v>
      </c>
      <c r="F23" s="15">
        <f t="shared" si="2"/>
        <v>1071.9028527956984</v>
      </c>
      <c r="G23" s="16">
        <f t="shared" si="3"/>
        <v>0.7527708306691282</v>
      </c>
      <c r="H23" s="17">
        <f t="shared" si="8"/>
        <v>1680.4256</v>
      </c>
      <c r="I23" s="15">
        <f t="shared" si="9"/>
        <v>-256.48246999999992</v>
      </c>
      <c r="J23" s="15">
        <f t="shared" si="10"/>
        <v>256.48246999999992</v>
      </c>
      <c r="K23" s="16">
        <f t="shared" si="11"/>
        <v>0.18012128756855614</v>
      </c>
      <c r="L23" s="17">
        <f t="shared" si="7"/>
        <v>2269.719489448059</v>
      </c>
      <c r="M23" s="15">
        <f t="shared" si="4"/>
        <v>-845.77635944805888</v>
      </c>
      <c r="N23" s="15">
        <f t="shared" si="5"/>
        <v>845.77635944805888</v>
      </c>
      <c r="O23" s="16">
        <f t="shared" si="6"/>
        <v>0.5939677938177621</v>
      </c>
    </row>
    <row r="24" spans="1:15" customFormat="1" x14ac:dyDescent="0.25">
      <c r="A24" s="2">
        <v>22</v>
      </c>
      <c r="B24" s="4">
        <v>40087</v>
      </c>
      <c r="C24" s="21">
        <v>1396.05999</v>
      </c>
      <c r="D24" s="17">
        <f t="shared" si="0"/>
        <v>2495.8459827956985</v>
      </c>
      <c r="E24" s="15">
        <f t="shared" si="1"/>
        <v>-1099.7859927956986</v>
      </c>
      <c r="F24" s="15">
        <f t="shared" si="2"/>
        <v>1099.7859927956986</v>
      </c>
      <c r="G24" s="16">
        <f t="shared" si="3"/>
        <v>0.78777846272616026</v>
      </c>
      <c r="H24" s="17">
        <f t="shared" si="8"/>
        <v>1727.5252500000001</v>
      </c>
      <c r="I24" s="15">
        <f t="shared" si="9"/>
        <v>-331.46526000000017</v>
      </c>
      <c r="J24" s="15">
        <f t="shared" si="10"/>
        <v>331.46526000000017</v>
      </c>
      <c r="K24" s="16">
        <f t="shared" si="11"/>
        <v>0.23742909500615383</v>
      </c>
      <c r="L24" s="17">
        <f t="shared" si="7"/>
        <v>2247.0406078653773</v>
      </c>
      <c r="M24" s="15">
        <f t="shared" si="4"/>
        <v>-850.98061786537733</v>
      </c>
      <c r="N24" s="15">
        <f t="shared" si="5"/>
        <v>850.98061786537733</v>
      </c>
      <c r="O24" s="16">
        <f t="shared" si="6"/>
        <v>0.6095587753828382</v>
      </c>
    </row>
    <row r="25" spans="1:15" customFormat="1" x14ac:dyDescent="0.25">
      <c r="A25" s="2">
        <v>23</v>
      </c>
      <c r="B25" s="4">
        <v>40118</v>
      </c>
      <c r="C25" s="21">
        <v>1269.56023</v>
      </c>
      <c r="D25" s="17">
        <f t="shared" si="0"/>
        <v>2495.8459827956985</v>
      </c>
      <c r="E25" s="15">
        <f t="shared" si="1"/>
        <v>-1226.2857527956985</v>
      </c>
      <c r="F25" s="15">
        <f t="shared" si="2"/>
        <v>1226.2857527956985</v>
      </c>
      <c r="G25" s="16">
        <f t="shared" si="3"/>
        <v>0.96591380528334481</v>
      </c>
      <c r="H25" s="17">
        <f t="shared" si="8"/>
        <v>1582.8223275</v>
      </c>
      <c r="I25" s="15">
        <f t="shared" si="9"/>
        <v>-313.26209749999998</v>
      </c>
      <c r="J25" s="15">
        <f t="shared" si="10"/>
        <v>313.26209749999998</v>
      </c>
      <c r="K25" s="16">
        <f t="shared" si="11"/>
        <v>0.24674851188430813</v>
      </c>
      <c r="L25" s="17">
        <f t="shared" si="7"/>
        <v>2224.2221778559115</v>
      </c>
      <c r="M25" s="15">
        <f t="shared" si="4"/>
        <v>-954.66194785591142</v>
      </c>
      <c r="N25" s="15">
        <f t="shared" si="5"/>
        <v>954.66194785591142</v>
      </c>
      <c r="O25" s="16">
        <f t="shared" si="6"/>
        <v>0.75196270747699101</v>
      </c>
    </row>
    <row r="26" spans="1:15" customFormat="1" x14ac:dyDescent="0.25">
      <c r="A26" s="2">
        <v>24</v>
      </c>
      <c r="B26" s="4">
        <v>40148</v>
      </c>
      <c r="C26" s="21">
        <v>2012.7985799999999</v>
      </c>
      <c r="D26" s="17">
        <f t="shared" si="0"/>
        <v>2495.8459827956985</v>
      </c>
      <c r="E26" s="15">
        <f t="shared" si="1"/>
        <v>-483.04740279569864</v>
      </c>
      <c r="F26" s="15">
        <f t="shared" si="2"/>
        <v>483.04740279569864</v>
      </c>
      <c r="G26" s="16">
        <f t="shared" si="3"/>
        <v>0.23998794891622921</v>
      </c>
      <c r="H26" s="17">
        <f t="shared" si="8"/>
        <v>1380.9939099999999</v>
      </c>
      <c r="I26" s="15">
        <f t="shared" si="9"/>
        <v>631.80466999999999</v>
      </c>
      <c r="J26" s="15">
        <f t="shared" si="10"/>
        <v>631.80466999999999</v>
      </c>
      <c r="K26" s="16">
        <f t="shared" si="11"/>
        <v>0.31389363857758684</v>
      </c>
      <c r="L26" s="17">
        <f t="shared" si="7"/>
        <v>2198.6236079443033</v>
      </c>
      <c r="M26" s="15">
        <f t="shared" si="4"/>
        <v>-185.82502794430343</v>
      </c>
      <c r="N26" s="15">
        <f t="shared" si="5"/>
        <v>185.82502794430343</v>
      </c>
      <c r="O26" s="16">
        <f t="shared" si="6"/>
        <v>9.2321720509313671E-2</v>
      </c>
    </row>
    <row r="27" spans="1:15" customFormat="1" x14ac:dyDescent="0.25">
      <c r="A27" s="2">
        <v>25</v>
      </c>
      <c r="B27" s="4">
        <v>40179</v>
      </c>
      <c r="C27" s="21">
        <v>2150.09962</v>
      </c>
      <c r="D27" s="17">
        <f t="shared" si="0"/>
        <v>2495.8459827956985</v>
      </c>
      <c r="E27" s="15">
        <f t="shared" si="1"/>
        <v>-345.74636279569859</v>
      </c>
      <c r="F27" s="15">
        <f t="shared" si="2"/>
        <v>345.74636279569859</v>
      </c>
      <c r="G27" s="16">
        <f t="shared" si="3"/>
        <v>0.16080481089322671</v>
      </c>
      <c r="H27" s="17">
        <f t="shared" si="8"/>
        <v>1525.5904825</v>
      </c>
      <c r="I27" s="15">
        <f t="shared" si="9"/>
        <v>624.50913749999995</v>
      </c>
      <c r="J27" s="15">
        <f t="shared" si="10"/>
        <v>624.50913749999995</v>
      </c>
      <c r="K27" s="16">
        <f t="shared" si="11"/>
        <v>0.29045590803834476</v>
      </c>
      <c r="L27" s="17">
        <f t="shared" si="7"/>
        <v>2193.6408441713866</v>
      </c>
      <c r="M27" s="15">
        <f t="shared" si="4"/>
        <v>-43.541224171386602</v>
      </c>
      <c r="N27" s="15">
        <f t="shared" si="5"/>
        <v>43.541224171386602</v>
      </c>
      <c r="O27" s="16">
        <f t="shared" si="6"/>
        <v>2.0250793854559447E-2</v>
      </c>
    </row>
    <row r="28" spans="1:15" customFormat="1" x14ac:dyDescent="0.25">
      <c r="A28" s="2">
        <v>26</v>
      </c>
      <c r="B28" s="4">
        <v>40210</v>
      </c>
      <c r="C28" s="21">
        <v>1303.8200099999999</v>
      </c>
      <c r="D28" s="17">
        <f t="shared" si="0"/>
        <v>2495.8459827956985</v>
      </c>
      <c r="E28" s="15">
        <f t="shared" si="1"/>
        <v>-1192.0259727956986</v>
      </c>
      <c r="F28" s="15">
        <f t="shared" si="2"/>
        <v>1192.0259727956986</v>
      </c>
      <c r="G28" s="16">
        <f t="shared" si="3"/>
        <v>0.91425654128110734</v>
      </c>
      <c r="H28" s="17">
        <f t="shared" si="8"/>
        <v>1707.1296049999999</v>
      </c>
      <c r="I28" s="15">
        <f t="shared" si="9"/>
        <v>-403.30959499999994</v>
      </c>
      <c r="J28" s="15">
        <f t="shared" si="10"/>
        <v>403.30959499999994</v>
      </c>
      <c r="K28" s="16">
        <f t="shared" si="11"/>
        <v>0.3093291956763265</v>
      </c>
      <c r="L28" s="17">
        <f t="shared" si="7"/>
        <v>2192.4733177255162</v>
      </c>
      <c r="M28" s="15">
        <f t="shared" si="4"/>
        <v>-888.65330772551624</v>
      </c>
      <c r="N28" s="15">
        <f t="shared" si="5"/>
        <v>888.65330772551624</v>
      </c>
      <c r="O28" s="16">
        <f t="shared" si="6"/>
        <v>0.68157667539211664</v>
      </c>
    </row>
    <row r="29" spans="1:15" customFormat="1" x14ac:dyDescent="0.25">
      <c r="A29" s="2">
        <v>27</v>
      </c>
      <c r="B29" s="4">
        <v>40238</v>
      </c>
      <c r="C29" s="21">
        <v>1662.8873199999998</v>
      </c>
      <c r="D29" s="17">
        <f t="shared" si="0"/>
        <v>2495.8459827956985</v>
      </c>
      <c r="E29" s="15">
        <f t="shared" si="1"/>
        <v>-832.95866279569873</v>
      </c>
      <c r="F29" s="15">
        <f t="shared" si="2"/>
        <v>832.95866279569873</v>
      </c>
      <c r="G29" s="16">
        <f t="shared" si="3"/>
        <v>0.50091106762164672</v>
      </c>
      <c r="H29" s="17">
        <f t="shared" si="8"/>
        <v>1684.06961</v>
      </c>
      <c r="I29" s="15">
        <f t="shared" si="9"/>
        <v>-21.182290000000194</v>
      </c>
      <c r="J29" s="15">
        <f t="shared" si="10"/>
        <v>21.182290000000194</v>
      </c>
      <c r="K29" s="16">
        <f t="shared" si="11"/>
        <v>1.2738259378873726E-2</v>
      </c>
      <c r="L29" s="17">
        <f t="shared" si="7"/>
        <v>2168.6447217747882</v>
      </c>
      <c r="M29" s="15">
        <f t="shared" si="4"/>
        <v>-505.75740177478838</v>
      </c>
      <c r="N29" s="15">
        <f t="shared" si="5"/>
        <v>505.75740177478838</v>
      </c>
      <c r="O29" s="16">
        <f t="shared" si="6"/>
        <v>0.30414412070613928</v>
      </c>
    </row>
    <row r="30" spans="1:15" customFormat="1" x14ac:dyDescent="0.25">
      <c r="A30" s="2">
        <v>28</v>
      </c>
      <c r="B30" s="4">
        <v>40269</v>
      </c>
      <c r="C30" s="21">
        <v>1601.0977899999998</v>
      </c>
      <c r="D30" s="17">
        <f t="shared" si="0"/>
        <v>2495.8459827956985</v>
      </c>
      <c r="E30" s="15">
        <f t="shared" si="1"/>
        <v>-894.74819279569874</v>
      </c>
      <c r="F30" s="15">
        <f t="shared" si="2"/>
        <v>894.74819279569874</v>
      </c>
      <c r="G30" s="16">
        <f t="shared" si="3"/>
        <v>0.55883419387875044</v>
      </c>
      <c r="H30" s="17">
        <f t="shared" si="8"/>
        <v>1782.4013824999997</v>
      </c>
      <c r="I30" s="15">
        <f t="shared" si="9"/>
        <v>-181.30359249999992</v>
      </c>
      <c r="J30" s="15">
        <f t="shared" si="10"/>
        <v>181.30359249999992</v>
      </c>
      <c r="K30" s="16">
        <f t="shared" si="11"/>
        <v>0.1132370512484437</v>
      </c>
      <c r="L30" s="17">
        <f t="shared" si="7"/>
        <v>2155.0832027085658</v>
      </c>
      <c r="M30" s="15">
        <f t="shared" si="4"/>
        <v>-553.98541270856595</v>
      </c>
      <c r="N30" s="15">
        <f t="shared" si="5"/>
        <v>553.98541270856595</v>
      </c>
      <c r="O30" s="16">
        <f t="shared" si="6"/>
        <v>0.34600348346528292</v>
      </c>
    </row>
    <row r="31" spans="1:15" customFormat="1" x14ac:dyDescent="0.25">
      <c r="A31" s="2">
        <v>29</v>
      </c>
      <c r="B31" s="4">
        <v>40299</v>
      </c>
      <c r="C31" s="21">
        <v>4674.0543799999996</v>
      </c>
      <c r="D31" s="17">
        <f t="shared" si="0"/>
        <v>2495.8459827956985</v>
      </c>
      <c r="E31" s="15">
        <f t="shared" si="1"/>
        <v>2178.208397204301</v>
      </c>
      <c r="F31" s="15">
        <f t="shared" si="2"/>
        <v>2178.208397204301</v>
      </c>
      <c r="G31" s="16">
        <f t="shared" si="3"/>
        <v>0.46602119276248155</v>
      </c>
      <c r="H31" s="17">
        <f t="shared" si="8"/>
        <v>1679.476185</v>
      </c>
      <c r="I31" s="15">
        <f t="shared" si="9"/>
        <v>2994.5781949999996</v>
      </c>
      <c r="J31" s="15">
        <f t="shared" si="10"/>
        <v>2994.5781949999996</v>
      </c>
      <c r="K31" s="16">
        <f t="shared" si="11"/>
        <v>0.64068107718507117</v>
      </c>
      <c r="L31" s="17">
        <f t="shared" si="7"/>
        <v>2140.2284843979833</v>
      </c>
      <c r="M31" s="15">
        <f t="shared" si="4"/>
        <v>2533.8258956020163</v>
      </c>
      <c r="N31" s="15">
        <f t="shared" si="5"/>
        <v>2533.8258956020163</v>
      </c>
      <c r="O31" s="16">
        <f t="shared" si="6"/>
        <v>0.54210449635419444</v>
      </c>
    </row>
    <row r="32" spans="1:15" customFormat="1" x14ac:dyDescent="0.25">
      <c r="A32" s="2">
        <v>30</v>
      </c>
      <c r="B32" s="4">
        <v>40330</v>
      </c>
      <c r="C32" s="21">
        <v>1643.5769499999999</v>
      </c>
      <c r="D32" s="17">
        <f t="shared" si="0"/>
        <v>2495.8459827956985</v>
      </c>
      <c r="E32" s="15">
        <f t="shared" si="1"/>
        <v>-852.26903279569865</v>
      </c>
      <c r="F32" s="15">
        <f t="shared" si="2"/>
        <v>852.26903279569865</v>
      </c>
      <c r="G32" s="16">
        <f t="shared" si="3"/>
        <v>0.51854525752244129</v>
      </c>
      <c r="H32" s="17">
        <f t="shared" si="8"/>
        <v>2310.4648749999997</v>
      </c>
      <c r="I32" s="15">
        <f t="shared" si="9"/>
        <v>-666.88792499999977</v>
      </c>
      <c r="J32" s="15">
        <f t="shared" si="10"/>
        <v>666.88792499999977</v>
      </c>
      <c r="K32" s="16">
        <f t="shared" si="11"/>
        <v>0.40575400196504324</v>
      </c>
      <c r="L32" s="17">
        <f t="shared" si="7"/>
        <v>2208.1711938335975</v>
      </c>
      <c r="M32" s="15">
        <f t="shared" si="4"/>
        <v>-564.5942438335976</v>
      </c>
      <c r="N32" s="15">
        <f t="shared" si="5"/>
        <v>564.5942438335976</v>
      </c>
      <c r="O32" s="16">
        <f t="shared" si="6"/>
        <v>0.3435155523649791</v>
      </c>
    </row>
    <row r="33" spans="1:15" customFormat="1" x14ac:dyDescent="0.25">
      <c r="A33" s="2">
        <v>31</v>
      </c>
      <c r="B33" s="4">
        <v>40360</v>
      </c>
      <c r="C33" s="21">
        <v>1825.3212499999995</v>
      </c>
      <c r="D33" s="17">
        <f t="shared" si="0"/>
        <v>2495.8459827956985</v>
      </c>
      <c r="E33" s="15">
        <f t="shared" si="1"/>
        <v>-670.52473279569904</v>
      </c>
      <c r="F33" s="15">
        <f t="shared" si="2"/>
        <v>670.52473279569904</v>
      </c>
      <c r="G33" s="16">
        <f t="shared" si="3"/>
        <v>0.3673461495042033</v>
      </c>
      <c r="H33" s="17">
        <f t="shared" si="8"/>
        <v>2395.4041099999999</v>
      </c>
      <c r="I33" s="15">
        <f t="shared" si="9"/>
        <v>-570.08286000000044</v>
      </c>
      <c r="J33" s="15">
        <f t="shared" si="10"/>
        <v>570.08286000000044</v>
      </c>
      <c r="K33" s="16">
        <f t="shared" si="11"/>
        <v>0.31231919312833323</v>
      </c>
      <c r="L33" s="17">
        <f t="shared" si="7"/>
        <v>2193.0320073865778</v>
      </c>
      <c r="M33" s="15">
        <f t="shared" si="4"/>
        <v>-367.71075738657828</v>
      </c>
      <c r="N33" s="15">
        <f t="shared" si="5"/>
        <v>367.71075738657828</v>
      </c>
      <c r="O33" s="16">
        <f t="shared" si="6"/>
        <v>0.20144988581411538</v>
      </c>
    </row>
    <row r="34" spans="1:15" customFormat="1" x14ac:dyDescent="0.25">
      <c r="A34" s="2">
        <v>32</v>
      </c>
      <c r="B34" s="4">
        <v>40391</v>
      </c>
      <c r="C34" s="21">
        <v>1183.4798800000003</v>
      </c>
      <c r="D34" s="17">
        <f t="shared" si="0"/>
        <v>2495.8459827956985</v>
      </c>
      <c r="E34" s="15">
        <f t="shared" si="1"/>
        <v>-1312.3661027956982</v>
      </c>
      <c r="F34" s="15">
        <f t="shared" si="2"/>
        <v>1312.3661027956982</v>
      </c>
      <c r="G34" s="16">
        <f t="shared" si="3"/>
        <v>1.1089044477846957</v>
      </c>
      <c r="H34" s="17">
        <f t="shared" si="8"/>
        <v>2436.0125924999998</v>
      </c>
      <c r="I34" s="15">
        <f t="shared" si="9"/>
        <v>-1252.5327124999994</v>
      </c>
      <c r="J34" s="15">
        <f t="shared" si="10"/>
        <v>1252.5327124999994</v>
      </c>
      <c r="K34" s="16">
        <f t="shared" si="11"/>
        <v>1.0583472804793259</v>
      </c>
      <c r="L34" s="17">
        <f t="shared" si="7"/>
        <v>2183.1721092819648</v>
      </c>
      <c r="M34" s="15">
        <f t="shared" si="4"/>
        <v>-999.6922292819645</v>
      </c>
      <c r="N34" s="15">
        <f t="shared" si="5"/>
        <v>999.6922292819645</v>
      </c>
      <c r="O34" s="16">
        <f t="shared" si="6"/>
        <v>0.84470572434401181</v>
      </c>
    </row>
    <row r="35" spans="1:15" customFormat="1" x14ac:dyDescent="0.25">
      <c r="A35" s="2">
        <v>33</v>
      </c>
      <c r="B35" s="4">
        <v>40422</v>
      </c>
      <c r="C35" s="21">
        <v>1702.04738</v>
      </c>
      <c r="D35" s="17">
        <f t="shared" si="0"/>
        <v>2495.8459827956985</v>
      </c>
      <c r="E35" s="15">
        <f t="shared" si="1"/>
        <v>-793.79860279569857</v>
      </c>
      <c r="F35" s="15">
        <f t="shared" si="2"/>
        <v>793.79860279569857</v>
      </c>
      <c r="G35" s="16">
        <f t="shared" si="3"/>
        <v>0.4663786755429209</v>
      </c>
      <c r="H35" s="17">
        <f t="shared" si="8"/>
        <v>2331.608115</v>
      </c>
      <c r="I35" s="15">
        <f t="shared" si="9"/>
        <v>-629.56073500000002</v>
      </c>
      <c r="J35" s="15">
        <f t="shared" si="10"/>
        <v>629.56073500000002</v>
      </c>
      <c r="K35" s="16">
        <f t="shared" si="11"/>
        <v>0.36988437713173417</v>
      </c>
      <c r="L35" s="17">
        <f t="shared" si="7"/>
        <v>2156.3660849307898</v>
      </c>
      <c r="M35" s="15">
        <f t="shared" si="4"/>
        <v>-454.31870493078986</v>
      </c>
      <c r="N35" s="15">
        <f t="shared" si="5"/>
        <v>454.31870493078986</v>
      </c>
      <c r="O35" s="16">
        <f t="shared" si="6"/>
        <v>0.26692482845617954</v>
      </c>
    </row>
    <row r="36" spans="1:15" customFormat="1" x14ac:dyDescent="0.25">
      <c r="A36" s="2">
        <v>34</v>
      </c>
      <c r="B36" s="4">
        <v>40452</v>
      </c>
      <c r="C36" s="21">
        <v>1534.8518500000002</v>
      </c>
      <c r="D36" s="17">
        <f t="shared" si="0"/>
        <v>2495.8459827956985</v>
      </c>
      <c r="E36" s="15">
        <f t="shared" si="1"/>
        <v>-960.99413279569831</v>
      </c>
      <c r="F36" s="15">
        <f t="shared" si="2"/>
        <v>960.99413279569831</v>
      </c>
      <c r="G36" s="16">
        <f t="shared" si="3"/>
        <v>0.62611523893703369</v>
      </c>
      <c r="H36" s="17">
        <f t="shared" si="8"/>
        <v>1588.6063650000001</v>
      </c>
      <c r="I36" s="15">
        <f t="shared" si="9"/>
        <v>-53.754514999999856</v>
      </c>
      <c r="J36" s="15">
        <f t="shared" si="10"/>
        <v>53.754514999999856</v>
      </c>
      <c r="K36" s="16">
        <f t="shared" si="11"/>
        <v>3.5022608208082E-2</v>
      </c>
      <c r="L36" s="17">
        <f t="shared" si="7"/>
        <v>2144.1838573302848</v>
      </c>
      <c r="M36" s="15">
        <f t="shared" si="4"/>
        <v>-609.33200733028457</v>
      </c>
      <c r="N36" s="15">
        <f t="shared" si="5"/>
        <v>609.33200733028457</v>
      </c>
      <c r="O36" s="16">
        <f t="shared" si="6"/>
        <v>0.39699727848670507</v>
      </c>
    </row>
    <row r="37" spans="1:15" customFormat="1" x14ac:dyDescent="0.25">
      <c r="A37" s="2">
        <v>35</v>
      </c>
      <c r="B37" s="4">
        <v>40483</v>
      </c>
      <c r="C37" s="21">
        <v>1224.9460799999999</v>
      </c>
      <c r="D37" s="17">
        <f t="shared" si="0"/>
        <v>2495.8459827956985</v>
      </c>
      <c r="E37" s="15">
        <f t="shared" si="1"/>
        <v>-1270.8999027956986</v>
      </c>
      <c r="F37" s="15">
        <f t="shared" si="2"/>
        <v>1270.8999027956986</v>
      </c>
      <c r="G37" s="16">
        <f t="shared" si="3"/>
        <v>1.0375149760026161</v>
      </c>
      <c r="H37" s="17">
        <f t="shared" si="8"/>
        <v>1561.42509</v>
      </c>
      <c r="I37" s="15">
        <f t="shared" si="9"/>
        <v>-336.47901000000002</v>
      </c>
      <c r="J37" s="15">
        <f t="shared" si="10"/>
        <v>336.47901000000002</v>
      </c>
      <c r="K37" s="16">
        <f t="shared" si="11"/>
        <v>0.27468883365053914</v>
      </c>
      <c r="L37" s="17">
        <f t="shared" si="7"/>
        <v>2127.8450601004838</v>
      </c>
      <c r="M37" s="15">
        <f t="shared" si="4"/>
        <v>-902.89898010048387</v>
      </c>
      <c r="N37" s="15">
        <f t="shared" si="5"/>
        <v>902.89898010048387</v>
      </c>
      <c r="O37" s="16">
        <f t="shared" si="6"/>
        <v>0.7370928360377168</v>
      </c>
    </row>
    <row r="38" spans="1:15" customFormat="1" x14ac:dyDescent="0.25">
      <c r="A38" s="2">
        <v>36</v>
      </c>
      <c r="B38" s="4">
        <v>40513</v>
      </c>
      <c r="C38" s="21">
        <v>2890.7247600000001</v>
      </c>
      <c r="D38" s="17">
        <f t="shared" si="0"/>
        <v>2495.8459827956985</v>
      </c>
      <c r="E38" s="15">
        <f t="shared" si="1"/>
        <v>394.87877720430151</v>
      </c>
      <c r="F38" s="15">
        <f t="shared" si="2"/>
        <v>394.87877720430151</v>
      </c>
      <c r="G38" s="16">
        <f t="shared" si="3"/>
        <v>0.1366019977648448</v>
      </c>
      <c r="H38" s="17">
        <f t="shared" si="8"/>
        <v>1411.3312975000001</v>
      </c>
      <c r="I38" s="15">
        <f t="shared" si="9"/>
        <v>1479.3934624999999</v>
      </c>
      <c r="J38" s="15">
        <f t="shared" si="10"/>
        <v>1479.3934624999999</v>
      </c>
      <c r="K38" s="16">
        <f t="shared" si="11"/>
        <v>0.51177250873929625</v>
      </c>
      <c r="L38" s="17">
        <f t="shared" si="7"/>
        <v>2103.6344767446358</v>
      </c>
      <c r="M38" s="15">
        <f t="shared" si="4"/>
        <v>787.09028325536428</v>
      </c>
      <c r="N38" s="15">
        <f t="shared" si="5"/>
        <v>787.09028325536428</v>
      </c>
      <c r="O38" s="16">
        <f t="shared" si="6"/>
        <v>0.2722812957313045</v>
      </c>
    </row>
    <row r="39" spans="1:15" customFormat="1" x14ac:dyDescent="0.25">
      <c r="A39" s="2">
        <v>37</v>
      </c>
      <c r="B39" s="4">
        <v>40544</v>
      </c>
      <c r="C39" s="21">
        <v>4967.8780599999991</v>
      </c>
      <c r="D39" s="17">
        <f t="shared" si="0"/>
        <v>2495.8459827956985</v>
      </c>
      <c r="E39" s="15">
        <f t="shared" si="1"/>
        <v>2472.0320772043005</v>
      </c>
      <c r="F39" s="15">
        <f t="shared" si="2"/>
        <v>2472.0320772043005</v>
      </c>
      <c r="G39" s="16">
        <f t="shared" si="3"/>
        <v>0.49760321154185111</v>
      </c>
      <c r="H39" s="17">
        <f t="shared" si="8"/>
        <v>1838.1425174999999</v>
      </c>
      <c r="I39" s="15">
        <f t="shared" si="9"/>
        <v>3129.7355424999992</v>
      </c>
      <c r="J39" s="15">
        <f t="shared" si="10"/>
        <v>3129.7355424999992</v>
      </c>
      <c r="K39" s="16">
        <f t="shared" si="11"/>
        <v>0.62999443720242998</v>
      </c>
      <c r="L39" s="17">
        <f t="shared" si="7"/>
        <v>2124.7397336242166</v>
      </c>
      <c r="M39" s="15">
        <f t="shared" si="4"/>
        <v>2843.1383263757825</v>
      </c>
      <c r="N39" s="15">
        <f t="shared" si="5"/>
        <v>2843.1383263757825</v>
      </c>
      <c r="O39" s="16">
        <f t="shared" si="6"/>
        <v>0.57230437060602546</v>
      </c>
    </row>
    <row r="40" spans="1:15" x14ac:dyDescent="0.25">
      <c r="A40" s="2">
        <v>38</v>
      </c>
      <c r="B40" s="4">
        <v>40575</v>
      </c>
      <c r="C40" s="21">
        <v>1763.2549600000004</v>
      </c>
      <c r="D40" s="17">
        <f t="shared" si="0"/>
        <v>2495.8459827956985</v>
      </c>
      <c r="E40" s="15">
        <f t="shared" si="1"/>
        <v>-732.59102279569811</v>
      </c>
      <c r="F40" s="15">
        <f t="shared" si="2"/>
        <v>732.59102279569811</v>
      </c>
      <c r="G40" s="16">
        <f t="shared" si="3"/>
        <v>0.41547651327502744</v>
      </c>
      <c r="H40" s="17">
        <f t="shared" si="8"/>
        <v>2654.6001874999997</v>
      </c>
      <c r="I40" s="15">
        <f t="shared" si="9"/>
        <v>-891.34522749999928</v>
      </c>
      <c r="J40" s="15">
        <f t="shared" si="10"/>
        <v>891.34522749999928</v>
      </c>
      <c r="K40" s="16">
        <f t="shared" si="11"/>
        <v>0.50551125487830706</v>
      </c>
      <c r="L40" s="17">
        <f t="shared" si="7"/>
        <v>2200.9764322582846</v>
      </c>
      <c r="M40" s="15">
        <f t="shared" si="4"/>
        <v>-437.72147225828417</v>
      </c>
      <c r="N40" s="15">
        <f t="shared" si="5"/>
        <v>437.72147225828417</v>
      </c>
      <c r="O40" s="16">
        <f t="shared" si="6"/>
        <v>0.24824627305076974</v>
      </c>
    </row>
    <row r="41" spans="1:15" x14ac:dyDescent="0.25">
      <c r="A41" s="2">
        <v>39</v>
      </c>
      <c r="B41" s="4">
        <v>40603</v>
      </c>
      <c r="C41" s="21">
        <v>2234.8667599999999</v>
      </c>
      <c r="D41" s="17">
        <f t="shared" si="0"/>
        <v>2495.8459827956985</v>
      </c>
      <c r="E41" s="15">
        <f t="shared" si="1"/>
        <v>-260.97922279569866</v>
      </c>
      <c r="F41" s="15">
        <f t="shared" si="2"/>
        <v>260.97922279569866</v>
      </c>
      <c r="G41" s="16">
        <f t="shared" si="3"/>
        <v>0.11677618883897073</v>
      </c>
      <c r="H41" s="17">
        <f t="shared" si="8"/>
        <v>2711.7009649999995</v>
      </c>
      <c r="I41" s="15">
        <f t="shared" si="9"/>
        <v>-476.83420499999966</v>
      </c>
      <c r="J41" s="15">
        <f t="shared" si="10"/>
        <v>476.83420499999966</v>
      </c>
      <c r="K41" s="16">
        <f t="shared" si="11"/>
        <v>0.21336135716654522</v>
      </c>
      <c r="L41" s="17">
        <f t="shared" si="7"/>
        <v>2189.2392474521012</v>
      </c>
      <c r="M41" s="15">
        <f t="shared" si="4"/>
        <v>45.627512547898732</v>
      </c>
      <c r="N41" s="15">
        <f t="shared" si="5"/>
        <v>45.627512547898732</v>
      </c>
      <c r="O41" s="16">
        <f t="shared" si="6"/>
        <v>2.0416211545380331E-2</v>
      </c>
    </row>
    <row r="42" spans="1:15" x14ac:dyDescent="0.25">
      <c r="A42" s="2">
        <v>40</v>
      </c>
      <c r="B42" s="4">
        <v>40634</v>
      </c>
      <c r="C42" s="21">
        <v>2494.7581600000003</v>
      </c>
      <c r="D42" s="17">
        <f t="shared" si="0"/>
        <v>2495.8459827956985</v>
      </c>
      <c r="E42" s="15">
        <f t="shared" si="1"/>
        <v>-1.08782279569823</v>
      </c>
      <c r="F42" s="15">
        <f t="shared" si="2"/>
        <v>1.08782279569823</v>
      </c>
      <c r="G42" s="16">
        <f t="shared" si="3"/>
        <v>4.3604338614458321E-4</v>
      </c>
      <c r="H42" s="17">
        <f t="shared" si="8"/>
        <v>2964.1811349999998</v>
      </c>
      <c r="I42" s="15">
        <f t="shared" si="9"/>
        <v>-469.4229749999995</v>
      </c>
      <c r="J42" s="15">
        <f t="shared" si="10"/>
        <v>469.4229749999995</v>
      </c>
      <c r="K42" s="16">
        <f t="shared" si="11"/>
        <v>0.18816371964487308</v>
      </c>
      <c r="L42" s="17">
        <f t="shared" si="7"/>
        <v>2190.4627162124029</v>
      </c>
      <c r="M42" s="15">
        <f t="shared" si="4"/>
        <v>304.29544378759738</v>
      </c>
      <c r="N42" s="15">
        <f t="shared" si="5"/>
        <v>304.29544378759738</v>
      </c>
      <c r="O42" s="16">
        <f t="shared" si="6"/>
        <v>0.12197392463388008</v>
      </c>
    </row>
    <row r="43" spans="1:15" x14ac:dyDescent="0.25">
      <c r="A43" s="2">
        <v>41</v>
      </c>
      <c r="B43" s="4">
        <v>40664</v>
      </c>
      <c r="C43" s="21">
        <v>2633.9255599999997</v>
      </c>
      <c r="D43" s="17">
        <f t="shared" si="0"/>
        <v>2495.8459827956985</v>
      </c>
      <c r="E43" s="15">
        <f t="shared" si="1"/>
        <v>138.07957720430113</v>
      </c>
      <c r="F43" s="15">
        <f t="shared" si="2"/>
        <v>138.07957720430113</v>
      </c>
      <c r="G43" s="16">
        <f t="shared" si="3"/>
        <v>5.2423492638228222E-2</v>
      </c>
      <c r="H43" s="17">
        <f t="shared" si="8"/>
        <v>2865.1894849999999</v>
      </c>
      <c r="I43" s="15">
        <f t="shared" si="9"/>
        <v>-231.2639250000002</v>
      </c>
      <c r="J43" s="15">
        <f t="shared" si="10"/>
        <v>231.2639250000002</v>
      </c>
      <c r="K43" s="16">
        <f t="shared" si="11"/>
        <v>8.7801997335110807E-2</v>
      </c>
      <c r="L43" s="17">
        <f t="shared" si="7"/>
        <v>2198.6221785321018</v>
      </c>
      <c r="M43" s="15">
        <f t="shared" si="4"/>
        <v>435.30338146789791</v>
      </c>
      <c r="N43" s="15">
        <f t="shared" si="5"/>
        <v>435.30338146789791</v>
      </c>
      <c r="O43" s="16">
        <f t="shared" si="6"/>
        <v>0.16526791344395395</v>
      </c>
    </row>
    <row r="44" spans="1:15" x14ac:dyDescent="0.25">
      <c r="A44" s="2">
        <v>42</v>
      </c>
      <c r="B44" s="4">
        <v>40695</v>
      </c>
      <c r="C44" s="21">
        <v>2232.9518000000003</v>
      </c>
      <c r="D44" s="17">
        <f t="shared" si="0"/>
        <v>2495.8459827956985</v>
      </c>
      <c r="E44" s="15">
        <f t="shared" si="1"/>
        <v>-262.89418279569827</v>
      </c>
      <c r="F44" s="15">
        <f t="shared" si="2"/>
        <v>262.89418279569827</v>
      </c>
      <c r="G44" s="16">
        <f t="shared" si="3"/>
        <v>0.11773392636406134</v>
      </c>
      <c r="H44" s="17">
        <f t="shared" si="8"/>
        <v>2281.70136</v>
      </c>
      <c r="I44" s="15">
        <f t="shared" si="9"/>
        <v>-48.749559999999747</v>
      </c>
      <c r="J44" s="15">
        <f t="shared" si="10"/>
        <v>48.749559999999747</v>
      </c>
      <c r="K44" s="16">
        <f t="shared" si="11"/>
        <v>2.1831890863027021E-2</v>
      </c>
      <c r="L44" s="17">
        <f t="shared" si="7"/>
        <v>2210.2945239820192</v>
      </c>
      <c r="M44" s="15">
        <f t="shared" si="4"/>
        <v>22.657276017981076</v>
      </c>
      <c r="N44" s="15">
        <f t="shared" si="5"/>
        <v>22.657276017981076</v>
      </c>
      <c r="O44" s="16">
        <f t="shared" si="6"/>
        <v>1.0146782397175378E-2</v>
      </c>
    </row>
    <row r="45" spans="1:15" x14ac:dyDescent="0.25">
      <c r="A45" s="2">
        <v>43</v>
      </c>
      <c r="B45" s="4">
        <v>40725</v>
      </c>
      <c r="C45" s="21">
        <v>1854.0585500000002</v>
      </c>
      <c r="D45" s="17">
        <f t="shared" si="0"/>
        <v>2495.8459827956985</v>
      </c>
      <c r="E45" s="15">
        <f t="shared" si="1"/>
        <v>-641.78743279569835</v>
      </c>
      <c r="F45" s="15">
        <f t="shared" si="2"/>
        <v>641.78743279569835</v>
      </c>
      <c r="G45" s="16">
        <f t="shared" si="3"/>
        <v>0.34615273222935611</v>
      </c>
      <c r="H45" s="17">
        <f t="shared" si="8"/>
        <v>2399.1255700000002</v>
      </c>
      <c r="I45" s="15">
        <f t="shared" si="9"/>
        <v>-545.06701999999996</v>
      </c>
      <c r="J45" s="15">
        <f t="shared" si="10"/>
        <v>545.06701999999996</v>
      </c>
      <c r="K45" s="16">
        <f t="shared" si="11"/>
        <v>0.29398587223688266</v>
      </c>
      <c r="L45" s="17">
        <f t="shared" si="7"/>
        <v>2210.9020624572413</v>
      </c>
      <c r="M45" s="15">
        <f t="shared" si="4"/>
        <v>-356.8435124572411</v>
      </c>
      <c r="N45" s="15">
        <f t="shared" si="5"/>
        <v>356.8435124572411</v>
      </c>
      <c r="O45" s="16">
        <f t="shared" si="6"/>
        <v>0.19246615078970461</v>
      </c>
    </row>
    <row r="46" spans="1:15" x14ac:dyDescent="0.25">
      <c r="A46" s="2">
        <v>44</v>
      </c>
      <c r="B46" s="4">
        <v>40756</v>
      </c>
      <c r="C46" s="21">
        <v>1753.1868500000003</v>
      </c>
      <c r="D46" s="17">
        <f t="shared" si="0"/>
        <v>2495.8459827956985</v>
      </c>
      <c r="E46" s="15">
        <f t="shared" si="1"/>
        <v>-742.65913279569827</v>
      </c>
      <c r="F46" s="15">
        <f t="shared" si="2"/>
        <v>742.65913279569827</v>
      </c>
      <c r="G46" s="16">
        <f t="shared" si="3"/>
        <v>0.42360523796747512</v>
      </c>
      <c r="H46" s="17">
        <f t="shared" si="8"/>
        <v>2303.9235174999999</v>
      </c>
      <c r="I46" s="15">
        <f t="shared" si="9"/>
        <v>-550.73666749999961</v>
      </c>
      <c r="J46" s="15">
        <f t="shared" si="10"/>
        <v>550.73666749999961</v>
      </c>
      <c r="K46" s="16">
        <f t="shared" si="11"/>
        <v>0.31413461006737503</v>
      </c>
      <c r="L46" s="17">
        <f t="shared" si="7"/>
        <v>2201.3335616683953</v>
      </c>
      <c r="M46" s="15">
        <f t="shared" si="4"/>
        <v>-448.14671166839503</v>
      </c>
      <c r="N46" s="15">
        <f t="shared" si="5"/>
        <v>448.14671166839503</v>
      </c>
      <c r="O46" s="16">
        <f t="shared" si="6"/>
        <v>0.25561833963584368</v>
      </c>
    </row>
    <row r="47" spans="1:15" x14ac:dyDescent="0.25">
      <c r="A47" s="2">
        <v>45</v>
      </c>
      <c r="B47" s="4">
        <v>40787</v>
      </c>
      <c r="C47" s="21">
        <v>2310.5702499999998</v>
      </c>
      <c r="D47" s="17">
        <f t="shared" si="0"/>
        <v>2495.8459827956985</v>
      </c>
      <c r="E47" s="15">
        <f t="shared" si="1"/>
        <v>-185.27573279569879</v>
      </c>
      <c r="F47" s="15">
        <f t="shared" si="2"/>
        <v>185.27573279569879</v>
      </c>
      <c r="G47" s="16">
        <f t="shared" si="3"/>
        <v>8.0186150062175693E-2</v>
      </c>
      <c r="H47" s="17">
        <f t="shared" si="8"/>
        <v>2118.53069</v>
      </c>
      <c r="I47" s="15">
        <f t="shared" si="9"/>
        <v>192.03955999999971</v>
      </c>
      <c r="J47" s="15">
        <f t="shared" si="10"/>
        <v>192.03955999999971</v>
      </c>
      <c r="K47" s="16">
        <f t="shared" si="11"/>
        <v>8.3113491139254356E-2</v>
      </c>
      <c r="L47" s="17">
        <f t="shared" si="7"/>
        <v>2189.3168316048732</v>
      </c>
      <c r="M47" s="15">
        <f t="shared" si="4"/>
        <v>121.25341839512657</v>
      </c>
      <c r="N47" s="15">
        <f t="shared" si="5"/>
        <v>121.25341839512657</v>
      </c>
      <c r="O47" s="16">
        <f t="shared" si="6"/>
        <v>5.2477702591006085E-2</v>
      </c>
    </row>
    <row r="48" spans="1:15" x14ac:dyDescent="0.25">
      <c r="A48" s="2">
        <v>46</v>
      </c>
      <c r="B48" s="4">
        <v>40817</v>
      </c>
      <c r="C48" s="21">
        <v>1949.8978800000002</v>
      </c>
      <c r="D48" s="17">
        <f t="shared" si="0"/>
        <v>2495.8459827956985</v>
      </c>
      <c r="E48" s="15">
        <f t="shared" si="1"/>
        <v>-545.94810279569833</v>
      </c>
      <c r="F48" s="15">
        <f t="shared" si="2"/>
        <v>545.94810279569833</v>
      </c>
      <c r="G48" s="16">
        <f t="shared" si="3"/>
        <v>0.27998804880781669</v>
      </c>
      <c r="H48" s="17">
        <f t="shared" si="8"/>
        <v>2037.6918625000001</v>
      </c>
      <c r="I48" s="15">
        <f t="shared" si="9"/>
        <v>-87.793982499999856</v>
      </c>
      <c r="J48" s="15">
        <f t="shared" si="10"/>
        <v>87.793982499999856</v>
      </c>
      <c r="K48" s="16">
        <f t="shared" si="11"/>
        <v>4.5024913048266842E-2</v>
      </c>
      <c r="L48" s="17">
        <f t="shared" si="7"/>
        <v>2192.5681543529727</v>
      </c>
      <c r="M48" s="15">
        <f t="shared" si="4"/>
        <v>-242.67027435297246</v>
      </c>
      <c r="N48" s="15">
        <f t="shared" si="5"/>
        <v>242.67027435297246</v>
      </c>
      <c r="O48" s="16">
        <f t="shared" si="6"/>
        <v>0.12445281203801936</v>
      </c>
    </row>
    <row r="49" spans="1:15" x14ac:dyDescent="0.25">
      <c r="A49" s="2">
        <v>47</v>
      </c>
      <c r="B49" s="4">
        <v>40848</v>
      </c>
      <c r="C49" s="21">
        <v>1868.8715999999997</v>
      </c>
      <c r="D49" s="17">
        <f t="shared" si="0"/>
        <v>2495.8459827956985</v>
      </c>
      <c r="E49" s="15">
        <f t="shared" si="1"/>
        <v>-626.97438279569883</v>
      </c>
      <c r="F49" s="15">
        <f t="shared" si="2"/>
        <v>626.97438279569883</v>
      </c>
      <c r="G49" s="16">
        <f t="shared" si="3"/>
        <v>0.33548285649784548</v>
      </c>
      <c r="H49" s="17">
        <f t="shared" si="8"/>
        <v>1966.9283825000002</v>
      </c>
      <c r="I49" s="15">
        <f t="shared" si="9"/>
        <v>-98.056782500000509</v>
      </c>
      <c r="J49" s="15">
        <f t="shared" si="10"/>
        <v>98.056782500000509</v>
      </c>
      <c r="K49" s="16">
        <f t="shared" si="11"/>
        <v>5.2468442722336049E-2</v>
      </c>
      <c r="L49" s="17">
        <f t="shared" si="7"/>
        <v>2186.0611263966944</v>
      </c>
      <c r="M49" s="15">
        <f t="shared" si="4"/>
        <v>-317.18952639669465</v>
      </c>
      <c r="N49" s="15">
        <f t="shared" si="5"/>
        <v>317.18952639669465</v>
      </c>
      <c r="O49" s="16">
        <f t="shared" si="6"/>
        <v>0.16972248194937239</v>
      </c>
    </row>
    <row r="50" spans="1:15" x14ac:dyDescent="0.25">
      <c r="A50" s="2">
        <v>48</v>
      </c>
      <c r="B50" s="4">
        <v>40878</v>
      </c>
      <c r="C50" s="21">
        <v>5391.8328899999997</v>
      </c>
      <c r="D50" s="17">
        <f t="shared" si="0"/>
        <v>2495.8459827956985</v>
      </c>
      <c r="E50" s="15">
        <f t="shared" si="1"/>
        <v>2895.9869072043011</v>
      </c>
      <c r="F50" s="15">
        <f t="shared" si="2"/>
        <v>2895.9869072043011</v>
      </c>
      <c r="G50" s="16">
        <f t="shared" si="3"/>
        <v>0.53710620605014736</v>
      </c>
      <c r="H50" s="17">
        <f t="shared" si="8"/>
        <v>1970.6316449999999</v>
      </c>
      <c r="I50" s="15">
        <f t="shared" si="9"/>
        <v>3421.2012449999997</v>
      </c>
      <c r="J50" s="15">
        <f t="shared" si="10"/>
        <v>3421.2012449999997</v>
      </c>
      <c r="K50" s="16">
        <f t="shared" si="11"/>
        <v>0.6345154448953999</v>
      </c>
      <c r="L50" s="17">
        <f t="shared" si="7"/>
        <v>2177.5559185742482</v>
      </c>
      <c r="M50" s="15">
        <f t="shared" si="4"/>
        <v>3214.2769714257515</v>
      </c>
      <c r="N50" s="15">
        <f t="shared" si="5"/>
        <v>3214.2769714257515</v>
      </c>
      <c r="O50" s="16">
        <f t="shared" si="6"/>
        <v>0.59613809199968582</v>
      </c>
    </row>
    <row r="51" spans="1:15" x14ac:dyDescent="0.25">
      <c r="A51" s="2">
        <v>49</v>
      </c>
      <c r="B51" s="4">
        <v>40909</v>
      </c>
      <c r="C51" s="21">
        <v>4530.3724699999993</v>
      </c>
      <c r="D51" s="17">
        <f t="shared" si="0"/>
        <v>2495.8459827956985</v>
      </c>
      <c r="E51" s="15">
        <f t="shared" si="1"/>
        <v>2034.5264872043008</v>
      </c>
      <c r="F51" s="15">
        <f t="shared" si="2"/>
        <v>2034.5264872043008</v>
      </c>
      <c r="G51" s="16">
        <f t="shared" si="3"/>
        <v>0.44908591968472322</v>
      </c>
      <c r="H51" s="17">
        <f t="shared" si="8"/>
        <v>2880.2931549999998</v>
      </c>
      <c r="I51" s="15">
        <f t="shared" si="9"/>
        <v>1650.0793149999995</v>
      </c>
      <c r="J51" s="15">
        <f t="shared" si="10"/>
        <v>1650.0793149999995</v>
      </c>
      <c r="K51" s="16">
        <f t="shared" si="11"/>
        <v>0.36422597168925491</v>
      </c>
      <c r="L51" s="17">
        <f t="shared" si="7"/>
        <v>2263.7444316422616</v>
      </c>
      <c r="M51" s="15">
        <f t="shared" si="4"/>
        <v>2266.6280383577378</v>
      </c>
      <c r="N51" s="15">
        <f t="shared" si="5"/>
        <v>2266.6280383577378</v>
      </c>
      <c r="O51" s="16">
        <f t="shared" si="6"/>
        <v>0.50031825271923791</v>
      </c>
    </row>
    <row r="52" spans="1:15" x14ac:dyDescent="0.25">
      <c r="A52" s="2">
        <v>50</v>
      </c>
      <c r="B52" s="4">
        <v>40940</v>
      </c>
      <c r="C52" s="21">
        <v>7533.4124900000006</v>
      </c>
      <c r="D52" s="17">
        <f t="shared" si="0"/>
        <v>2495.8459827956985</v>
      </c>
      <c r="E52" s="15">
        <f t="shared" si="1"/>
        <v>5037.5665072043021</v>
      </c>
      <c r="F52" s="15">
        <f t="shared" si="2"/>
        <v>5037.5665072043021</v>
      </c>
      <c r="G52" s="16">
        <f t="shared" si="3"/>
        <v>0.66869649231225115</v>
      </c>
      <c r="H52" s="17">
        <f t="shared" si="8"/>
        <v>3435.2437099999997</v>
      </c>
      <c r="I52" s="15">
        <f t="shared" si="9"/>
        <v>4098.1687800000009</v>
      </c>
      <c r="J52" s="15">
        <f t="shared" si="10"/>
        <v>4098.1687800000009</v>
      </c>
      <c r="K52" s="16">
        <f t="shared" si="11"/>
        <v>0.54399898922831991</v>
      </c>
      <c r="L52" s="17">
        <f t="shared" si="7"/>
        <v>2324.5224237197976</v>
      </c>
      <c r="M52" s="15">
        <f t="shared" si="4"/>
        <v>5208.8900662802025</v>
      </c>
      <c r="N52" s="15">
        <f t="shared" si="5"/>
        <v>5208.8900662802025</v>
      </c>
      <c r="O52" s="16">
        <f t="shared" si="6"/>
        <v>0.69143831871606465</v>
      </c>
    </row>
    <row r="53" spans="1:15" x14ac:dyDescent="0.25">
      <c r="A53" s="2">
        <v>51</v>
      </c>
      <c r="B53" s="4">
        <v>40969</v>
      </c>
      <c r="C53" s="21">
        <v>3317.480039999999</v>
      </c>
      <c r="D53" s="17">
        <f t="shared" si="0"/>
        <v>2495.8459827956985</v>
      </c>
      <c r="E53" s="15">
        <f t="shared" si="1"/>
        <v>821.63405720430046</v>
      </c>
      <c r="F53" s="15">
        <f t="shared" si="2"/>
        <v>821.63405720430046</v>
      </c>
      <c r="G53" s="16">
        <f t="shared" si="3"/>
        <v>0.24766812378599895</v>
      </c>
      <c r="H53" s="17">
        <f t="shared" si="8"/>
        <v>4831.1223625000002</v>
      </c>
      <c r="I53" s="15">
        <f t="shared" si="9"/>
        <v>-1513.6423225000012</v>
      </c>
      <c r="J53" s="15">
        <f t="shared" si="10"/>
        <v>1513.6423225000012</v>
      </c>
      <c r="K53" s="16">
        <f t="shared" si="11"/>
        <v>0.45626267656458958</v>
      </c>
      <c r="L53" s="17">
        <f t="shared" si="7"/>
        <v>2464.1950448219854</v>
      </c>
      <c r="M53" s="15">
        <f t="shared" si="4"/>
        <v>853.28499517801356</v>
      </c>
      <c r="N53" s="15">
        <f t="shared" si="5"/>
        <v>853.28499517801356</v>
      </c>
      <c r="O53" s="16">
        <f t="shared" si="6"/>
        <v>0.25720878042660772</v>
      </c>
    </row>
    <row r="54" spans="1:15" x14ac:dyDescent="0.25">
      <c r="A54" s="2">
        <v>52</v>
      </c>
      <c r="B54" s="4">
        <v>41000</v>
      </c>
      <c r="C54" s="21">
        <v>2670.8871600000002</v>
      </c>
      <c r="D54" s="17">
        <f t="shared" si="0"/>
        <v>2495.8459827956985</v>
      </c>
      <c r="E54" s="15">
        <f t="shared" si="1"/>
        <v>175.04117720430168</v>
      </c>
      <c r="F54" s="15">
        <f t="shared" si="2"/>
        <v>175.04117720430168</v>
      </c>
      <c r="G54" s="16">
        <f t="shared" si="3"/>
        <v>6.553671747192108E-2</v>
      </c>
      <c r="H54" s="17">
        <f t="shared" si="8"/>
        <v>5193.2744725000002</v>
      </c>
      <c r="I54" s="15">
        <f t="shared" si="9"/>
        <v>-2522.3873125</v>
      </c>
      <c r="J54" s="15">
        <f t="shared" si="10"/>
        <v>2522.3873125</v>
      </c>
      <c r="K54" s="16">
        <f t="shared" si="11"/>
        <v>0.94440055359732977</v>
      </c>
      <c r="L54" s="17">
        <f t="shared" si="7"/>
        <v>2487.0752650430259</v>
      </c>
      <c r="M54" s="15">
        <f t="shared" si="4"/>
        <v>183.81189495697436</v>
      </c>
      <c r="N54" s="15">
        <f t="shared" si="5"/>
        <v>183.81189495697436</v>
      </c>
      <c r="O54" s="16">
        <f t="shared" si="6"/>
        <v>6.8820539373507017E-2</v>
      </c>
    </row>
    <row r="55" spans="1:15" x14ac:dyDescent="0.25">
      <c r="A55" s="2">
        <v>53</v>
      </c>
      <c r="B55" s="4">
        <v>41030</v>
      </c>
      <c r="C55" s="21">
        <v>2241.4879700000001</v>
      </c>
      <c r="D55" s="17">
        <f t="shared" si="0"/>
        <v>2495.8459827956985</v>
      </c>
      <c r="E55" s="15">
        <f t="shared" si="1"/>
        <v>-254.35801279569841</v>
      </c>
      <c r="F55" s="15">
        <f t="shared" si="2"/>
        <v>254.35801279569841</v>
      </c>
      <c r="G55" s="16">
        <f t="shared" si="3"/>
        <v>0.11347730445133658</v>
      </c>
      <c r="H55" s="17">
        <f t="shared" si="8"/>
        <v>4513.0380399999995</v>
      </c>
      <c r="I55" s="15">
        <f t="shared" si="9"/>
        <v>-2271.5500699999993</v>
      </c>
      <c r="J55" s="15">
        <f t="shared" si="10"/>
        <v>2271.5500699999993</v>
      </c>
      <c r="K55" s="16">
        <f t="shared" si="11"/>
        <v>1.0134116713550771</v>
      </c>
      <c r="L55" s="17">
        <f t="shared" si="7"/>
        <v>2492.004048110382</v>
      </c>
      <c r="M55" s="15">
        <f t="shared" si="4"/>
        <v>-250.51607811038184</v>
      </c>
      <c r="N55" s="15">
        <f t="shared" si="5"/>
        <v>250.51607811038184</v>
      </c>
      <c r="O55" s="16">
        <f t="shared" si="6"/>
        <v>0.11176329360821054</v>
      </c>
    </row>
    <row r="56" spans="1:15" x14ac:dyDescent="0.25">
      <c r="A56" s="2">
        <v>54</v>
      </c>
      <c r="B56" s="4">
        <v>41061</v>
      </c>
      <c r="C56" s="21">
        <v>1374.07997</v>
      </c>
      <c r="D56" s="17">
        <f t="shared" si="0"/>
        <v>2495.8459827956985</v>
      </c>
      <c r="E56" s="15">
        <f t="shared" si="1"/>
        <v>-1121.7660127956985</v>
      </c>
      <c r="F56" s="15">
        <f t="shared" si="2"/>
        <v>1121.7660127956985</v>
      </c>
      <c r="G56" s="16">
        <f t="shared" si="3"/>
        <v>0.81637607510987775</v>
      </c>
      <c r="H56" s="17">
        <f t="shared" si="8"/>
        <v>3940.8169149999999</v>
      </c>
      <c r="I56" s="15">
        <f t="shared" si="9"/>
        <v>-2566.7369449999997</v>
      </c>
      <c r="J56" s="15">
        <f t="shared" si="10"/>
        <v>2566.7369449999997</v>
      </c>
      <c r="K56" s="16">
        <f t="shared" si="11"/>
        <v>1.8679676591166667</v>
      </c>
      <c r="L56" s="17">
        <f t="shared" si="7"/>
        <v>2485.2866405988611</v>
      </c>
      <c r="M56" s="15">
        <f t="shared" si="4"/>
        <v>-1111.2066705988611</v>
      </c>
      <c r="N56" s="15">
        <f t="shared" si="5"/>
        <v>1111.2066705988611</v>
      </c>
      <c r="O56" s="16">
        <f t="shared" si="6"/>
        <v>0.80869141160602254</v>
      </c>
    </row>
    <row r="57" spans="1:15" x14ac:dyDescent="0.25">
      <c r="A57" s="2">
        <v>55</v>
      </c>
      <c r="B57" s="4">
        <v>41091</v>
      </c>
      <c r="C57" s="21">
        <v>3854.5111499999998</v>
      </c>
      <c r="D57" s="17">
        <f t="shared" si="0"/>
        <v>2495.8459827956985</v>
      </c>
      <c r="E57" s="15">
        <f t="shared" si="1"/>
        <v>1358.6651672043013</v>
      </c>
      <c r="F57" s="15">
        <f t="shared" si="2"/>
        <v>1358.6651672043013</v>
      </c>
      <c r="G57" s="16">
        <f t="shared" si="3"/>
        <v>0.35248702476948374</v>
      </c>
      <c r="H57" s="17">
        <f t="shared" si="8"/>
        <v>2400.9837849999999</v>
      </c>
      <c r="I57" s="15">
        <f t="shared" si="9"/>
        <v>1453.5273649999999</v>
      </c>
      <c r="J57" s="15">
        <f t="shared" si="10"/>
        <v>1453.5273649999999</v>
      </c>
      <c r="K57" s="16">
        <f t="shared" si="11"/>
        <v>0.37709771964208744</v>
      </c>
      <c r="L57" s="17">
        <f t="shared" si="7"/>
        <v>2455.490437128663</v>
      </c>
      <c r="M57" s="15">
        <f t="shared" si="4"/>
        <v>1399.0207128713369</v>
      </c>
      <c r="N57" s="15">
        <f t="shared" si="5"/>
        <v>1399.0207128713369</v>
      </c>
      <c r="O57" s="16">
        <f t="shared" si="6"/>
        <v>0.36295671705900678</v>
      </c>
    </row>
    <row r="58" spans="1:15" x14ac:dyDescent="0.25">
      <c r="A58" s="2">
        <v>56</v>
      </c>
      <c r="B58" s="4">
        <v>41122</v>
      </c>
      <c r="C58" s="21">
        <v>5633.1136799999995</v>
      </c>
      <c r="D58" s="17">
        <f t="shared" si="0"/>
        <v>2495.8459827956985</v>
      </c>
      <c r="E58" s="15">
        <f t="shared" si="1"/>
        <v>3137.2676972043009</v>
      </c>
      <c r="F58" s="15">
        <f t="shared" si="2"/>
        <v>3137.2676972043009</v>
      </c>
      <c r="G58" s="16">
        <f t="shared" si="3"/>
        <v>0.55693314131808913</v>
      </c>
      <c r="H58" s="17">
        <f t="shared" si="8"/>
        <v>2535.2415624999999</v>
      </c>
      <c r="I58" s="15">
        <f t="shared" si="9"/>
        <v>3097.8721174999996</v>
      </c>
      <c r="J58" s="15">
        <f t="shared" si="10"/>
        <v>3097.8721174999996</v>
      </c>
      <c r="K58" s="16">
        <f t="shared" si="11"/>
        <v>0.54993957045439923</v>
      </c>
      <c r="L58" s="17">
        <f t="shared" si="7"/>
        <v>2493.0041660529778</v>
      </c>
      <c r="M58" s="15">
        <f t="shared" si="4"/>
        <v>3140.1095139470217</v>
      </c>
      <c r="N58" s="15">
        <f t="shared" si="5"/>
        <v>3140.1095139470217</v>
      </c>
      <c r="O58" s="16">
        <f t="shared" si="6"/>
        <v>0.55743762549933518</v>
      </c>
    </row>
    <row r="59" spans="1:15" x14ac:dyDescent="0.25">
      <c r="A59" s="2">
        <v>57</v>
      </c>
      <c r="B59" s="4">
        <v>41153</v>
      </c>
      <c r="C59" s="21">
        <v>1411.5669399999999</v>
      </c>
      <c r="D59" s="17">
        <f t="shared" si="0"/>
        <v>2495.8459827956985</v>
      </c>
      <c r="E59" s="15">
        <f t="shared" si="1"/>
        <v>-1084.2790427956986</v>
      </c>
      <c r="F59" s="15">
        <f t="shared" si="2"/>
        <v>1084.2790427956986</v>
      </c>
      <c r="G59" s="16">
        <f t="shared" si="3"/>
        <v>0.76813859270159635</v>
      </c>
      <c r="H59" s="17">
        <f t="shared" si="8"/>
        <v>3275.7981924999995</v>
      </c>
      <c r="I59" s="15">
        <f t="shared" si="9"/>
        <v>-1864.2312524999995</v>
      </c>
      <c r="J59" s="15">
        <f t="shared" si="10"/>
        <v>1864.2312524999995</v>
      </c>
      <c r="K59" s="16">
        <f t="shared" si="11"/>
        <v>1.3206821438450518</v>
      </c>
      <c r="L59" s="17">
        <f t="shared" si="7"/>
        <v>2577.2039323717368</v>
      </c>
      <c r="M59" s="15">
        <f t="shared" si="4"/>
        <v>-1165.6369923717368</v>
      </c>
      <c r="N59" s="15">
        <f t="shared" si="5"/>
        <v>1165.6369923717368</v>
      </c>
      <c r="O59" s="16">
        <f t="shared" si="6"/>
        <v>0.82577521429606227</v>
      </c>
    </row>
    <row r="60" spans="1:15" x14ac:dyDescent="0.25">
      <c r="A60" s="2">
        <v>58</v>
      </c>
      <c r="B60" s="4">
        <v>41183</v>
      </c>
      <c r="C60" s="21">
        <v>2081.2746899999997</v>
      </c>
      <c r="D60" s="17">
        <f t="shared" si="0"/>
        <v>2495.8459827956985</v>
      </c>
      <c r="E60" s="15">
        <f t="shared" si="1"/>
        <v>-414.57129279569881</v>
      </c>
      <c r="F60" s="15">
        <f t="shared" si="2"/>
        <v>414.57129279569881</v>
      </c>
      <c r="G60" s="16">
        <f t="shared" si="3"/>
        <v>0.19919105093989245</v>
      </c>
      <c r="H60" s="17">
        <f t="shared" si="8"/>
        <v>3068.317935</v>
      </c>
      <c r="I60" s="15">
        <f t="shared" si="9"/>
        <v>-987.0432450000003</v>
      </c>
      <c r="J60" s="15">
        <f t="shared" si="10"/>
        <v>987.0432450000003</v>
      </c>
      <c r="K60" s="16">
        <f t="shared" si="11"/>
        <v>0.47424938656223242</v>
      </c>
      <c r="L60" s="17">
        <f t="shared" si="7"/>
        <v>2545.9482191762968</v>
      </c>
      <c r="M60" s="15">
        <f t="shared" si="4"/>
        <v>-464.67352917629705</v>
      </c>
      <c r="N60" s="15">
        <f t="shared" si="5"/>
        <v>464.67352917629705</v>
      </c>
      <c r="O60" s="16">
        <f t="shared" si="6"/>
        <v>0.22326391197132037</v>
      </c>
    </row>
    <row r="61" spans="1:15" x14ac:dyDescent="0.25">
      <c r="A61" s="2">
        <v>59</v>
      </c>
      <c r="B61" s="4">
        <v>41214</v>
      </c>
      <c r="C61" s="21">
        <v>1407.1862599999999</v>
      </c>
      <c r="D61" s="17">
        <f t="shared" si="0"/>
        <v>2495.8459827956985</v>
      </c>
      <c r="E61" s="15">
        <f t="shared" si="1"/>
        <v>-1088.6597227956986</v>
      </c>
      <c r="F61" s="15">
        <f t="shared" si="2"/>
        <v>1088.6597227956986</v>
      </c>
      <c r="G61" s="16">
        <f t="shared" si="3"/>
        <v>0.77364294531677602</v>
      </c>
      <c r="H61" s="17">
        <f t="shared" si="8"/>
        <v>3245.1166149999999</v>
      </c>
      <c r="I61" s="15">
        <f t="shared" si="9"/>
        <v>-1837.930355</v>
      </c>
      <c r="J61" s="15">
        <f t="shared" si="10"/>
        <v>1837.930355</v>
      </c>
      <c r="K61" s="16">
        <f t="shared" si="11"/>
        <v>1.3061031131728078</v>
      </c>
      <c r="L61" s="17">
        <f t="shared" si="7"/>
        <v>2533.4883344501814</v>
      </c>
      <c r="M61" s="15">
        <f t="shared" si="4"/>
        <v>-1126.3020744501814</v>
      </c>
      <c r="N61" s="15">
        <f t="shared" si="5"/>
        <v>1126.3020744501814</v>
      </c>
      <c r="O61" s="16">
        <f t="shared" si="6"/>
        <v>0.80039303002445561</v>
      </c>
    </row>
    <row r="62" spans="1:15" x14ac:dyDescent="0.25">
      <c r="A62" s="2">
        <v>60</v>
      </c>
      <c r="B62" s="4">
        <v>41244</v>
      </c>
      <c r="C62" s="21">
        <v>1725.1438299999998</v>
      </c>
      <c r="D62" s="17">
        <f t="shared" si="0"/>
        <v>2495.8459827956985</v>
      </c>
      <c r="E62" s="15">
        <f t="shared" si="1"/>
        <v>-770.70215279569879</v>
      </c>
      <c r="F62" s="15">
        <f t="shared" si="2"/>
        <v>770.70215279569879</v>
      </c>
      <c r="G62" s="16">
        <f t="shared" si="3"/>
        <v>0.44674660709055136</v>
      </c>
      <c r="H62" s="17">
        <f t="shared" si="8"/>
        <v>2633.2853924999999</v>
      </c>
      <c r="I62" s="15">
        <f t="shared" si="9"/>
        <v>-908.14156250000019</v>
      </c>
      <c r="J62" s="15">
        <f t="shared" si="10"/>
        <v>908.14156250000019</v>
      </c>
      <c r="K62" s="16">
        <f t="shared" si="11"/>
        <v>0.52641498448277224</v>
      </c>
      <c r="L62" s="17">
        <f t="shared" si="7"/>
        <v>2503.2873586396804</v>
      </c>
      <c r="M62" s="15">
        <f t="shared" si="4"/>
        <v>-778.14352863968065</v>
      </c>
      <c r="N62" s="15">
        <f t="shared" si="5"/>
        <v>778.14352863968065</v>
      </c>
      <c r="O62" s="16">
        <f t="shared" si="6"/>
        <v>0.45106008850269647</v>
      </c>
    </row>
    <row r="63" spans="1:15" x14ac:dyDescent="0.25">
      <c r="A63" s="2">
        <v>61</v>
      </c>
      <c r="B63" s="4">
        <v>41275</v>
      </c>
      <c r="C63" s="21">
        <v>2816.7744600000001</v>
      </c>
      <c r="D63" s="17">
        <f t="shared" si="0"/>
        <v>2495.8459827956985</v>
      </c>
      <c r="E63" s="15">
        <f t="shared" si="1"/>
        <v>320.92847720430154</v>
      </c>
      <c r="F63" s="15">
        <f t="shared" si="2"/>
        <v>320.92847720430154</v>
      </c>
      <c r="G63" s="16">
        <f t="shared" si="3"/>
        <v>0.11393474407045764</v>
      </c>
      <c r="H63" s="17">
        <f t="shared" si="8"/>
        <v>1656.2929299999998</v>
      </c>
      <c r="I63" s="15">
        <f t="shared" si="9"/>
        <v>1160.4815300000002</v>
      </c>
      <c r="J63" s="15">
        <f t="shared" si="10"/>
        <v>1160.4815300000002</v>
      </c>
      <c r="K63" s="16">
        <f t="shared" si="11"/>
        <v>0.4119895101576575</v>
      </c>
      <c r="L63" s="17">
        <f t="shared" si="7"/>
        <v>2482.4220025166196</v>
      </c>
      <c r="M63" s="15">
        <f t="shared" si="4"/>
        <v>334.35245748338048</v>
      </c>
      <c r="N63" s="15">
        <f t="shared" si="5"/>
        <v>334.35245748338048</v>
      </c>
      <c r="O63" s="16">
        <f t="shared" si="6"/>
        <v>0.11870047184515457</v>
      </c>
    </row>
    <row r="64" spans="1:15" x14ac:dyDescent="0.25">
      <c r="A64" s="2">
        <v>62</v>
      </c>
      <c r="B64" s="4">
        <v>41306</v>
      </c>
      <c r="C64" s="21">
        <v>2060.2171900000003</v>
      </c>
      <c r="D64" s="17">
        <f t="shared" si="0"/>
        <v>2495.8459827956985</v>
      </c>
      <c r="E64" s="15">
        <f t="shared" si="1"/>
        <v>-435.62879279569825</v>
      </c>
      <c r="F64" s="15">
        <f t="shared" si="2"/>
        <v>435.62879279569825</v>
      </c>
      <c r="G64" s="16">
        <f t="shared" si="3"/>
        <v>0.21144799437174785</v>
      </c>
      <c r="H64" s="17">
        <f t="shared" si="8"/>
        <v>2007.5948100000001</v>
      </c>
      <c r="I64" s="15">
        <f t="shared" si="9"/>
        <v>52.622380000000248</v>
      </c>
      <c r="J64" s="15">
        <f t="shared" si="10"/>
        <v>52.622380000000248</v>
      </c>
      <c r="K64" s="16">
        <f t="shared" si="11"/>
        <v>2.5542151699064427E-2</v>
      </c>
      <c r="L64" s="17">
        <f t="shared" si="7"/>
        <v>2491.3874219273644</v>
      </c>
      <c r="M64" s="15">
        <f t="shared" si="4"/>
        <v>-431.17023192736406</v>
      </c>
      <c r="N64" s="15">
        <f t="shared" si="5"/>
        <v>431.17023192736406</v>
      </c>
      <c r="O64" s="16">
        <f t="shared" si="6"/>
        <v>0.20928387260343362</v>
      </c>
    </row>
    <row r="65" spans="1:15" x14ac:dyDescent="0.25">
      <c r="A65" s="2">
        <v>63</v>
      </c>
      <c r="B65" s="4">
        <v>41334</v>
      </c>
      <c r="C65" s="21">
        <v>1750.3575899999998</v>
      </c>
      <c r="D65" s="17">
        <f t="shared" si="0"/>
        <v>2495.8459827956985</v>
      </c>
      <c r="E65" s="15">
        <f t="shared" si="1"/>
        <v>-745.4883927956987</v>
      </c>
      <c r="F65" s="15">
        <f t="shared" si="2"/>
        <v>745.4883927956987</v>
      </c>
      <c r="G65" s="16">
        <f t="shared" si="3"/>
        <v>0.42590633882742712</v>
      </c>
      <c r="H65" s="17">
        <f t="shared" si="8"/>
        <v>2002.3304350000001</v>
      </c>
      <c r="I65" s="15">
        <f t="shared" si="9"/>
        <v>-251.97284500000023</v>
      </c>
      <c r="J65" s="15">
        <f t="shared" si="10"/>
        <v>251.97284500000023</v>
      </c>
      <c r="K65" s="16">
        <f t="shared" si="11"/>
        <v>0.14395506748995229</v>
      </c>
      <c r="L65" s="17">
        <f t="shared" si="7"/>
        <v>2479.825903894111</v>
      </c>
      <c r="M65" s="15">
        <f t="shared" si="4"/>
        <v>-729.46831389411113</v>
      </c>
      <c r="N65" s="15">
        <f t="shared" si="5"/>
        <v>729.46831389411113</v>
      </c>
      <c r="O65" s="16">
        <f t="shared" si="6"/>
        <v>0.41675387821417176</v>
      </c>
    </row>
    <row r="66" spans="1:15" x14ac:dyDescent="0.25">
      <c r="A66" s="2">
        <v>64</v>
      </c>
      <c r="B66" s="4">
        <v>41365</v>
      </c>
      <c r="C66" s="21">
        <v>6542.2138600000008</v>
      </c>
      <c r="D66" s="17">
        <f t="shared" si="0"/>
        <v>2495.8459827956985</v>
      </c>
      <c r="E66" s="15">
        <f t="shared" si="1"/>
        <v>4046.3678772043022</v>
      </c>
      <c r="F66" s="15">
        <f t="shared" si="2"/>
        <v>4046.3678772043022</v>
      </c>
      <c r="G66" s="16">
        <f t="shared" si="3"/>
        <v>0.61850131527254926</v>
      </c>
      <c r="H66" s="17">
        <f t="shared" si="8"/>
        <v>2088.1232675000001</v>
      </c>
      <c r="I66" s="15">
        <f t="shared" si="9"/>
        <v>4454.0905925000006</v>
      </c>
      <c r="J66" s="15">
        <f t="shared" si="10"/>
        <v>4454.0905925000006</v>
      </c>
      <c r="K66" s="16">
        <f t="shared" si="11"/>
        <v>0.68082314149540812</v>
      </c>
      <c r="L66" s="17">
        <f t="shared" si="7"/>
        <v>2460.2657384622948</v>
      </c>
      <c r="M66" s="15">
        <f t="shared" si="4"/>
        <v>4081.9481215377059</v>
      </c>
      <c r="N66" s="15">
        <f t="shared" si="5"/>
        <v>4081.9481215377059</v>
      </c>
      <c r="O66" s="16">
        <f t="shared" si="6"/>
        <v>0.62393987859297917</v>
      </c>
    </row>
    <row r="67" spans="1:15" x14ac:dyDescent="0.25">
      <c r="A67" s="2">
        <v>65</v>
      </c>
      <c r="B67" s="4">
        <v>41395</v>
      </c>
      <c r="C67" s="21">
        <v>1789.0780100000002</v>
      </c>
      <c r="D67" s="17">
        <f t="shared" si="0"/>
        <v>2495.8459827956985</v>
      </c>
      <c r="E67" s="15">
        <f t="shared" si="1"/>
        <v>-706.76797279569837</v>
      </c>
      <c r="F67" s="15">
        <f t="shared" si="2"/>
        <v>706.76797279569837</v>
      </c>
      <c r="G67" s="16">
        <f t="shared" si="3"/>
        <v>0.39504592245013304</v>
      </c>
      <c r="H67" s="17">
        <f t="shared" si="8"/>
        <v>3292.3907749999998</v>
      </c>
      <c r="I67" s="15">
        <f t="shared" si="9"/>
        <v>-1503.3127649999997</v>
      </c>
      <c r="J67" s="15">
        <f t="shared" si="10"/>
        <v>1503.3127649999997</v>
      </c>
      <c r="K67" s="16">
        <f t="shared" si="11"/>
        <v>0.84027233949401658</v>
      </c>
      <c r="L67" s="17">
        <f t="shared" si="7"/>
        <v>2569.7202260947192</v>
      </c>
      <c r="M67" s="15">
        <f t="shared" si="4"/>
        <v>-780.64221609471906</v>
      </c>
      <c r="N67" s="15">
        <f t="shared" si="5"/>
        <v>780.64221609471906</v>
      </c>
      <c r="O67" s="16">
        <f t="shared" si="6"/>
        <v>0.4363377179370278</v>
      </c>
    </row>
    <row r="68" spans="1:15" x14ac:dyDescent="0.25">
      <c r="A68" s="2">
        <v>66</v>
      </c>
      <c r="B68" s="4">
        <v>41426</v>
      </c>
      <c r="C68" s="21">
        <v>1916.9273999999996</v>
      </c>
      <c r="D68" s="17">
        <f t="shared" ref="D68:D101" si="12">AVERAGE($C$3:$C$95)</f>
        <v>2495.8459827956985</v>
      </c>
      <c r="E68" s="15">
        <f t="shared" ref="E68:E95" si="13">C68-D68</f>
        <v>-578.91858279569897</v>
      </c>
      <c r="F68" s="15">
        <f t="shared" ref="F68:F95" si="14">ABS(E68)</f>
        <v>578.91858279569897</v>
      </c>
      <c r="G68" s="16">
        <f t="shared" ref="G68:G95" si="15">F68/C68</f>
        <v>0.30200339501417689</v>
      </c>
      <c r="H68" s="17">
        <f t="shared" si="8"/>
        <v>3035.4666625</v>
      </c>
      <c r="I68" s="15">
        <f t="shared" si="9"/>
        <v>-1118.5392625000004</v>
      </c>
      <c r="J68" s="15">
        <f t="shared" si="10"/>
        <v>1118.5392625000004</v>
      </c>
      <c r="K68" s="16">
        <f t="shared" si="11"/>
        <v>0.58350632501783883</v>
      </c>
      <c r="L68" s="17">
        <f t="shared" si="7"/>
        <v>2548.7878694741016</v>
      </c>
      <c r="M68" s="15">
        <f t="shared" si="4"/>
        <v>-631.86046947410205</v>
      </c>
      <c r="N68" s="15">
        <f t="shared" si="5"/>
        <v>631.86046947410205</v>
      </c>
      <c r="O68" s="16">
        <f t="shared" si="6"/>
        <v>0.32962149191153622</v>
      </c>
    </row>
    <row r="69" spans="1:15" x14ac:dyDescent="0.25">
      <c r="A69" s="2">
        <v>67</v>
      </c>
      <c r="B69" s="4">
        <v>41456</v>
      </c>
      <c r="C69" s="21">
        <v>2860.7202500000003</v>
      </c>
      <c r="D69" s="17">
        <f t="shared" si="12"/>
        <v>2495.8459827956985</v>
      </c>
      <c r="E69" s="15">
        <f t="shared" si="13"/>
        <v>364.87426720430176</v>
      </c>
      <c r="F69" s="15">
        <f t="shared" si="14"/>
        <v>364.87426720430176</v>
      </c>
      <c r="G69" s="16">
        <f t="shared" si="15"/>
        <v>0.12754629440061527</v>
      </c>
      <c r="H69" s="17">
        <f t="shared" si="8"/>
        <v>2999.6442150000003</v>
      </c>
      <c r="I69" s="15">
        <f t="shared" si="9"/>
        <v>-138.92396499999995</v>
      </c>
      <c r="J69" s="15">
        <f t="shared" si="10"/>
        <v>138.92396499999995</v>
      </c>
      <c r="K69" s="16">
        <f t="shared" si="11"/>
        <v>4.8562583146674318E-2</v>
      </c>
      <c r="L69" s="17">
        <f t="shared" si="7"/>
        <v>2531.8449878199817</v>
      </c>
      <c r="M69" s="15">
        <f t="shared" ref="M69:M95" si="16">C69-L69</f>
        <v>328.87526218001858</v>
      </c>
      <c r="N69" s="15">
        <f t="shared" ref="N69:N95" si="17">ABS(M69)</f>
        <v>328.87526218001858</v>
      </c>
      <c r="O69" s="16">
        <f t="shared" ref="O69:O95" si="18">N69/C69</f>
        <v>0.11496239878052338</v>
      </c>
    </row>
    <row r="70" spans="1:15" x14ac:dyDescent="0.25">
      <c r="A70" s="2">
        <v>68</v>
      </c>
      <c r="B70" s="4">
        <v>41487</v>
      </c>
      <c r="C70" s="21">
        <v>2496.8805899999998</v>
      </c>
      <c r="D70" s="17">
        <f t="shared" si="12"/>
        <v>2495.8459827956985</v>
      </c>
      <c r="E70" s="15">
        <f t="shared" si="13"/>
        <v>1.03460720430121</v>
      </c>
      <c r="F70" s="15">
        <f t="shared" si="14"/>
        <v>1.03460720430121</v>
      </c>
      <c r="G70" s="16">
        <f t="shared" si="15"/>
        <v>4.1435990509310262E-4</v>
      </c>
      <c r="H70" s="17">
        <f t="shared" si="8"/>
        <v>3277.2348800000004</v>
      </c>
      <c r="I70" s="15">
        <f t="shared" si="9"/>
        <v>-780.35429000000067</v>
      </c>
      <c r="J70" s="15">
        <f t="shared" si="10"/>
        <v>780.35429000000067</v>
      </c>
      <c r="K70" s="16">
        <f t="shared" si="11"/>
        <v>0.31253168178138657</v>
      </c>
      <c r="L70" s="17">
        <f t="shared" ref="L70:L95" si="19">C69*$O$1+(1-$O$1)*L69</f>
        <v>2540.6635401986759</v>
      </c>
      <c r="M70" s="15">
        <f t="shared" si="16"/>
        <v>-43.78295019867619</v>
      </c>
      <c r="N70" s="15">
        <f t="shared" si="17"/>
        <v>43.78295019867619</v>
      </c>
      <c r="O70" s="16">
        <f t="shared" si="18"/>
        <v>1.7535059695696621E-2</v>
      </c>
    </row>
    <row r="71" spans="1:15" x14ac:dyDescent="0.25">
      <c r="A71" s="2">
        <v>69</v>
      </c>
      <c r="B71" s="4">
        <v>41518</v>
      </c>
      <c r="C71" s="21">
        <v>3063.3801300000005</v>
      </c>
      <c r="D71" s="17">
        <f t="shared" si="12"/>
        <v>2495.8459827956985</v>
      </c>
      <c r="E71" s="15">
        <f t="shared" si="13"/>
        <v>567.53414720430192</v>
      </c>
      <c r="F71" s="15">
        <f t="shared" si="14"/>
        <v>567.53414720430192</v>
      </c>
      <c r="G71" s="16">
        <f t="shared" si="15"/>
        <v>0.1852640296404553</v>
      </c>
      <c r="H71" s="17">
        <f t="shared" si="8"/>
        <v>2265.9015625000002</v>
      </c>
      <c r="I71" s="15">
        <f t="shared" si="9"/>
        <v>797.47856750000028</v>
      </c>
      <c r="J71" s="15">
        <f t="shared" si="10"/>
        <v>797.47856750000028</v>
      </c>
      <c r="K71" s="16">
        <f t="shared" si="11"/>
        <v>0.26032634986765424</v>
      </c>
      <c r="L71" s="17">
        <f t="shared" si="19"/>
        <v>2539.4895320441515</v>
      </c>
      <c r="M71" s="15">
        <f t="shared" si="16"/>
        <v>523.89059795584899</v>
      </c>
      <c r="N71" s="15">
        <f t="shared" si="17"/>
        <v>523.89059795584899</v>
      </c>
      <c r="O71" s="16">
        <f t="shared" si="18"/>
        <v>0.1710171691803227</v>
      </c>
    </row>
    <row r="72" spans="1:15" x14ac:dyDescent="0.25">
      <c r="A72" s="2">
        <v>70</v>
      </c>
      <c r="B72" s="4">
        <v>41548</v>
      </c>
      <c r="C72" s="21">
        <v>3010.7683699999993</v>
      </c>
      <c r="D72" s="17">
        <f t="shared" si="12"/>
        <v>2495.8459827956985</v>
      </c>
      <c r="E72" s="15">
        <f t="shared" si="13"/>
        <v>514.92238720430078</v>
      </c>
      <c r="F72" s="15">
        <f t="shared" si="14"/>
        <v>514.92238720430078</v>
      </c>
      <c r="G72" s="16">
        <f t="shared" si="15"/>
        <v>0.17102690208091328</v>
      </c>
      <c r="H72" s="17">
        <f t="shared" ref="H72:H95" si="20">AVERAGE(C68:C71)</f>
        <v>2584.4770925000003</v>
      </c>
      <c r="I72" s="15">
        <f t="shared" ref="I72:I95" si="21">C72-H72</f>
        <v>426.29127749999907</v>
      </c>
      <c r="J72" s="15">
        <f t="shared" ref="J72:J95" si="22">ABS(I72)</f>
        <v>426.29127749999907</v>
      </c>
      <c r="K72" s="16">
        <f t="shared" ref="K72:K95" si="23">J72/C72</f>
        <v>0.1415888654031526</v>
      </c>
      <c r="L72" s="17">
        <f t="shared" si="19"/>
        <v>2553.5372796556767</v>
      </c>
      <c r="M72" s="15">
        <f t="shared" si="16"/>
        <v>457.23109034432264</v>
      </c>
      <c r="N72" s="15">
        <f t="shared" si="17"/>
        <v>457.23109034432264</v>
      </c>
      <c r="O72" s="16">
        <f t="shared" si="18"/>
        <v>0.15186524971508278</v>
      </c>
    </row>
    <row r="73" spans="1:15" x14ac:dyDescent="0.25">
      <c r="A73" s="2">
        <v>71</v>
      </c>
      <c r="B73" s="4">
        <v>41579</v>
      </c>
      <c r="C73" s="21">
        <v>2439.8788400000003</v>
      </c>
      <c r="D73" s="17">
        <f t="shared" si="12"/>
        <v>2495.8459827956985</v>
      </c>
      <c r="E73" s="15">
        <f t="shared" si="13"/>
        <v>-55.967142795698237</v>
      </c>
      <c r="F73" s="15">
        <f t="shared" si="14"/>
        <v>55.967142795698237</v>
      </c>
      <c r="G73" s="16">
        <f t="shared" si="15"/>
        <v>2.2938492632567864E-2</v>
      </c>
      <c r="H73" s="17">
        <f t="shared" si="20"/>
        <v>2857.9373350000001</v>
      </c>
      <c r="I73" s="15">
        <f t="shared" si="21"/>
        <v>-418.05849499999977</v>
      </c>
      <c r="J73" s="15">
        <f t="shared" si="22"/>
        <v>418.05849499999977</v>
      </c>
      <c r="K73" s="16">
        <f t="shared" si="23"/>
        <v>0.17134395698107685</v>
      </c>
      <c r="L73" s="17">
        <f t="shared" si="19"/>
        <v>2565.7976007653924</v>
      </c>
      <c r="M73" s="15">
        <f t="shared" si="16"/>
        <v>-125.91876076539211</v>
      </c>
      <c r="N73" s="15">
        <f t="shared" si="17"/>
        <v>125.91876076539211</v>
      </c>
      <c r="O73" s="16">
        <f t="shared" si="18"/>
        <v>5.1608612157721771E-2</v>
      </c>
    </row>
    <row r="74" spans="1:15" x14ac:dyDescent="0.25">
      <c r="A74" s="2">
        <v>72</v>
      </c>
      <c r="B74" s="4">
        <v>41609</v>
      </c>
      <c r="C74" s="21">
        <v>2065.3926700000002</v>
      </c>
      <c r="D74" s="17">
        <f t="shared" si="12"/>
        <v>2495.8459827956985</v>
      </c>
      <c r="E74" s="15">
        <f t="shared" si="13"/>
        <v>-430.45331279569837</v>
      </c>
      <c r="F74" s="15">
        <f t="shared" si="14"/>
        <v>430.45331279569837</v>
      </c>
      <c r="G74" s="16">
        <f t="shared" si="15"/>
        <v>0.20841233681520635</v>
      </c>
      <c r="H74" s="17">
        <f t="shared" si="20"/>
        <v>2752.7269825000003</v>
      </c>
      <c r="I74" s="15">
        <f t="shared" si="21"/>
        <v>-687.33431250000012</v>
      </c>
      <c r="J74" s="15">
        <f t="shared" si="22"/>
        <v>687.33431250000012</v>
      </c>
      <c r="K74" s="16">
        <f t="shared" si="23"/>
        <v>0.33278626504469971</v>
      </c>
      <c r="L74" s="17">
        <f t="shared" si="19"/>
        <v>2562.4211802346745</v>
      </c>
      <c r="M74" s="15">
        <f t="shared" si="16"/>
        <v>-497.02851023467429</v>
      </c>
      <c r="N74" s="15">
        <f t="shared" si="17"/>
        <v>497.02851023467429</v>
      </c>
      <c r="O74" s="16">
        <f t="shared" si="18"/>
        <v>0.24064601247697573</v>
      </c>
    </row>
    <row r="75" spans="1:15" x14ac:dyDescent="0.25">
      <c r="A75" s="2">
        <v>73</v>
      </c>
      <c r="B75" s="4">
        <v>41640</v>
      </c>
      <c r="C75" s="21">
        <v>6857.9609999999993</v>
      </c>
      <c r="D75" s="17">
        <f t="shared" si="12"/>
        <v>2495.8459827956985</v>
      </c>
      <c r="E75" s="15">
        <f t="shared" si="13"/>
        <v>4362.1150172043008</v>
      </c>
      <c r="F75" s="15">
        <f t="shared" si="14"/>
        <v>4362.1150172043008</v>
      </c>
      <c r="G75" s="16">
        <f t="shared" si="15"/>
        <v>0.63606588273166054</v>
      </c>
      <c r="H75" s="17">
        <f t="shared" si="20"/>
        <v>2644.8550025000004</v>
      </c>
      <c r="I75" s="15">
        <f t="shared" si="21"/>
        <v>4213.1059974999989</v>
      </c>
      <c r="J75" s="15">
        <f t="shared" si="22"/>
        <v>4213.1059974999989</v>
      </c>
      <c r="K75" s="16">
        <f t="shared" si="23"/>
        <v>0.61433799310028148</v>
      </c>
      <c r="L75" s="17">
        <f t="shared" si="19"/>
        <v>2549.0937200841154</v>
      </c>
      <c r="M75" s="15">
        <f t="shared" si="16"/>
        <v>4308.867279915884</v>
      </c>
      <c r="N75" s="15">
        <f t="shared" si="17"/>
        <v>4308.867279915884</v>
      </c>
      <c r="O75" s="16">
        <f t="shared" si="18"/>
        <v>0.62830151409666579</v>
      </c>
    </row>
    <row r="76" spans="1:15" x14ac:dyDescent="0.25">
      <c r="A76" s="2">
        <v>74</v>
      </c>
      <c r="B76" s="4">
        <v>41671</v>
      </c>
      <c r="C76" s="21">
        <v>2334.85475</v>
      </c>
      <c r="D76" s="17">
        <f t="shared" si="12"/>
        <v>2495.8459827956985</v>
      </c>
      <c r="E76" s="15">
        <f t="shared" si="13"/>
        <v>-160.99123279569858</v>
      </c>
      <c r="F76" s="15">
        <f t="shared" si="14"/>
        <v>160.99123279569858</v>
      </c>
      <c r="G76" s="16">
        <f t="shared" si="15"/>
        <v>6.8951283927061666E-2</v>
      </c>
      <c r="H76" s="17">
        <f t="shared" si="20"/>
        <v>3593.5002199999999</v>
      </c>
      <c r="I76" s="15">
        <f t="shared" si="21"/>
        <v>-1258.6454699999999</v>
      </c>
      <c r="J76" s="15">
        <f t="shared" si="22"/>
        <v>1258.6454699999999</v>
      </c>
      <c r="K76" s="16">
        <f t="shared" si="23"/>
        <v>0.53906799555732532</v>
      </c>
      <c r="L76" s="17">
        <f t="shared" si="19"/>
        <v>2664.6328808860035</v>
      </c>
      <c r="M76" s="15">
        <f t="shared" si="16"/>
        <v>-329.77813088600351</v>
      </c>
      <c r="N76" s="15">
        <f t="shared" si="17"/>
        <v>329.77813088600351</v>
      </c>
      <c r="O76" s="16">
        <f t="shared" si="18"/>
        <v>0.1412413902346617</v>
      </c>
    </row>
    <row r="77" spans="1:15" x14ac:dyDescent="0.25">
      <c r="A77" s="2">
        <v>75</v>
      </c>
      <c r="B77" s="4">
        <v>41699</v>
      </c>
      <c r="C77" s="21">
        <v>4534.6793499999994</v>
      </c>
      <c r="D77" s="17">
        <f t="shared" si="12"/>
        <v>2495.8459827956985</v>
      </c>
      <c r="E77" s="15">
        <f t="shared" si="13"/>
        <v>2038.8333672043009</v>
      </c>
      <c r="F77" s="15">
        <f t="shared" si="14"/>
        <v>2038.8333672043009</v>
      </c>
      <c r="G77" s="16">
        <f t="shared" si="15"/>
        <v>0.44960915862866935</v>
      </c>
      <c r="H77" s="17">
        <f t="shared" si="20"/>
        <v>3424.5218150000001</v>
      </c>
      <c r="I77" s="15">
        <f t="shared" si="21"/>
        <v>1110.1575349999994</v>
      </c>
      <c r="J77" s="15">
        <f t="shared" si="22"/>
        <v>1110.1575349999994</v>
      </c>
      <c r="K77" s="16">
        <f t="shared" si="23"/>
        <v>0.24481500218973576</v>
      </c>
      <c r="L77" s="17">
        <f t="shared" si="19"/>
        <v>2655.790118735732</v>
      </c>
      <c r="M77" s="15">
        <f t="shared" si="16"/>
        <v>1878.8892312642674</v>
      </c>
      <c r="N77" s="15">
        <f t="shared" si="17"/>
        <v>1878.8892312642674</v>
      </c>
      <c r="O77" s="16">
        <f t="shared" si="18"/>
        <v>0.41433783653617484</v>
      </c>
    </row>
    <row r="78" spans="1:15" x14ac:dyDescent="0.25">
      <c r="A78" s="2">
        <v>76</v>
      </c>
      <c r="B78" s="4">
        <v>41730</v>
      </c>
      <c r="C78" s="21">
        <v>2849.0326199999995</v>
      </c>
      <c r="D78" s="17">
        <f t="shared" si="12"/>
        <v>2495.8459827956985</v>
      </c>
      <c r="E78" s="15">
        <f t="shared" si="13"/>
        <v>353.18663720430095</v>
      </c>
      <c r="F78" s="15">
        <f t="shared" si="14"/>
        <v>353.18663720430095</v>
      </c>
      <c r="G78" s="16">
        <f t="shared" si="15"/>
        <v>0.1239672142484283</v>
      </c>
      <c r="H78" s="17">
        <f t="shared" si="20"/>
        <v>3948.2219425000003</v>
      </c>
      <c r="I78" s="15">
        <f t="shared" si="21"/>
        <v>-1099.1893225000008</v>
      </c>
      <c r="J78" s="15">
        <f t="shared" si="22"/>
        <v>1099.1893225000008</v>
      </c>
      <c r="K78" s="16">
        <f t="shared" si="23"/>
        <v>0.38581142061476326</v>
      </c>
      <c r="L78" s="17">
        <f t="shared" si="19"/>
        <v>2706.1711750360359</v>
      </c>
      <c r="M78" s="15">
        <f t="shared" si="16"/>
        <v>142.86144496396355</v>
      </c>
      <c r="N78" s="15">
        <f t="shared" si="17"/>
        <v>142.86144496396355</v>
      </c>
      <c r="O78" s="16">
        <f t="shared" si="18"/>
        <v>5.0143843198244456E-2</v>
      </c>
    </row>
    <row r="79" spans="1:15" x14ac:dyDescent="0.25">
      <c r="A79" s="2">
        <v>77</v>
      </c>
      <c r="B79" s="4">
        <v>41760</v>
      </c>
      <c r="C79" s="21">
        <v>2340.1882599999994</v>
      </c>
      <c r="D79" s="17">
        <f t="shared" si="12"/>
        <v>2495.8459827956985</v>
      </c>
      <c r="E79" s="15">
        <f t="shared" si="13"/>
        <v>-155.6577227956991</v>
      </c>
      <c r="F79" s="15">
        <f t="shared" si="14"/>
        <v>155.6577227956991</v>
      </c>
      <c r="G79" s="16">
        <f t="shared" si="15"/>
        <v>6.651504302294857E-2</v>
      </c>
      <c r="H79" s="17">
        <f t="shared" si="20"/>
        <v>4144.1319299999996</v>
      </c>
      <c r="I79" s="15">
        <f t="shared" si="21"/>
        <v>-1803.9436700000001</v>
      </c>
      <c r="J79" s="15">
        <f t="shared" si="22"/>
        <v>1803.9436700000001</v>
      </c>
      <c r="K79" s="16">
        <f t="shared" si="23"/>
        <v>0.77085408077382656</v>
      </c>
      <c r="L79" s="17">
        <f t="shared" si="19"/>
        <v>2710.0019013939859</v>
      </c>
      <c r="M79" s="15">
        <f t="shared" si="16"/>
        <v>-369.81364139398647</v>
      </c>
      <c r="N79" s="15">
        <f t="shared" si="17"/>
        <v>369.81364139398647</v>
      </c>
      <c r="O79" s="16">
        <f t="shared" si="18"/>
        <v>0.1580273039204062</v>
      </c>
    </row>
    <row r="80" spans="1:15" x14ac:dyDescent="0.25">
      <c r="A80" s="2">
        <v>78</v>
      </c>
      <c r="B80" s="4">
        <v>41791</v>
      </c>
      <c r="C80" s="21">
        <v>6634.7919899999997</v>
      </c>
      <c r="D80" s="17">
        <f t="shared" si="12"/>
        <v>2495.8459827956985</v>
      </c>
      <c r="E80" s="15">
        <f t="shared" si="13"/>
        <v>4138.9460072043012</v>
      </c>
      <c r="F80" s="15">
        <f t="shared" si="14"/>
        <v>4138.9460072043012</v>
      </c>
      <c r="G80" s="16">
        <f t="shared" si="15"/>
        <v>0.62382453186815001</v>
      </c>
      <c r="H80" s="17">
        <f t="shared" si="20"/>
        <v>3014.6887449999995</v>
      </c>
      <c r="I80" s="15">
        <f t="shared" si="21"/>
        <v>3620.1032450000002</v>
      </c>
      <c r="J80" s="15">
        <f t="shared" si="22"/>
        <v>3620.1032450000002</v>
      </c>
      <c r="K80" s="16">
        <f t="shared" si="23"/>
        <v>0.54562422611835348</v>
      </c>
      <c r="L80" s="17">
        <f t="shared" si="19"/>
        <v>2700.0856159750983</v>
      </c>
      <c r="M80" s="15">
        <f t="shared" si="16"/>
        <v>3934.7063740249014</v>
      </c>
      <c r="N80" s="15">
        <f t="shared" si="17"/>
        <v>3934.7063740249014</v>
      </c>
      <c r="O80" s="16">
        <f t="shared" si="18"/>
        <v>0.5930414065663725</v>
      </c>
    </row>
    <row r="81" spans="1:15" x14ac:dyDescent="0.25">
      <c r="A81" s="2">
        <v>79</v>
      </c>
      <c r="B81" s="4">
        <v>41821</v>
      </c>
      <c r="C81" s="21">
        <v>5708.8518999999997</v>
      </c>
      <c r="D81" s="17">
        <f t="shared" si="12"/>
        <v>2495.8459827956985</v>
      </c>
      <c r="E81" s="15">
        <f t="shared" si="13"/>
        <v>3213.0059172043011</v>
      </c>
      <c r="F81" s="15">
        <f t="shared" si="14"/>
        <v>3213.0059172043011</v>
      </c>
      <c r="G81" s="16">
        <f t="shared" si="15"/>
        <v>0.56281122255147331</v>
      </c>
      <c r="H81" s="17">
        <f t="shared" si="20"/>
        <v>4089.6730549999993</v>
      </c>
      <c r="I81" s="15">
        <f t="shared" si="21"/>
        <v>1619.1788450000004</v>
      </c>
      <c r="J81" s="15">
        <f t="shared" si="22"/>
        <v>1619.1788450000004</v>
      </c>
      <c r="K81" s="16">
        <f t="shared" si="23"/>
        <v>0.28362600280452194</v>
      </c>
      <c r="L81" s="17">
        <f t="shared" si="19"/>
        <v>2805.5919226036822</v>
      </c>
      <c r="M81" s="15">
        <f t="shared" si="16"/>
        <v>2903.2599773963175</v>
      </c>
      <c r="N81" s="15">
        <f t="shared" si="17"/>
        <v>2903.2599773963175</v>
      </c>
      <c r="O81" s="16">
        <f t="shared" si="18"/>
        <v>0.50855408902730825</v>
      </c>
    </row>
    <row r="82" spans="1:15" x14ac:dyDescent="0.25">
      <c r="A82" s="2">
        <v>80</v>
      </c>
      <c r="B82" s="4">
        <v>41852</v>
      </c>
      <c r="C82" s="21">
        <v>1976.4560799999999</v>
      </c>
      <c r="D82" s="17">
        <f t="shared" si="12"/>
        <v>2495.8459827956985</v>
      </c>
      <c r="E82" s="15">
        <f t="shared" si="13"/>
        <v>-519.38990279569862</v>
      </c>
      <c r="F82" s="15">
        <f t="shared" si="14"/>
        <v>519.38990279569862</v>
      </c>
      <c r="G82" s="16">
        <f t="shared" si="15"/>
        <v>0.26278848695474105</v>
      </c>
      <c r="H82" s="17">
        <f t="shared" si="20"/>
        <v>4383.2161925</v>
      </c>
      <c r="I82" s="15">
        <f t="shared" si="21"/>
        <v>-2406.7601125000001</v>
      </c>
      <c r="J82" s="15">
        <f t="shared" si="22"/>
        <v>2406.7601125000001</v>
      </c>
      <c r="K82" s="16">
        <f t="shared" si="23"/>
        <v>1.2177149479081772</v>
      </c>
      <c r="L82" s="17">
        <f t="shared" si="19"/>
        <v>2883.4407398419394</v>
      </c>
      <c r="M82" s="15">
        <f t="shared" si="16"/>
        <v>-906.98465984193945</v>
      </c>
      <c r="N82" s="15">
        <f t="shared" si="17"/>
        <v>906.98465984193945</v>
      </c>
      <c r="O82" s="16">
        <f t="shared" si="18"/>
        <v>0.45889441663785391</v>
      </c>
    </row>
    <row r="83" spans="1:15" x14ac:dyDescent="0.25">
      <c r="A83" s="2">
        <v>81</v>
      </c>
      <c r="B83" s="4">
        <v>41883</v>
      </c>
      <c r="C83" s="21">
        <v>3334.6949299999992</v>
      </c>
      <c r="D83" s="17">
        <f t="shared" si="12"/>
        <v>2495.8459827956985</v>
      </c>
      <c r="E83" s="15">
        <f t="shared" si="13"/>
        <v>838.84894720430066</v>
      </c>
      <c r="F83" s="15">
        <f t="shared" si="14"/>
        <v>838.84894720430066</v>
      </c>
      <c r="G83" s="16">
        <f t="shared" si="15"/>
        <v>0.25155193048027963</v>
      </c>
      <c r="H83" s="17">
        <f t="shared" si="20"/>
        <v>4165.0720574999996</v>
      </c>
      <c r="I83" s="15">
        <f t="shared" si="21"/>
        <v>-830.37712750000037</v>
      </c>
      <c r="J83" s="15">
        <f t="shared" si="22"/>
        <v>830.37712750000037</v>
      </c>
      <c r="K83" s="16">
        <f t="shared" si="23"/>
        <v>0.24901142231322509</v>
      </c>
      <c r="L83" s="17">
        <f t="shared" si="19"/>
        <v>2859.1206019377682</v>
      </c>
      <c r="M83" s="15">
        <f t="shared" si="16"/>
        <v>475.57432806223096</v>
      </c>
      <c r="N83" s="15">
        <f t="shared" si="17"/>
        <v>475.57432806223096</v>
      </c>
      <c r="O83" s="16">
        <f t="shared" si="18"/>
        <v>0.14261404357676313</v>
      </c>
    </row>
    <row r="84" spans="1:15" x14ac:dyDescent="0.25">
      <c r="A84" s="2">
        <v>82</v>
      </c>
      <c r="B84" s="4">
        <v>41913</v>
      </c>
      <c r="C84" s="21">
        <v>2871.8730399999999</v>
      </c>
      <c r="D84" s="17">
        <f t="shared" si="12"/>
        <v>2495.8459827956985</v>
      </c>
      <c r="E84" s="15">
        <f t="shared" si="13"/>
        <v>376.0270572043014</v>
      </c>
      <c r="F84" s="15">
        <f t="shared" si="14"/>
        <v>376.0270572043014</v>
      </c>
      <c r="G84" s="16">
        <f t="shared" si="15"/>
        <v>0.13093442919200265</v>
      </c>
      <c r="H84" s="17">
        <f t="shared" si="20"/>
        <v>4413.6987249999993</v>
      </c>
      <c r="I84" s="15">
        <f t="shared" si="21"/>
        <v>-1541.8256849999993</v>
      </c>
      <c r="J84" s="15">
        <f t="shared" si="22"/>
        <v>1541.8256849999993</v>
      </c>
      <c r="K84" s="16">
        <f t="shared" si="23"/>
        <v>0.53687111634990636</v>
      </c>
      <c r="L84" s="17">
        <f t="shared" si="19"/>
        <v>2871.8727837047368</v>
      </c>
      <c r="M84" s="15">
        <f t="shared" si="16"/>
        <v>2.5629526317061391E-4</v>
      </c>
      <c r="N84" s="15">
        <f t="shared" si="17"/>
        <v>2.5629526317061391E-4</v>
      </c>
      <c r="O84" s="16">
        <f t="shared" si="18"/>
        <v>8.9243242859584736E-8</v>
      </c>
    </row>
    <row r="85" spans="1:15" x14ac:dyDescent="0.25">
      <c r="A85" s="2">
        <v>83</v>
      </c>
      <c r="B85" s="4">
        <v>41944</v>
      </c>
      <c r="C85" s="21">
        <v>1732.3933200000001</v>
      </c>
      <c r="D85" s="17">
        <f t="shared" si="12"/>
        <v>2495.8459827956985</v>
      </c>
      <c r="E85" s="15">
        <f t="shared" si="13"/>
        <v>-763.45266279569842</v>
      </c>
      <c r="F85" s="15">
        <f t="shared" si="14"/>
        <v>763.45266279569842</v>
      </c>
      <c r="G85" s="16">
        <f t="shared" si="15"/>
        <v>0.44069245360268322</v>
      </c>
      <c r="H85" s="17">
        <f t="shared" si="20"/>
        <v>3472.9689874999999</v>
      </c>
      <c r="I85" s="15">
        <f t="shared" si="21"/>
        <v>-1740.5756674999998</v>
      </c>
      <c r="J85" s="15">
        <f t="shared" si="22"/>
        <v>1740.5756674999998</v>
      </c>
      <c r="K85" s="16">
        <f t="shared" si="23"/>
        <v>1.0047231465311812</v>
      </c>
      <c r="L85" s="17">
        <f t="shared" si="19"/>
        <v>2871.8727905771088</v>
      </c>
      <c r="M85" s="15">
        <f t="shared" si="16"/>
        <v>-1139.4794705771087</v>
      </c>
      <c r="N85" s="15">
        <f t="shared" si="17"/>
        <v>1139.4794705771087</v>
      </c>
      <c r="O85" s="16">
        <f t="shared" si="18"/>
        <v>0.65774870950039721</v>
      </c>
    </row>
    <row r="86" spans="1:15" x14ac:dyDescent="0.25">
      <c r="A86" s="2">
        <v>84</v>
      </c>
      <c r="B86" s="4">
        <v>41974</v>
      </c>
      <c r="C86" s="21">
        <v>2267.8039199999994</v>
      </c>
      <c r="D86" s="17">
        <f t="shared" si="12"/>
        <v>2495.8459827956985</v>
      </c>
      <c r="E86" s="15">
        <f t="shared" si="13"/>
        <v>-228.04206279569917</v>
      </c>
      <c r="F86" s="15">
        <f t="shared" si="14"/>
        <v>228.04206279569917</v>
      </c>
      <c r="G86" s="16">
        <f t="shared" si="15"/>
        <v>0.10055634033638113</v>
      </c>
      <c r="H86" s="17">
        <f t="shared" si="20"/>
        <v>2478.8543424999998</v>
      </c>
      <c r="I86" s="15">
        <f t="shared" si="21"/>
        <v>-211.05042250000042</v>
      </c>
      <c r="J86" s="15">
        <f t="shared" si="22"/>
        <v>211.05042250000042</v>
      </c>
      <c r="K86" s="16">
        <f t="shared" si="23"/>
        <v>9.3063787675259191E-2</v>
      </c>
      <c r="L86" s="17">
        <f t="shared" si="19"/>
        <v>2841.3184724167158</v>
      </c>
      <c r="M86" s="15">
        <f t="shared" si="16"/>
        <v>-573.51455241671647</v>
      </c>
      <c r="N86" s="15">
        <f t="shared" si="17"/>
        <v>573.51455241671647</v>
      </c>
      <c r="O86" s="16">
        <f t="shared" si="18"/>
        <v>0.25289424158712831</v>
      </c>
    </row>
    <row r="87" spans="1:15" x14ac:dyDescent="0.25">
      <c r="A87" s="2">
        <v>85</v>
      </c>
      <c r="B87" s="4">
        <v>42005</v>
      </c>
      <c r="C87" s="21">
        <v>2179.14588</v>
      </c>
      <c r="D87" s="17">
        <f t="shared" si="12"/>
        <v>2495.8459827956985</v>
      </c>
      <c r="E87" s="15">
        <f t="shared" si="13"/>
        <v>-316.70010279569851</v>
      </c>
      <c r="F87" s="15">
        <f t="shared" si="14"/>
        <v>316.70010279569851</v>
      </c>
      <c r="G87" s="16">
        <f t="shared" si="15"/>
        <v>0.14533221740790411</v>
      </c>
      <c r="H87" s="17">
        <f t="shared" si="20"/>
        <v>2551.6913024999994</v>
      </c>
      <c r="I87" s="15">
        <f t="shared" si="21"/>
        <v>-372.5454224999994</v>
      </c>
      <c r="J87" s="15">
        <f t="shared" si="22"/>
        <v>372.5454224999994</v>
      </c>
      <c r="K87" s="16">
        <f t="shared" si="23"/>
        <v>0.17095937721250648</v>
      </c>
      <c r="L87" s="17">
        <f t="shared" si="19"/>
        <v>2825.9400943444184</v>
      </c>
      <c r="M87" s="15">
        <f t="shared" si="16"/>
        <v>-646.79421434441838</v>
      </c>
      <c r="N87" s="15">
        <f t="shared" si="17"/>
        <v>646.79421434441838</v>
      </c>
      <c r="O87" s="16">
        <f t="shared" si="18"/>
        <v>0.29681088369559655</v>
      </c>
    </row>
    <row r="88" spans="1:15" x14ac:dyDescent="0.25">
      <c r="A88" s="2">
        <v>86</v>
      </c>
      <c r="B88" s="4">
        <v>42036</v>
      </c>
      <c r="C88" s="21">
        <v>2308.6875500000001</v>
      </c>
      <c r="D88" s="17">
        <f t="shared" si="12"/>
        <v>2495.8459827956985</v>
      </c>
      <c r="E88" s="15">
        <f t="shared" si="13"/>
        <v>-187.15843279569845</v>
      </c>
      <c r="F88" s="15">
        <f t="shared" si="14"/>
        <v>187.15843279569845</v>
      </c>
      <c r="G88" s="16">
        <f t="shared" si="15"/>
        <v>8.1067025633545967E-2</v>
      </c>
      <c r="H88" s="17">
        <f t="shared" si="20"/>
        <v>2262.80404</v>
      </c>
      <c r="I88" s="15">
        <f t="shared" si="21"/>
        <v>45.883510000000115</v>
      </c>
      <c r="J88" s="15">
        <f t="shared" si="22"/>
        <v>45.883510000000115</v>
      </c>
      <c r="K88" s="16">
        <f t="shared" si="23"/>
        <v>1.9874283118129221E-2</v>
      </c>
      <c r="L88" s="17">
        <f t="shared" si="19"/>
        <v>2808.5967751186918</v>
      </c>
      <c r="M88" s="15">
        <f t="shared" si="16"/>
        <v>-499.90922511869167</v>
      </c>
      <c r="N88" s="15">
        <f t="shared" si="17"/>
        <v>499.90922511869167</v>
      </c>
      <c r="O88" s="16">
        <f t="shared" si="18"/>
        <v>0.21653394592901568</v>
      </c>
    </row>
    <row r="89" spans="1:15" x14ac:dyDescent="0.25">
      <c r="A89" s="2">
        <v>87</v>
      </c>
      <c r="B89" s="4">
        <v>42064</v>
      </c>
      <c r="C89" s="21">
        <v>1618.9537100000005</v>
      </c>
      <c r="D89" s="17">
        <f t="shared" si="12"/>
        <v>2495.8459827956985</v>
      </c>
      <c r="E89" s="15">
        <f t="shared" si="13"/>
        <v>-876.89227279569809</v>
      </c>
      <c r="F89" s="15">
        <f t="shared" si="14"/>
        <v>876.89227279569809</v>
      </c>
      <c r="G89" s="16">
        <f t="shared" si="15"/>
        <v>0.54164134982938938</v>
      </c>
      <c r="H89" s="17">
        <f t="shared" si="20"/>
        <v>2122.0076675</v>
      </c>
      <c r="I89" s="15">
        <f t="shared" si="21"/>
        <v>-503.05395749999957</v>
      </c>
      <c r="J89" s="15">
        <f t="shared" si="22"/>
        <v>503.05395749999957</v>
      </c>
      <c r="K89" s="16">
        <f t="shared" si="23"/>
        <v>0.31072782031550455</v>
      </c>
      <c r="L89" s="17">
        <f t="shared" si="19"/>
        <v>2795.1920706812734</v>
      </c>
      <c r="M89" s="15">
        <f t="shared" si="16"/>
        <v>-1176.238360681273</v>
      </c>
      <c r="N89" s="15">
        <f t="shared" si="17"/>
        <v>1176.238360681273</v>
      </c>
      <c r="O89" s="16">
        <f t="shared" si="18"/>
        <v>0.72654230532710695</v>
      </c>
    </row>
    <row r="90" spans="1:15" x14ac:dyDescent="0.25">
      <c r="A90" s="2">
        <v>88</v>
      </c>
      <c r="B90" s="4">
        <v>42095</v>
      </c>
      <c r="C90" s="21">
        <v>1438.78457</v>
      </c>
      <c r="D90" s="17">
        <f t="shared" si="12"/>
        <v>2495.8459827956985</v>
      </c>
      <c r="E90" s="15">
        <f t="shared" si="13"/>
        <v>-1057.0614127956985</v>
      </c>
      <c r="F90" s="15">
        <f t="shared" si="14"/>
        <v>1057.0614127956985</v>
      </c>
      <c r="G90" s="16">
        <f t="shared" si="15"/>
        <v>0.73469054008252155</v>
      </c>
      <c r="H90" s="17">
        <f t="shared" si="20"/>
        <v>2093.6477649999997</v>
      </c>
      <c r="I90" s="15">
        <f t="shared" si="21"/>
        <v>-654.86319499999968</v>
      </c>
      <c r="J90" s="15">
        <f t="shared" si="22"/>
        <v>654.86319499999968</v>
      </c>
      <c r="K90" s="16">
        <f t="shared" si="23"/>
        <v>0.4551502765976978</v>
      </c>
      <c r="L90" s="17">
        <f t="shared" si="19"/>
        <v>2763.6520894593973</v>
      </c>
      <c r="M90" s="15">
        <f t="shared" si="16"/>
        <v>-1324.8675194593973</v>
      </c>
      <c r="N90" s="15">
        <f t="shared" si="17"/>
        <v>1324.8675194593973</v>
      </c>
      <c r="O90" s="16">
        <f t="shared" si="18"/>
        <v>0.92082410882360044</v>
      </c>
    </row>
    <row r="91" spans="1:15" x14ac:dyDescent="0.25">
      <c r="A91" s="2">
        <v>89</v>
      </c>
      <c r="B91" s="4">
        <v>42125</v>
      </c>
      <c r="C91" s="21">
        <v>1400.7441099999999</v>
      </c>
      <c r="D91" s="17">
        <f t="shared" si="12"/>
        <v>2495.8459827956985</v>
      </c>
      <c r="E91" s="15">
        <f t="shared" si="13"/>
        <v>-1095.1018727956987</v>
      </c>
      <c r="F91" s="15">
        <f t="shared" si="14"/>
        <v>1095.1018727956987</v>
      </c>
      <c r="G91" s="16">
        <f t="shared" si="15"/>
        <v>0.78180009109279691</v>
      </c>
      <c r="H91" s="17">
        <f t="shared" si="20"/>
        <v>1886.3929275000003</v>
      </c>
      <c r="I91" s="15">
        <f t="shared" si="21"/>
        <v>-485.6488175000004</v>
      </c>
      <c r="J91" s="15">
        <f t="shared" si="22"/>
        <v>485.6488175000004</v>
      </c>
      <c r="K91" s="16">
        <f t="shared" si="23"/>
        <v>0.34670773486243711</v>
      </c>
      <c r="L91" s="17">
        <f t="shared" si="19"/>
        <v>2728.1267248036993</v>
      </c>
      <c r="M91" s="15">
        <f t="shared" si="16"/>
        <v>-1327.3826148036994</v>
      </c>
      <c r="N91" s="15">
        <f t="shared" si="17"/>
        <v>1327.3826148036994</v>
      </c>
      <c r="O91" s="16">
        <f t="shared" si="18"/>
        <v>0.94762676874914686</v>
      </c>
    </row>
    <row r="92" spans="1:15" x14ac:dyDescent="0.25">
      <c r="A92" s="2">
        <v>90</v>
      </c>
      <c r="B92" s="4">
        <v>42156</v>
      </c>
      <c r="C92" s="21">
        <v>2181.7265199999993</v>
      </c>
      <c r="D92" s="17">
        <f t="shared" si="12"/>
        <v>2495.8459827956985</v>
      </c>
      <c r="E92" s="15">
        <f t="shared" si="13"/>
        <v>-314.11946279569929</v>
      </c>
      <c r="F92" s="15">
        <f t="shared" si="14"/>
        <v>314.11946279569929</v>
      </c>
      <c r="G92" s="16">
        <f t="shared" si="15"/>
        <v>0.14397746918147164</v>
      </c>
      <c r="H92" s="17">
        <f t="shared" si="20"/>
        <v>1691.7924849999999</v>
      </c>
      <c r="I92" s="15">
        <f t="shared" si="21"/>
        <v>489.93403499999931</v>
      </c>
      <c r="J92" s="15">
        <f t="shared" si="22"/>
        <v>489.93403499999931</v>
      </c>
      <c r="K92" s="16">
        <f t="shared" si="23"/>
        <v>0.22456253362130807</v>
      </c>
      <c r="L92" s="17">
        <f t="shared" si="19"/>
        <v>2692.5339196847567</v>
      </c>
      <c r="M92" s="15">
        <f t="shared" si="16"/>
        <v>-510.80739968475746</v>
      </c>
      <c r="N92" s="15">
        <f t="shared" si="17"/>
        <v>510.80739968475746</v>
      </c>
      <c r="O92" s="16">
        <f t="shared" si="18"/>
        <v>0.23412989437592646</v>
      </c>
    </row>
    <row r="93" spans="1:15" x14ac:dyDescent="0.25">
      <c r="A93" s="2">
        <v>91</v>
      </c>
      <c r="B93" s="4">
        <v>42186</v>
      </c>
      <c r="C93" s="21">
        <v>1511.0161599999992</v>
      </c>
      <c r="D93" s="17">
        <f t="shared" si="12"/>
        <v>2495.8459827956985</v>
      </c>
      <c r="E93" s="15">
        <f t="shared" si="13"/>
        <v>-984.82982279569933</v>
      </c>
      <c r="F93" s="15">
        <f t="shared" si="14"/>
        <v>984.82982279569933</v>
      </c>
      <c r="G93" s="16">
        <f t="shared" si="15"/>
        <v>0.65176657197081189</v>
      </c>
      <c r="H93" s="17">
        <f t="shared" si="20"/>
        <v>1660.0522274999998</v>
      </c>
      <c r="I93" s="15">
        <f t="shared" si="21"/>
        <v>-149.03606750000063</v>
      </c>
      <c r="J93" s="15">
        <f t="shared" si="22"/>
        <v>149.03606750000063</v>
      </c>
      <c r="K93" s="16">
        <f t="shared" si="23"/>
        <v>9.8633007009005583E-2</v>
      </c>
      <c r="L93" s="17">
        <f t="shared" si="19"/>
        <v>2678.8369885757247</v>
      </c>
      <c r="M93" s="15">
        <f t="shared" si="16"/>
        <v>-1167.8208285757255</v>
      </c>
      <c r="N93" s="15">
        <f t="shared" si="17"/>
        <v>1167.8208285757255</v>
      </c>
      <c r="O93" s="16">
        <f t="shared" si="18"/>
        <v>0.77287117073302913</v>
      </c>
    </row>
    <row r="94" spans="1:15" x14ac:dyDescent="0.25">
      <c r="A94" s="2">
        <v>92</v>
      </c>
      <c r="B94" s="4">
        <v>42217</v>
      </c>
      <c r="C94" s="21">
        <v>1429.5171099999995</v>
      </c>
      <c r="D94" s="17">
        <f t="shared" si="12"/>
        <v>2495.8459827956985</v>
      </c>
      <c r="E94" s="15">
        <f t="shared" si="13"/>
        <v>-1066.328872795699</v>
      </c>
      <c r="F94" s="15">
        <f t="shared" si="14"/>
        <v>1066.328872795699</v>
      </c>
      <c r="G94" s="16">
        <f t="shared" si="15"/>
        <v>0.74593641820467571</v>
      </c>
      <c r="H94" s="17">
        <f t="shared" si="20"/>
        <v>1633.0678399999997</v>
      </c>
      <c r="I94" s="15">
        <f t="shared" si="21"/>
        <v>-203.55073000000016</v>
      </c>
      <c r="J94" s="15">
        <f t="shared" si="22"/>
        <v>203.55073000000016</v>
      </c>
      <c r="K94" s="16">
        <f t="shared" si="23"/>
        <v>0.14239125126666041</v>
      </c>
      <c r="L94" s="17">
        <f t="shared" si="19"/>
        <v>2647.5227173913872</v>
      </c>
      <c r="M94" s="15">
        <f t="shared" si="16"/>
        <v>-1218.0056073913877</v>
      </c>
      <c r="N94" s="15">
        <f t="shared" si="17"/>
        <v>1218.0056073913877</v>
      </c>
      <c r="O94" s="16">
        <f t="shared" si="18"/>
        <v>0.85203989436082239</v>
      </c>
    </row>
    <row r="95" spans="1:15" x14ac:dyDescent="0.25">
      <c r="A95" s="2">
        <v>93</v>
      </c>
      <c r="B95" s="4">
        <v>42248</v>
      </c>
      <c r="C95" s="21">
        <v>2489.5369999999998</v>
      </c>
      <c r="D95" s="17">
        <f t="shared" si="12"/>
        <v>2495.8459827956985</v>
      </c>
      <c r="E95" s="15">
        <f t="shared" si="13"/>
        <v>-6.3089827956987392</v>
      </c>
      <c r="F95" s="15">
        <f t="shared" si="14"/>
        <v>6.3089827956987392</v>
      </c>
      <c r="G95" s="16">
        <f t="shared" si="15"/>
        <v>2.5341992489763114E-3</v>
      </c>
      <c r="H95" s="17">
        <f t="shared" si="20"/>
        <v>1630.7509749999995</v>
      </c>
      <c r="I95" s="15">
        <f t="shared" si="21"/>
        <v>858.78602500000034</v>
      </c>
      <c r="J95" s="15">
        <f t="shared" si="22"/>
        <v>858.78602500000034</v>
      </c>
      <c r="K95" s="16">
        <f t="shared" si="23"/>
        <v>0.34495812876048854</v>
      </c>
      <c r="L95" s="17">
        <f t="shared" si="19"/>
        <v>2614.8627776466801</v>
      </c>
      <c r="M95" s="15">
        <f t="shared" si="16"/>
        <v>-125.32577764668031</v>
      </c>
      <c r="N95" s="15">
        <f t="shared" si="17"/>
        <v>125.32577764668031</v>
      </c>
      <c r="O95" s="16">
        <f t="shared" si="18"/>
        <v>5.0340998204357001E-2</v>
      </c>
    </row>
    <row r="96" spans="1:15" x14ac:dyDescent="0.25">
      <c r="A96" s="2">
        <v>94</v>
      </c>
      <c r="B96" s="4">
        <v>42278</v>
      </c>
      <c r="C96" s="3"/>
      <c r="D96" s="17">
        <f t="shared" si="12"/>
        <v>2495.8459827956985</v>
      </c>
      <c r="E96" s="15"/>
      <c r="F96" s="15"/>
      <c r="G96" s="16"/>
      <c r="H96" s="17">
        <f>H95</f>
        <v>1630.7509749999995</v>
      </c>
      <c r="J96" s="15"/>
      <c r="K96" s="16"/>
      <c r="L96" s="17">
        <f>L95</f>
        <v>2614.8627776466801</v>
      </c>
      <c r="M96" s="15"/>
      <c r="N96" s="15"/>
      <c r="O96" s="16"/>
    </row>
    <row r="97" spans="1:15" x14ac:dyDescent="0.25">
      <c r="A97" s="2">
        <v>95</v>
      </c>
      <c r="B97" s="4">
        <v>42309</v>
      </c>
      <c r="C97" s="3"/>
      <c r="D97" s="17">
        <f t="shared" si="12"/>
        <v>2495.8459827956985</v>
      </c>
      <c r="E97" s="15"/>
      <c r="F97" s="15"/>
      <c r="G97" s="16"/>
      <c r="H97" s="17">
        <f t="shared" ref="H97:H101" si="24">H96</f>
        <v>1630.7509749999995</v>
      </c>
      <c r="J97" s="15"/>
      <c r="K97" s="16"/>
      <c r="L97" s="17">
        <f t="shared" ref="L97:L102" si="25">L96</f>
        <v>2614.8627776466801</v>
      </c>
      <c r="M97" s="15"/>
      <c r="N97" s="15"/>
      <c r="O97" s="16"/>
    </row>
    <row r="98" spans="1:15" x14ac:dyDescent="0.25">
      <c r="A98" s="2">
        <v>96</v>
      </c>
      <c r="B98" s="4">
        <v>42339</v>
      </c>
      <c r="C98" s="3"/>
      <c r="D98" s="17">
        <f t="shared" si="12"/>
        <v>2495.8459827956985</v>
      </c>
      <c r="E98" s="15"/>
      <c r="F98" s="15"/>
      <c r="G98" s="16"/>
      <c r="H98" s="17">
        <f t="shared" si="24"/>
        <v>1630.7509749999995</v>
      </c>
      <c r="J98" s="15"/>
      <c r="K98" s="16"/>
      <c r="L98" s="17">
        <f t="shared" si="25"/>
        <v>2614.8627776466801</v>
      </c>
      <c r="M98" s="15"/>
      <c r="N98" s="15"/>
      <c r="O98" s="16"/>
    </row>
    <row r="99" spans="1:15" x14ac:dyDescent="0.25">
      <c r="A99" s="2">
        <v>97</v>
      </c>
      <c r="B99" s="4">
        <v>42370</v>
      </c>
      <c r="C99" s="3"/>
      <c r="D99" s="17">
        <f t="shared" si="12"/>
        <v>2495.8459827956985</v>
      </c>
      <c r="E99" s="15"/>
      <c r="F99" s="15"/>
      <c r="G99" s="16"/>
      <c r="H99" s="17">
        <f t="shared" si="24"/>
        <v>1630.7509749999995</v>
      </c>
      <c r="J99" s="15"/>
      <c r="K99" s="16"/>
      <c r="L99" s="17">
        <f t="shared" si="25"/>
        <v>2614.8627776466801</v>
      </c>
      <c r="M99" s="15"/>
      <c r="N99" s="15"/>
      <c r="O99" s="16"/>
    </row>
    <row r="100" spans="1:15" x14ac:dyDescent="0.25">
      <c r="A100" s="2">
        <v>98</v>
      </c>
      <c r="B100" s="4">
        <v>42401</v>
      </c>
      <c r="C100" s="3"/>
      <c r="D100" s="17">
        <f t="shared" si="12"/>
        <v>2495.8459827956985</v>
      </c>
      <c r="E100" s="15"/>
      <c r="F100" s="15"/>
      <c r="G100" s="16"/>
      <c r="H100" s="17">
        <f t="shared" si="24"/>
        <v>1630.7509749999995</v>
      </c>
      <c r="J100" s="15"/>
      <c r="K100" s="16"/>
      <c r="L100" s="17">
        <f t="shared" si="25"/>
        <v>2614.8627776466801</v>
      </c>
      <c r="M100" s="15"/>
      <c r="N100" s="15"/>
      <c r="O100" s="16"/>
    </row>
    <row r="101" spans="1:15" x14ac:dyDescent="0.25">
      <c r="A101" s="2">
        <v>99</v>
      </c>
      <c r="B101" s="4">
        <v>42430</v>
      </c>
      <c r="C101" s="3"/>
      <c r="D101" s="17">
        <f t="shared" si="12"/>
        <v>2495.8459827956985</v>
      </c>
      <c r="E101" s="15"/>
      <c r="F101" s="15"/>
      <c r="G101" s="16"/>
      <c r="H101" s="17">
        <f t="shared" si="24"/>
        <v>1630.7509749999995</v>
      </c>
      <c r="J101" s="15"/>
      <c r="K101" s="16"/>
      <c r="L101" s="17">
        <f t="shared" si="25"/>
        <v>2614.8627776466801</v>
      </c>
      <c r="M101" s="15"/>
      <c r="N101" s="15"/>
      <c r="O101" s="16"/>
    </row>
    <row r="102" spans="1:15" x14ac:dyDescent="0.25">
      <c r="C102" s="3"/>
      <c r="D102" s="32"/>
      <c r="G102" s="3"/>
      <c r="H102" s="32"/>
      <c r="K102" s="3"/>
      <c r="L102" s="17"/>
      <c r="O102" s="3"/>
    </row>
    <row r="103" spans="1:15" x14ac:dyDescent="0.25">
      <c r="D103" s="22" t="s">
        <v>13</v>
      </c>
      <c r="E103" s="15">
        <f>AVERAGE(F3:F95)</f>
        <v>913.35603284541537</v>
      </c>
      <c r="F103" s="15"/>
      <c r="G103" s="15"/>
      <c r="H103" s="22" t="s">
        <v>13</v>
      </c>
      <c r="I103" s="15">
        <f>AVERAGE(J7:J95)</f>
        <v>997.15112834269678</v>
      </c>
      <c r="J103" s="15"/>
      <c r="K103" s="15"/>
      <c r="L103" s="22" t="s">
        <v>13</v>
      </c>
      <c r="M103" s="15">
        <f>AVERAGE(N4:N95)</f>
        <v>888.54995557276368</v>
      </c>
    </row>
    <row r="104" spans="1:15" x14ac:dyDescent="0.25">
      <c r="D104" s="22" t="s">
        <v>14</v>
      </c>
      <c r="E104" s="18">
        <f>SUMSQ(E3:E95)</f>
        <v>166732042.72737122</v>
      </c>
      <c r="F104" s="15"/>
      <c r="G104" s="15"/>
      <c r="H104" s="22" t="s">
        <v>14</v>
      </c>
      <c r="I104" s="15">
        <f>SUMSQ(I7:I95)</f>
        <v>183965470.04903957</v>
      </c>
      <c r="J104" s="15"/>
      <c r="K104" s="15"/>
      <c r="L104" s="22" t="s">
        <v>14</v>
      </c>
      <c r="M104" s="2">
        <f>SUMSQ(M4:M95)</f>
        <v>166093594.9543376</v>
      </c>
    </row>
    <row r="105" spans="1:15" x14ac:dyDescent="0.25">
      <c r="D105" s="22" t="s">
        <v>8</v>
      </c>
      <c r="E105" s="15">
        <f>E104/A95</f>
        <v>1792817.6637351743</v>
      </c>
      <c r="F105" s="15"/>
      <c r="G105" s="15"/>
      <c r="H105" s="22" t="s">
        <v>8</v>
      </c>
      <c r="I105" s="15">
        <f>I104/COUNT(I7:I95)</f>
        <v>2067027.7533599951</v>
      </c>
      <c r="J105" s="15"/>
      <c r="K105" s="15"/>
      <c r="L105" s="22" t="s">
        <v>8</v>
      </c>
      <c r="M105" s="2">
        <f>M104/COUNT(M4:M95)</f>
        <v>1805365.1625471478</v>
      </c>
    </row>
    <row r="106" spans="1:15" x14ac:dyDescent="0.25">
      <c r="D106" s="23" t="s">
        <v>16</v>
      </c>
      <c r="E106" s="15">
        <f>SQRT(E105)</f>
        <v>1338.961412339868</v>
      </c>
      <c r="F106" s="15"/>
      <c r="G106" s="15"/>
      <c r="H106" s="23" t="s">
        <v>16</v>
      </c>
      <c r="I106" s="15">
        <f>SQRT(I105)</f>
        <v>1437.7161588296888</v>
      </c>
      <c r="J106" s="15"/>
      <c r="K106" s="15"/>
      <c r="L106" s="23" t="s">
        <v>16</v>
      </c>
      <c r="M106" s="2">
        <f>SQRT(M105)</f>
        <v>1343.6387768098789</v>
      </c>
    </row>
    <row r="107" spans="1:15" x14ac:dyDescent="0.25">
      <c r="D107" s="23" t="s">
        <v>9</v>
      </c>
      <c r="E107" s="26">
        <f>AVERAGE(G3:G95)</f>
        <v>0.37651170878211326</v>
      </c>
      <c r="F107" s="15"/>
      <c r="G107" s="15"/>
      <c r="H107" s="23" t="s">
        <v>9</v>
      </c>
      <c r="I107" s="26">
        <f>AVERAGE(K7:K95)</f>
        <v>0.38611864152486747</v>
      </c>
      <c r="J107" s="15"/>
      <c r="K107" s="15"/>
      <c r="L107" s="23" t="s">
        <v>9</v>
      </c>
      <c r="M107" s="34">
        <f>AVERAGE(O4:O95)</f>
        <v>0.35376518713757377</v>
      </c>
    </row>
  </sheetData>
  <mergeCells count="3">
    <mergeCell ref="D1:G1"/>
    <mergeCell ref="H1:K1"/>
    <mergeCell ref="L1:N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abSelected="1" zoomScaleNormal="100" workbookViewId="0">
      <pane xSplit="3" ySplit="2" topLeftCell="D44" activePane="bottomRight" state="frozen"/>
      <selection pane="topRight" activeCell="D1" sqref="D1"/>
      <selection pane="bottomLeft" activeCell="A3" sqref="A3"/>
      <selection pane="bottomRight" activeCell="M49" sqref="M49"/>
    </sheetView>
  </sheetViews>
  <sheetFormatPr baseColWidth="10" defaultColWidth="11.42578125" defaultRowHeight="15" x14ac:dyDescent="0.25"/>
  <cols>
    <col min="1" max="1" width="3" style="2" bestFit="1" customWidth="1"/>
    <col min="2" max="2" width="8" style="2" bestFit="1" customWidth="1"/>
    <col min="3" max="3" width="10.85546875" style="2" bestFit="1" customWidth="1"/>
    <col min="4" max="4" width="11.42578125" style="2"/>
    <col min="5" max="5" width="12.7109375" style="2" bestFit="1" customWidth="1"/>
    <col min="6" max="6" width="11.5703125" style="2" bestFit="1" customWidth="1"/>
    <col min="7" max="7" width="11.85546875" style="2" bestFit="1" customWidth="1"/>
    <col min="8" max="8" width="11.42578125" style="2"/>
    <col min="9" max="9" width="13.85546875" style="2" bestFit="1" customWidth="1"/>
    <col min="10" max="12" width="11.42578125" style="2"/>
    <col min="13" max="13" width="13.7109375" style="2" bestFit="1" customWidth="1"/>
    <col min="14" max="16384" width="11.42578125" style="2"/>
  </cols>
  <sheetData>
    <row r="1" spans="1:15" customFormat="1" x14ac:dyDescent="0.25">
      <c r="B1" s="5"/>
      <c r="C1" s="7"/>
      <c r="D1" s="36" t="s">
        <v>1</v>
      </c>
      <c r="E1" s="36"/>
      <c r="F1" s="36"/>
      <c r="G1" s="37"/>
      <c r="H1" s="35" t="s">
        <v>2</v>
      </c>
      <c r="I1" s="36"/>
      <c r="J1" s="36"/>
      <c r="K1" s="37"/>
      <c r="L1" s="35" t="s">
        <v>3</v>
      </c>
      <c r="M1" s="36"/>
      <c r="N1" s="36"/>
      <c r="O1" s="30">
        <v>0.49283795358227878</v>
      </c>
    </row>
    <row r="2" spans="1:15" customFormat="1" x14ac:dyDescent="0.25">
      <c r="A2" s="14" t="s">
        <v>11</v>
      </c>
      <c r="B2" s="5" t="s">
        <v>0</v>
      </c>
      <c r="C2" s="7" t="s">
        <v>10</v>
      </c>
      <c r="D2" s="8" t="s">
        <v>6</v>
      </c>
      <c r="E2" s="9" t="s">
        <v>4</v>
      </c>
      <c r="F2" s="9" t="s">
        <v>5</v>
      </c>
      <c r="G2" s="10" t="s">
        <v>7</v>
      </c>
      <c r="H2" s="8" t="s">
        <v>6</v>
      </c>
      <c r="I2" s="9" t="s">
        <v>4</v>
      </c>
      <c r="J2" s="9" t="s">
        <v>5</v>
      </c>
      <c r="K2" s="10" t="s">
        <v>7</v>
      </c>
      <c r="L2" s="8" t="s">
        <v>6</v>
      </c>
      <c r="M2" s="9" t="s">
        <v>4</v>
      </c>
      <c r="N2" s="9" t="s">
        <v>5</v>
      </c>
      <c r="O2" s="10" t="s">
        <v>7</v>
      </c>
    </row>
    <row r="3" spans="1:15" customFormat="1" x14ac:dyDescent="0.25">
      <c r="A3">
        <v>1</v>
      </c>
      <c r="B3" s="4">
        <v>39448</v>
      </c>
      <c r="C3" s="21">
        <v>4794.7085399999996</v>
      </c>
      <c r="D3" s="15">
        <f>AVERAGE($C$3:$C$38)</f>
        <v>5233.9363488888894</v>
      </c>
      <c r="E3" s="15">
        <f>C3-D3</f>
        <v>-439.22780888888974</v>
      </c>
      <c r="F3" s="15">
        <f>ABS(E3)</f>
        <v>439.22780888888974</v>
      </c>
      <c r="G3" s="16">
        <f>ABS(E3/C3)</f>
        <v>9.1606779687361306E-2</v>
      </c>
      <c r="H3" s="17"/>
      <c r="I3" s="15"/>
      <c r="J3" s="15"/>
      <c r="K3" s="16"/>
      <c r="L3" s="17">
        <f>C3</f>
        <v>4794.7085399999996</v>
      </c>
      <c r="M3" s="15">
        <f>C3-L3</f>
        <v>0</v>
      </c>
      <c r="N3" s="15">
        <f>ABS(M3)</f>
        <v>0</v>
      </c>
      <c r="O3" s="16">
        <f>ABS(M3/C3)</f>
        <v>0</v>
      </c>
    </row>
    <row r="4" spans="1:15" customFormat="1" x14ac:dyDescent="0.25">
      <c r="A4">
        <v>2</v>
      </c>
      <c r="B4" s="4">
        <v>39479</v>
      </c>
      <c r="C4" s="21">
        <v>6501.3231999999998</v>
      </c>
      <c r="D4" s="15">
        <f t="shared" ref="D4:D43" si="0">AVERAGE($C$3:$C$38)</f>
        <v>5233.9363488888894</v>
      </c>
      <c r="E4" s="15">
        <f t="shared" ref="E4:E6" si="1">C4-D4</f>
        <v>1267.3868511111104</v>
      </c>
      <c r="F4" s="15">
        <f t="shared" ref="F4:F38" si="2">ABS(E4)</f>
        <v>1267.3868511111104</v>
      </c>
      <c r="G4" s="16">
        <f t="shared" ref="G4:G6" si="3">ABS(E4/C4)</f>
        <v>0.19494290810078638</v>
      </c>
      <c r="H4" s="17"/>
      <c r="I4" s="15"/>
      <c r="J4" s="15"/>
      <c r="K4" s="16"/>
      <c r="L4" s="17">
        <f>C3*$O$1+(1-$O$1)*L3</f>
        <v>4794.7085399999996</v>
      </c>
      <c r="M4" s="15">
        <f>C4-L4</f>
        <v>1706.6146600000002</v>
      </c>
      <c r="N4" s="15">
        <f>ABS(M4)</f>
        <v>1706.6146600000002</v>
      </c>
      <c r="O4" s="16">
        <f>ABS(M4/C4)</f>
        <v>0.26250266407306133</v>
      </c>
    </row>
    <row r="5" spans="1:15" customFormat="1" x14ac:dyDescent="0.25">
      <c r="A5">
        <v>3</v>
      </c>
      <c r="B5" s="4">
        <v>39508</v>
      </c>
      <c r="C5" s="21">
        <v>6427.0082899999989</v>
      </c>
      <c r="D5" s="15">
        <f t="shared" si="0"/>
        <v>5233.9363488888894</v>
      </c>
      <c r="E5" s="15">
        <f t="shared" si="1"/>
        <v>1193.0719411111095</v>
      </c>
      <c r="F5" s="15">
        <f t="shared" si="2"/>
        <v>1193.0719411111095</v>
      </c>
      <c r="G5" s="16">
        <f t="shared" si="3"/>
        <v>0.18563410645781347</v>
      </c>
      <c r="H5" s="17"/>
      <c r="I5" s="15"/>
      <c r="J5" s="15"/>
      <c r="K5" s="16"/>
      <c r="L5" s="17">
        <f t="shared" ref="L5:L38" si="4">C4*$O$1+(1-$O$1)*L4</f>
        <v>5635.7930165879161</v>
      </c>
      <c r="M5" s="15">
        <f t="shared" ref="M5" si="5">C5-L5</f>
        <v>791.21527341208275</v>
      </c>
      <c r="N5" s="15">
        <f t="shared" ref="N5" si="6">ABS(M5)</f>
        <v>791.21527341208275</v>
      </c>
      <c r="O5" s="16">
        <f t="shared" ref="O5" si="7">ABS(M5/C5)</f>
        <v>0.12310786569906275</v>
      </c>
    </row>
    <row r="6" spans="1:15" customFormat="1" x14ac:dyDescent="0.25">
      <c r="A6">
        <v>4</v>
      </c>
      <c r="B6" s="4">
        <v>39539</v>
      </c>
      <c r="C6" s="21">
        <v>7646.9505499999996</v>
      </c>
      <c r="D6" s="15">
        <f t="shared" si="0"/>
        <v>5233.9363488888894</v>
      </c>
      <c r="E6" s="15">
        <f t="shared" si="1"/>
        <v>2413.0142011111102</v>
      </c>
      <c r="F6" s="15">
        <f t="shared" si="2"/>
        <v>2413.0142011111102</v>
      </c>
      <c r="G6" s="16">
        <f t="shared" si="3"/>
        <v>0.31555247877353021</v>
      </c>
      <c r="H6" s="17"/>
      <c r="I6" s="15"/>
      <c r="J6" s="15"/>
      <c r="K6" s="16"/>
      <c r="L6" s="17">
        <f t="shared" si="4"/>
        <v>6025.7339327793698</v>
      </c>
      <c r="M6" s="15">
        <f t="shared" ref="M6:M38" si="8">C6-L6</f>
        <v>1621.2166172206298</v>
      </c>
      <c r="N6" s="15">
        <f t="shared" ref="N6:N38" si="9">ABS(M6)</f>
        <v>1621.2166172206298</v>
      </c>
      <c r="O6" s="16">
        <f t="shared" ref="O6:O38" si="10">ABS(M6/C6)</f>
        <v>0.2120082517364559</v>
      </c>
    </row>
    <row r="7" spans="1:15" customFormat="1" x14ac:dyDescent="0.25">
      <c r="A7">
        <v>5</v>
      </c>
      <c r="B7" s="4">
        <v>39569</v>
      </c>
      <c r="C7" s="21">
        <v>4788.2766900000015</v>
      </c>
      <c r="D7" s="15">
        <f t="shared" si="0"/>
        <v>5233.9363488888894</v>
      </c>
      <c r="E7" s="15">
        <f t="shared" ref="E7:E38" si="11">C7-D7</f>
        <v>-445.65965888888786</v>
      </c>
      <c r="F7" s="15">
        <f t="shared" si="2"/>
        <v>445.65965888888786</v>
      </c>
      <c r="G7" s="16">
        <f t="shared" ref="G7:G38" si="12">ABS(E7/C7)</f>
        <v>9.3073079886886761E-2</v>
      </c>
      <c r="H7" s="17"/>
      <c r="I7" s="15"/>
      <c r="J7" s="15"/>
      <c r="K7" s="16"/>
      <c r="L7" s="17">
        <f t="shared" si="4"/>
        <v>6824.7310127239698</v>
      </c>
      <c r="M7" s="15">
        <f t="shared" si="8"/>
        <v>-2036.4543227239683</v>
      </c>
      <c r="N7" s="15">
        <f t="shared" si="9"/>
        <v>2036.4543227239683</v>
      </c>
      <c r="O7" s="16">
        <f t="shared" si="10"/>
        <v>0.42530005147300032</v>
      </c>
    </row>
    <row r="8" spans="1:15" customFormat="1" x14ac:dyDescent="0.25">
      <c r="A8">
        <v>6</v>
      </c>
      <c r="B8" s="4">
        <v>39600</v>
      </c>
      <c r="C8" s="21">
        <v>5000.9601599999987</v>
      </c>
      <c r="D8" s="15">
        <f t="shared" si="0"/>
        <v>5233.9363488888894</v>
      </c>
      <c r="E8" s="15">
        <f t="shared" si="11"/>
        <v>-232.97618888889065</v>
      </c>
      <c r="F8" s="15">
        <f t="shared" si="2"/>
        <v>232.97618888889065</v>
      </c>
      <c r="G8" s="16">
        <f t="shared" si="12"/>
        <v>4.6586291719006759E-2</v>
      </c>
      <c r="H8" s="17"/>
      <c r="I8" s="15"/>
      <c r="J8" s="15"/>
      <c r="K8" s="16"/>
      <c r="L8" s="17">
        <f t="shared" si="4"/>
        <v>5821.0890317489038</v>
      </c>
      <c r="M8" s="15">
        <f t="shared" si="8"/>
        <v>-820.12887174890511</v>
      </c>
      <c r="N8" s="15">
        <f t="shared" si="9"/>
        <v>820.12887174890511</v>
      </c>
      <c r="O8" s="16">
        <f t="shared" si="10"/>
        <v>0.16399428219978168</v>
      </c>
    </row>
    <row r="9" spans="1:15" customFormat="1" x14ac:dyDescent="0.25">
      <c r="A9">
        <v>7</v>
      </c>
      <c r="B9" s="4">
        <v>39630</v>
      </c>
      <c r="C9" s="21">
        <v>7658.0616299999992</v>
      </c>
      <c r="D9" s="15">
        <f t="shared" si="0"/>
        <v>5233.9363488888894</v>
      </c>
      <c r="E9" s="15">
        <f t="shared" si="11"/>
        <v>2424.1252811111099</v>
      </c>
      <c r="F9" s="15">
        <f t="shared" si="2"/>
        <v>2424.1252811111099</v>
      </c>
      <c r="G9" s="16">
        <f t="shared" si="12"/>
        <v>0.31654554353738079</v>
      </c>
      <c r="H9" s="17"/>
      <c r="I9" s="15"/>
      <c r="J9" s="15"/>
      <c r="K9" s="16"/>
      <c r="L9" s="17">
        <f t="shared" si="4"/>
        <v>5416.89839692243</v>
      </c>
      <c r="M9" s="15">
        <f t="shared" si="8"/>
        <v>2241.1632330775692</v>
      </c>
      <c r="N9" s="15">
        <f t="shared" si="9"/>
        <v>2241.1632330775692</v>
      </c>
      <c r="O9" s="16">
        <f t="shared" si="10"/>
        <v>0.29265411292825666</v>
      </c>
    </row>
    <row r="10" spans="1:15" customFormat="1" x14ac:dyDescent="0.25">
      <c r="A10">
        <v>8</v>
      </c>
      <c r="B10" s="4">
        <v>39661</v>
      </c>
      <c r="C10" s="21">
        <v>4724.5534600000001</v>
      </c>
      <c r="D10" s="15">
        <f t="shared" si="0"/>
        <v>5233.9363488888894</v>
      </c>
      <c r="E10" s="15">
        <f t="shared" si="11"/>
        <v>-509.38288888888928</v>
      </c>
      <c r="F10" s="15">
        <f t="shared" si="2"/>
        <v>509.38288888888928</v>
      </c>
      <c r="G10" s="16">
        <f t="shared" si="12"/>
        <v>0.10781609165850972</v>
      </c>
      <c r="H10" s="17"/>
      <c r="I10" s="15"/>
      <c r="J10" s="15"/>
      <c r="K10" s="16"/>
      <c r="L10" s="17">
        <f t="shared" si="4"/>
        <v>6521.4286983562233</v>
      </c>
      <c r="M10" s="15">
        <f t="shared" si="8"/>
        <v>-1796.8752383562232</v>
      </c>
      <c r="N10" s="15">
        <f t="shared" si="9"/>
        <v>1796.8752383562232</v>
      </c>
      <c r="O10" s="16">
        <f t="shared" si="10"/>
        <v>0.38032699885170168</v>
      </c>
    </row>
    <row r="11" spans="1:15" customFormat="1" x14ac:dyDescent="0.25">
      <c r="A11">
        <v>9</v>
      </c>
      <c r="B11" s="4">
        <v>39692</v>
      </c>
      <c r="C11" s="21">
        <v>7234.1786199999997</v>
      </c>
      <c r="D11" s="15">
        <f t="shared" si="0"/>
        <v>5233.9363488888894</v>
      </c>
      <c r="E11" s="15">
        <f t="shared" si="11"/>
        <v>2000.2422711111103</v>
      </c>
      <c r="F11" s="15">
        <f t="shared" si="2"/>
        <v>2000.2422711111103</v>
      </c>
      <c r="G11" s="16">
        <f t="shared" si="12"/>
        <v>0.27649887792114131</v>
      </c>
      <c r="H11" s="17"/>
      <c r="I11" s="15"/>
      <c r="J11" s="15"/>
      <c r="K11" s="16"/>
      <c r="L11" s="17">
        <f t="shared" si="4"/>
        <v>5635.8603830420725</v>
      </c>
      <c r="M11" s="15">
        <f t="shared" si="8"/>
        <v>1598.3182369579272</v>
      </c>
      <c r="N11" s="15">
        <f t="shared" si="9"/>
        <v>1598.3182369579272</v>
      </c>
      <c r="O11" s="16">
        <f t="shared" si="10"/>
        <v>0.22093983587011945</v>
      </c>
    </row>
    <row r="12" spans="1:15" customFormat="1" x14ac:dyDescent="0.25">
      <c r="A12">
        <v>10</v>
      </c>
      <c r="B12" s="4">
        <v>39722</v>
      </c>
      <c r="C12" s="21">
        <v>10208.6019</v>
      </c>
      <c r="D12" s="15">
        <f t="shared" si="0"/>
        <v>5233.9363488888894</v>
      </c>
      <c r="E12" s="15">
        <f t="shared" si="11"/>
        <v>4974.6655511111103</v>
      </c>
      <c r="F12" s="15">
        <f t="shared" si="2"/>
        <v>4974.6655511111103</v>
      </c>
      <c r="G12" s="16">
        <f t="shared" si="12"/>
        <v>0.48730135623283638</v>
      </c>
      <c r="H12" s="17"/>
      <c r="I12" s="15"/>
      <c r="J12" s="15"/>
      <c r="K12" s="16"/>
      <c r="L12" s="17">
        <f t="shared" si="4"/>
        <v>6423.5722721176535</v>
      </c>
      <c r="M12" s="15">
        <f t="shared" si="8"/>
        <v>3785.0296278823462</v>
      </c>
      <c r="N12" s="15">
        <f t="shared" si="9"/>
        <v>3785.0296278823462</v>
      </c>
      <c r="O12" s="16">
        <f t="shared" si="10"/>
        <v>0.37076865813352428</v>
      </c>
    </row>
    <row r="13" spans="1:15" customFormat="1" x14ac:dyDescent="0.25">
      <c r="A13">
        <v>11</v>
      </c>
      <c r="B13" s="4">
        <v>39753</v>
      </c>
      <c r="C13" s="21">
        <v>6586.7934799999994</v>
      </c>
      <c r="D13" s="15">
        <f t="shared" si="0"/>
        <v>5233.9363488888894</v>
      </c>
      <c r="E13" s="15">
        <f t="shared" si="11"/>
        <v>1352.85713111111</v>
      </c>
      <c r="F13" s="15">
        <f t="shared" si="2"/>
        <v>1352.85713111111</v>
      </c>
      <c r="G13" s="16">
        <f t="shared" si="12"/>
        <v>0.20538933476795604</v>
      </c>
      <c r="H13" s="17"/>
      <c r="I13" s="15"/>
      <c r="J13" s="15"/>
      <c r="K13" s="16"/>
      <c r="L13" s="17">
        <f t="shared" si="4"/>
        <v>8288.978528171483</v>
      </c>
      <c r="M13" s="15">
        <f t="shared" si="8"/>
        <v>-1702.1850481714837</v>
      </c>
      <c r="N13" s="15">
        <f t="shared" si="9"/>
        <v>1702.1850481714837</v>
      </c>
      <c r="O13" s="16">
        <f t="shared" si="10"/>
        <v>0.25842392862930386</v>
      </c>
    </row>
    <row r="14" spans="1:15" customFormat="1" x14ac:dyDescent="0.25">
      <c r="A14">
        <v>12</v>
      </c>
      <c r="B14" s="4">
        <v>39783</v>
      </c>
      <c r="C14" s="21">
        <v>7753.1682200000005</v>
      </c>
      <c r="D14" s="15">
        <f t="shared" si="0"/>
        <v>5233.9363488888894</v>
      </c>
      <c r="E14" s="15">
        <f t="shared" si="11"/>
        <v>2519.2318711111111</v>
      </c>
      <c r="F14" s="15">
        <f t="shared" si="2"/>
        <v>2519.2318711111111</v>
      </c>
      <c r="G14" s="16">
        <f t="shared" si="12"/>
        <v>0.32492934496281456</v>
      </c>
      <c r="H14" s="17"/>
      <c r="I14" s="15"/>
      <c r="J14" s="15"/>
      <c r="K14" s="16"/>
      <c r="L14" s="17">
        <f t="shared" si="4"/>
        <v>7450.0771324122961</v>
      </c>
      <c r="M14" s="15">
        <f t="shared" si="8"/>
        <v>303.09108758770435</v>
      </c>
      <c r="N14" s="15">
        <f t="shared" si="9"/>
        <v>303.09108758770435</v>
      </c>
      <c r="O14" s="16">
        <f t="shared" si="10"/>
        <v>3.9092546296861382E-2</v>
      </c>
    </row>
    <row r="15" spans="1:15" customFormat="1" x14ac:dyDescent="0.25">
      <c r="A15">
        <v>13</v>
      </c>
      <c r="B15" s="4">
        <v>39814</v>
      </c>
      <c r="C15" s="21">
        <v>4482.7743899999996</v>
      </c>
      <c r="D15" s="15">
        <f t="shared" si="0"/>
        <v>5233.9363488888894</v>
      </c>
      <c r="E15" s="15">
        <f t="shared" si="11"/>
        <v>-751.16195888888979</v>
      </c>
      <c r="F15" s="15">
        <f t="shared" si="2"/>
        <v>751.16195888888979</v>
      </c>
      <c r="G15" s="16">
        <f t="shared" si="12"/>
        <v>0.16756630906176159</v>
      </c>
      <c r="H15" s="17"/>
      <c r="I15" s="15"/>
      <c r="J15" s="15"/>
      <c r="K15" s="16"/>
      <c r="L15" s="17">
        <f t="shared" si="4"/>
        <v>7599.451923768047</v>
      </c>
      <c r="M15" s="15">
        <f t="shared" si="8"/>
        <v>-3116.6775337680474</v>
      </c>
      <c r="N15" s="15">
        <f t="shared" si="9"/>
        <v>3116.6775337680474</v>
      </c>
      <c r="O15" s="16">
        <f t="shared" si="10"/>
        <v>0.69525638870441742</v>
      </c>
    </row>
    <row r="16" spans="1:15" customFormat="1" x14ac:dyDescent="0.25">
      <c r="A16">
        <v>14</v>
      </c>
      <c r="B16" s="4">
        <v>39845</v>
      </c>
      <c r="C16" s="21">
        <v>5265.6889699999992</v>
      </c>
      <c r="D16" s="15">
        <f t="shared" si="0"/>
        <v>5233.9363488888894</v>
      </c>
      <c r="E16" s="15">
        <f t="shared" si="11"/>
        <v>31.752621111109875</v>
      </c>
      <c r="F16" s="15">
        <f t="shared" si="2"/>
        <v>31.752621111109875</v>
      </c>
      <c r="G16" s="16">
        <f t="shared" si="12"/>
        <v>6.0300981109998753E-3</v>
      </c>
      <c r="H16" s="17">
        <f>AVERAGE(C3:C15)</f>
        <v>6446.7199330769236</v>
      </c>
      <c r="I16" s="15">
        <f>C16-H16</f>
        <v>-1181.0309630769243</v>
      </c>
      <c r="J16" s="15">
        <f>ABS(I16)</f>
        <v>1181.0309630769243</v>
      </c>
      <c r="K16" s="16">
        <f>J16/C16</f>
        <v>0.22428802191044042</v>
      </c>
      <c r="L16" s="17">
        <f t="shared" si="4"/>
        <v>6063.4349460499388</v>
      </c>
      <c r="M16" s="15">
        <f t="shared" si="8"/>
        <v>-797.7459760499396</v>
      </c>
      <c r="N16" s="15">
        <f t="shared" si="9"/>
        <v>797.7459760499396</v>
      </c>
      <c r="O16" s="16">
        <f t="shared" si="10"/>
        <v>0.15149887898713846</v>
      </c>
    </row>
    <row r="17" spans="1:15" customFormat="1" x14ac:dyDescent="0.25">
      <c r="A17">
        <v>15</v>
      </c>
      <c r="B17" s="4">
        <v>39873</v>
      </c>
      <c r="C17" s="21">
        <v>5111.6162299999996</v>
      </c>
      <c r="D17" s="15">
        <f t="shared" si="0"/>
        <v>5233.9363488888894</v>
      </c>
      <c r="E17" s="15">
        <f t="shared" si="11"/>
        <v>-122.32011888888974</v>
      </c>
      <c r="F17" s="15">
        <f t="shared" si="2"/>
        <v>122.32011888888974</v>
      </c>
      <c r="G17" s="16">
        <f t="shared" si="12"/>
        <v>2.3929832245815869E-2</v>
      </c>
      <c r="H17" s="17">
        <f t="shared" ref="H17:H38" si="13">AVERAGE(C4:C16)</f>
        <v>6482.9491969230776</v>
      </c>
      <c r="I17" s="15">
        <f t="shared" ref="I17:I38" si="14">C17-H17</f>
        <v>-1371.3329669230779</v>
      </c>
      <c r="J17" s="15">
        <f t="shared" ref="J17:J38" si="15">ABS(I17)</f>
        <v>1371.3329669230779</v>
      </c>
      <c r="K17" s="16">
        <f t="shared" ref="K17:K38" si="16">J17/C17</f>
        <v>0.26827776288735161</v>
      </c>
      <c r="L17" s="17">
        <f t="shared" si="4"/>
        <v>5670.2754517349895</v>
      </c>
      <c r="M17" s="15">
        <f t="shared" si="8"/>
        <v>-558.65922173498984</v>
      </c>
      <c r="N17" s="15">
        <f t="shared" si="9"/>
        <v>558.65922173498984</v>
      </c>
      <c r="O17" s="16">
        <f t="shared" si="10"/>
        <v>0.10929209013310255</v>
      </c>
    </row>
    <row r="18" spans="1:15" customFormat="1" x14ac:dyDescent="0.25">
      <c r="A18">
        <v>16</v>
      </c>
      <c r="B18" s="4">
        <v>39904</v>
      </c>
      <c r="C18" s="21">
        <v>3401.6632799999998</v>
      </c>
      <c r="D18" s="15">
        <f t="shared" si="0"/>
        <v>5233.9363488888894</v>
      </c>
      <c r="E18" s="15">
        <f t="shared" si="11"/>
        <v>-1832.2730688888896</v>
      </c>
      <c r="F18" s="15">
        <f t="shared" si="2"/>
        <v>1832.2730688888896</v>
      </c>
      <c r="G18" s="16">
        <f t="shared" si="12"/>
        <v>0.53864034093606405</v>
      </c>
      <c r="H18" s="17">
        <f t="shared" si="13"/>
        <v>6376.048660769231</v>
      </c>
      <c r="I18" s="15">
        <f t="shared" si="14"/>
        <v>-2974.3853807692312</v>
      </c>
      <c r="J18" s="15">
        <f t="shared" si="15"/>
        <v>2974.3853807692312</v>
      </c>
      <c r="K18" s="16">
        <f t="shared" si="16"/>
        <v>0.87439147732730071</v>
      </c>
      <c r="L18" s="17">
        <f t="shared" si="4"/>
        <v>5394.9469841452483</v>
      </c>
      <c r="M18" s="15">
        <f t="shared" si="8"/>
        <v>-1993.2837041452485</v>
      </c>
      <c r="N18" s="15">
        <f t="shared" si="9"/>
        <v>1993.2837041452485</v>
      </c>
      <c r="O18" s="16">
        <f t="shared" si="10"/>
        <v>0.58597325486761542</v>
      </c>
    </row>
    <row r="19" spans="1:15" customFormat="1" x14ac:dyDescent="0.25">
      <c r="A19">
        <v>17</v>
      </c>
      <c r="B19" s="4">
        <v>39934</v>
      </c>
      <c r="C19" s="21">
        <v>7722.6419299999998</v>
      </c>
      <c r="D19" s="15">
        <f t="shared" si="0"/>
        <v>5233.9363488888894</v>
      </c>
      <c r="E19" s="15">
        <f t="shared" si="11"/>
        <v>2488.7055811111104</v>
      </c>
      <c r="F19" s="15">
        <f t="shared" si="2"/>
        <v>2488.7055811111104</v>
      </c>
      <c r="G19" s="16">
        <f t="shared" si="12"/>
        <v>0.32226090548666814</v>
      </c>
      <c r="H19" s="17">
        <f t="shared" si="13"/>
        <v>6143.3298138461541</v>
      </c>
      <c r="I19" s="15">
        <f t="shared" si="14"/>
        <v>1579.3121161538456</v>
      </c>
      <c r="J19" s="15">
        <f t="shared" si="15"/>
        <v>1579.3121161538456</v>
      </c>
      <c r="K19" s="16">
        <f t="shared" si="16"/>
        <v>0.20450412313158298</v>
      </c>
      <c r="L19" s="17">
        <f t="shared" si="4"/>
        <v>4412.5811224853996</v>
      </c>
      <c r="M19" s="15">
        <f t="shared" si="8"/>
        <v>3310.0608075146001</v>
      </c>
      <c r="N19" s="15">
        <f t="shared" si="9"/>
        <v>3310.0608075146001</v>
      </c>
      <c r="O19" s="16">
        <f t="shared" si="10"/>
        <v>0.42861767223158048</v>
      </c>
    </row>
    <row r="20" spans="1:15" customFormat="1" x14ac:dyDescent="0.25">
      <c r="A20">
        <v>18</v>
      </c>
      <c r="B20" s="4">
        <v>39965</v>
      </c>
      <c r="C20" s="21">
        <v>3611.0421000000001</v>
      </c>
      <c r="D20" s="15">
        <f t="shared" si="0"/>
        <v>5233.9363488888894</v>
      </c>
      <c r="E20" s="15">
        <f t="shared" si="11"/>
        <v>-1622.8942488888893</v>
      </c>
      <c r="F20" s="15">
        <f t="shared" si="2"/>
        <v>1622.8942488888893</v>
      </c>
      <c r="G20" s="16">
        <f t="shared" si="12"/>
        <v>0.44942545778928727</v>
      </c>
      <c r="H20" s="17">
        <f t="shared" si="13"/>
        <v>6149.152227692307</v>
      </c>
      <c r="I20" s="15">
        <f t="shared" si="14"/>
        <v>-2538.1101276923068</v>
      </c>
      <c r="J20" s="15">
        <f t="shared" si="15"/>
        <v>2538.1101276923068</v>
      </c>
      <c r="K20" s="16">
        <f t="shared" si="16"/>
        <v>0.70287469860634044</v>
      </c>
      <c r="L20" s="17">
        <f t="shared" si="4"/>
        <v>6043.9047170938011</v>
      </c>
      <c r="M20" s="15">
        <f t="shared" si="8"/>
        <v>-2432.862617093801</v>
      </c>
      <c r="N20" s="15">
        <f t="shared" si="9"/>
        <v>2432.862617093801</v>
      </c>
      <c r="O20" s="16">
        <f t="shared" si="10"/>
        <v>0.67372867713001761</v>
      </c>
    </row>
    <row r="21" spans="1:15" customFormat="1" x14ac:dyDescent="0.25">
      <c r="A21">
        <v>19</v>
      </c>
      <c r="B21" s="4">
        <v>39995</v>
      </c>
      <c r="C21" s="21">
        <v>4061.6651000000002</v>
      </c>
      <c r="D21" s="15">
        <f t="shared" si="0"/>
        <v>5233.9363488888894</v>
      </c>
      <c r="E21" s="15">
        <f t="shared" si="11"/>
        <v>-1172.2712488888892</v>
      </c>
      <c r="F21" s="15">
        <f t="shared" si="2"/>
        <v>1172.2712488888892</v>
      </c>
      <c r="G21" s="16">
        <f t="shared" si="12"/>
        <v>0.28861839172532694</v>
      </c>
      <c r="H21" s="17">
        <f t="shared" si="13"/>
        <v>6058.59572076923</v>
      </c>
      <c r="I21" s="15">
        <f t="shared" si="14"/>
        <v>-1996.9306207692298</v>
      </c>
      <c r="J21" s="15">
        <f t="shared" si="15"/>
        <v>1996.9306207692298</v>
      </c>
      <c r="K21" s="16">
        <f t="shared" si="16"/>
        <v>0.49165319434367688</v>
      </c>
      <c r="L21" s="17">
        <f t="shared" si="4"/>
        <v>4844.8976835384647</v>
      </c>
      <c r="M21" s="15">
        <f t="shared" si="8"/>
        <v>-783.2325835384645</v>
      </c>
      <c r="N21" s="15">
        <f t="shared" si="9"/>
        <v>783.2325835384645</v>
      </c>
      <c r="O21" s="16">
        <f t="shared" si="10"/>
        <v>0.1928353432040629</v>
      </c>
    </row>
    <row r="22" spans="1:15" customFormat="1" x14ac:dyDescent="0.25">
      <c r="A22">
        <v>20</v>
      </c>
      <c r="B22" s="4">
        <v>40026</v>
      </c>
      <c r="C22" s="21">
        <v>3021.6687800000004</v>
      </c>
      <c r="D22" s="15">
        <f t="shared" si="0"/>
        <v>5233.9363488888894</v>
      </c>
      <c r="E22" s="15">
        <f t="shared" si="11"/>
        <v>-2212.2675688888889</v>
      </c>
      <c r="F22" s="15">
        <f t="shared" si="2"/>
        <v>2212.2675688888889</v>
      </c>
      <c r="G22" s="16">
        <f t="shared" si="12"/>
        <v>0.73213437009760174</v>
      </c>
      <c r="H22" s="17">
        <f t="shared" si="13"/>
        <v>5986.3422546153852</v>
      </c>
      <c r="I22" s="15">
        <f t="shared" si="14"/>
        <v>-2964.6734746153847</v>
      </c>
      <c r="J22" s="15">
        <f t="shared" si="15"/>
        <v>2964.6734746153847</v>
      </c>
      <c r="K22" s="16">
        <f t="shared" si="16"/>
        <v>0.98113780512216975</v>
      </c>
      <c r="L22" s="17">
        <f t="shared" si="4"/>
        <v>4458.890939888407</v>
      </c>
      <c r="M22" s="15">
        <f t="shared" si="8"/>
        <v>-1437.2221598884066</v>
      </c>
      <c r="N22" s="15">
        <f t="shared" si="9"/>
        <v>1437.2221598884066</v>
      </c>
      <c r="O22" s="16">
        <f t="shared" si="10"/>
        <v>0.47563855092297919</v>
      </c>
    </row>
    <row r="23" spans="1:15" customFormat="1" x14ac:dyDescent="0.25">
      <c r="A23">
        <v>21</v>
      </c>
      <c r="B23" s="4">
        <v>40057</v>
      </c>
      <c r="C23" s="21">
        <v>4409.4822399999994</v>
      </c>
      <c r="D23" s="15">
        <f t="shared" si="0"/>
        <v>5233.9363488888894</v>
      </c>
      <c r="E23" s="15">
        <f t="shared" si="11"/>
        <v>-824.45410888889</v>
      </c>
      <c r="F23" s="15">
        <f t="shared" si="2"/>
        <v>824.45410888889</v>
      </c>
      <c r="G23" s="16">
        <f t="shared" si="12"/>
        <v>0.18697299683168475</v>
      </c>
      <c r="H23" s="17">
        <f t="shared" si="13"/>
        <v>5629.6966507692314</v>
      </c>
      <c r="I23" s="15">
        <f t="shared" si="14"/>
        <v>-1220.214410769232</v>
      </c>
      <c r="J23" s="15">
        <f t="shared" si="15"/>
        <v>1220.214410769232</v>
      </c>
      <c r="K23" s="16">
        <f t="shared" si="16"/>
        <v>0.27672509930989814</v>
      </c>
      <c r="L23" s="17">
        <f t="shared" si="4"/>
        <v>3750.573311765902</v>
      </c>
      <c r="M23" s="15">
        <f t="shared" si="8"/>
        <v>658.9089282340974</v>
      </c>
      <c r="N23" s="15">
        <f t="shared" si="9"/>
        <v>658.9089282340974</v>
      </c>
      <c r="O23" s="16">
        <f t="shared" si="10"/>
        <v>0.14942999934479778</v>
      </c>
    </row>
    <row r="24" spans="1:15" customFormat="1" x14ac:dyDescent="0.25">
      <c r="A24">
        <v>22</v>
      </c>
      <c r="B24" s="4">
        <v>40087</v>
      </c>
      <c r="C24" s="21">
        <v>4493.2609700000003</v>
      </c>
      <c r="D24" s="15">
        <f t="shared" si="0"/>
        <v>5233.9363488888894</v>
      </c>
      <c r="E24" s="15">
        <f t="shared" si="11"/>
        <v>-740.6753788888891</v>
      </c>
      <c r="F24" s="15">
        <f t="shared" si="2"/>
        <v>740.6753788888891</v>
      </c>
      <c r="G24" s="16">
        <f t="shared" si="12"/>
        <v>0.1648413888786186</v>
      </c>
      <c r="H24" s="17">
        <f t="shared" si="13"/>
        <v>5605.4604030769224</v>
      </c>
      <c r="I24" s="15">
        <f t="shared" si="14"/>
        <v>-1112.1994330769221</v>
      </c>
      <c r="J24" s="15">
        <f t="shared" si="15"/>
        <v>1112.1994330769221</v>
      </c>
      <c r="K24" s="16">
        <f t="shared" si="16"/>
        <v>0.24752611533198393</v>
      </c>
      <c r="L24" s="17">
        <f t="shared" si="4"/>
        <v>4075.3086395538867</v>
      </c>
      <c r="M24" s="15">
        <f t="shared" si="8"/>
        <v>417.95233044611359</v>
      </c>
      <c r="N24" s="15">
        <f t="shared" si="9"/>
        <v>417.95233044611359</v>
      </c>
      <c r="O24" s="16">
        <f t="shared" si="10"/>
        <v>9.3017595291402258E-2</v>
      </c>
    </row>
    <row r="25" spans="1:15" customFormat="1" x14ac:dyDescent="0.25">
      <c r="A25">
        <v>23</v>
      </c>
      <c r="B25" s="4">
        <v>40118</v>
      </c>
      <c r="C25" s="21">
        <v>3602.6750399999996</v>
      </c>
      <c r="D25" s="15">
        <f t="shared" si="0"/>
        <v>5233.9363488888894</v>
      </c>
      <c r="E25" s="15">
        <f t="shared" si="11"/>
        <v>-1631.2613088888897</v>
      </c>
      <c r="F25" s="15">
        <f t="shared" si="2"/>
        <v>1631.2613088888897</v>
      </c>
      <c r="G25" s="16">
        <f t="shared" si="12"/>
        <v>0.4527916869485098</v>
      </c>
      <c r="H25" s="17">
        <f t="shared" si="13"/>
        <v>5394.6205838461528</v>
      </c>
      <c r="I25" s="15">
        <f t="shared" si="14"/>
        <v>-1791.9455438461532</v>
      </c>
      <c r="J25" s="15">
        <f t="shared" si="15"/>
        <v>1791.9455438461532</v>
      </c>
      <c r="K25" s="16">
        <f t="shared" si="16"/>
        <v>0.49739305486907126</v>
      </c>
      <c r="L25" s="17">
        <f t="shared" si="4"/>
        <v>4281.2914107858942</v>
      </c>
      <c r="M25" s="15">
        <f t="shared" si="8"/>
        <v>-678.61637078589456</v>
      </c>
      <c r="N25" s="15">
        <f t="shared" si="9"/>
        <v>678.61637078589456</v>
      </c>
      <c r="O25" s="16">
        <f t="shared" si="10"/>
        <v>0.18836457999994766</v>
      </c>
    </row>
    <row r="26" spans="1:15" customFormat="1" x14ac:dyDescent="0.25">
      <c r="A26">
        <v>24</v>
      </c>
      <c r="B26" s="4">
        <v>40148</v>
      </c>
      <c r="C26" s="21">
        <v>3556.9774000000007</v>
      </c>
      <c r="D26" s="15">
        <f t="shared" si="0"/>
        <v>5233.9363488888894</v>
      </c>
      <c r="E26" s="15">
        <f t="shared" si="11"/>
        <v>-1676.9589488888887</v>
      </c>
      <c r="F26" s="15">
        <f t="shared" si="2"/>
        <v>1676.9589488888887</v>
      </c>
      <c r="G26" s="16">
        <f t="shared" si="12"/>
        <v>0.47145617199841877</v>
      </c>
      <c r="H26" s="17">
        <f t="shared" si="13"/>
        <v>4886.4723638461537</v>
      </c>
      <c r="I26" s="15">
        <f t="shared" si="14"/>
        <v>-1329.494963846153</v>
      </c>
      <c r="J26" s="15">
        <f t="shared" si="15"/>
        <v>1329.494963846153</v>
      </c>
      <c r="K26" s="16">
        <f t="shared" si="16"/>
        <v>0.37377098989893859</v>
      </c>
      <c r="L26" s="17">
        <f t="shared" si="4"/>
        <v>3946.8435073403407</v>
      </c>
      <c r="M26" s="15">
        <f t="shared" si="8"/>
        <v>-389.86610734034002</v>
      </c>
      <c r="N26" s="15">
        <f t="shared" si="9"/>
        <v>389.86610734034002</v>
      </c>
      <c r="O26" s="16">
        <f t="shared" si="10"/>
        <v>0.10960601193033724</v>
      </c>
    </row>
    <row r="27" spans="1:15" customFormat="1" x14ac:dyDescent="0.25">
      <c r="A27">
        <v>25</v>
      </c>
      <c r="B27" s="4">
        <v>40179</v>
      </c>
      <c r="C27" s="21">
        <v>3141.2604500000007</v>
      </c>
      <c r="D27" s="15">
        <f t="shared" si="0"/>
        <v>5233.9363488888894</v>
      </c>
      <c r="E27" s="15">
        <f t="shared" si="11"/>
        <v>-2092.6758988888887</v>
      </c>
      <c r="F27" s="15">
        <f t="shared" si="2"/>
        <v>2092.6758988888887</v>
      </c>
      <c r="G27" s="16">
        <f t="shared" si="12"/>
        <v>0.66618987256815598</v>
      </c>
      <c r="H27" s="17">
        <f t="shared" si="13"/>
        <v>4653.409588461539</v>
      </c>
      <c r="I27" s="15">
        <f t="shared" si="14"/>
        <v>-1512.1491384615383</v>
      </c>
      <c r="J27" s="15">
        <f t="shared" si="15"/>
        <v>1512.1491384615383</v>
      </c>
      <c r="K27" s="16">
        <f t="shared" si="16"/>
        <v>0.48138292336171551</v>
      </c>
      <c r="L27" s="17">
        <f t="shared" si="4"/>
        <v>3754.7026928276387</v>
      </c>
      <c r="M27" s="15">
        <f t="shared" si="8"/>
        <v>-613.44224282763798</v>
      </c>
      <c r="N27" s="15">
        <f t="shared" si="9"/>
        <v>613.44224282763798</v>
      </c>
      <c r="O27" s="16">
        <f t="shared" si="10"/>
        <v>0.1952853806909382</v>
      </c>
    </row>
    <row r="28" spans="1:15" customFormat="1" x14ac:dyDescent="0.25">
      <c r="A28">
        <v>26</v>
      </c>
      <c r="B28" s="4">
        <v>40210</v>
      </c>
      <c r="C28" s="21">
        <v>3732.9282299999995</v>
      </c>
      <c r="D28" s="15">
        <f t="shared" si="0"/>
        <v>5233.9363488888894</v>
      </c>
      <c r="E28" s="15">
        <f t="shared" si="11"/>
        <v>-1501.0081188888898</v>
      </c>
      <c r="F28" s="15">
        <f t="shared" si="2"/>
        <v>1501.0081188888898</v>
      </c>
      <c r="G28" s="16">
        <f t="shared" si="12"/>
        <v>0.40209937786264111</v>
      </c>
      <c r="H28" s="17">
        <f t="shared" si="13"/>
        <v>4298.6474523076922</v>
      </c>
      <c r="I28" s="15">
        <f t="shared" si="14"/>
        <v>-565.71922230769269</v>
      </c>
      <c r="J28" s="15">
        <f t="shared" si="15"/>
        <v>565.71922230769269</v>
      </c>
      <c r="K28" s="16">
        <f t="shared" si="16"/>
        <v>0.15154837903425022</v>
      </c>
      <c r="L28" s="17">
        <f t="shared" si="4"/>
        <v>3452.375073231542</v>
      </c>
      <c r="M28" s="15">
        <f t="shared" si="8"/>
        <v>280.55315676845748</v>
      </c>
      <c r="N28" s="15">
        <f t="shared" si="9"/>
        <v>280.55315676845748</v>
      </c>
      <c r="O28" s="16">
        <f t="shared" si="10"/>
        <v>7.5156322190651256E-2</v>
      </c>
    </row>
    <row r="29" spans="1:15" customFormat="1" x14ac:dyDescent="0.25">
      <c r="A29">
        <v>27</v>
      </c>
      <c r="B29" s="4">
        <v>40238</v>
      </c>
      <c r="C29" s="21">
        <v>5293.1105900000002</v>
      </c>
      <c r="D29" s="15">
        <f t="shared" si="0"/>
        <v>5233.9363488888894</v>
      </c>
      <c r="E29" s="15">
        <f t="shared" si="11"/>
        <v>59.174241111110859</v>
      </c>
      <c r="F29" s="15">
        <f t="shared" si="2"/>
        <v>59.174241111110859</v>
      </c>
      <c r="G29" s="16">
        <f t="shared" si="12"/>
        <v>1.1179483236739033E-2</v>
      </c>
      <c r="H29" s="17">
        <f t="shared" si="13"/>
        <v>4240.9669784615389</v>
      </c>
      <c r="I29" s="15">
        <f t="shared" si="14"/>
        <v>1052.1436115384613</v>
      </c>
      <c r="J29" s="15">
        <f t="shared" si="15"/>
        <v>1052.1436115384613</v>
      </c>
      <c r="K29" s="16">
        <f t="shared" si="16"/>
        <v>0.19877604929060461</v>
      </c>
      <c r="L29" s="17">
        <f t="shared" si="4"/>
        <v>3590.6423168843567</v>
      </c>
      <c r="M29" s="15">
        <f t="shared" si="8"/>
        <v>1702.4682731156436</v>
      </c>
      <c r="N29" s="15">
        <f t="shared" si="9"/>
        <v>1702.4682731156436</v>
      </c>
      <c r="O29" s="16">
        <f t="shared" si="10"/>
        <v>0.32163852316481517</v>
      </c>
    </row>
    <row r="30" spans="1:15" customFormat="1" x14ac:dyDescent="0.25">
      <c r="A30">
        <v>28</v>
      </c>
      <c r="B30" s="4">
        <v>40269</v>
      </c>
      <c r="C30" s="21">
        <v>4517.9352599999993</v>
      </c>
      <c r="D30" s="15">
        <f t="shared" si="0"/>
        <v>5233.9363488888894</v>
      </c>
      <c r="E30" s="15">
        <f t="shared" si="11"/>
        <v>-716.00108888889008</v>
      </c>
      <c r="F30" s="15">
        <f t="shared" si="2"/>
        <v>716.00108888889008</v>
      </c>
      <c r="G30" s="16">
        <f t="shared" si="12"/>
        <v>0.15847971422434465</v>
      </c>
      <c r="H30" s="17">
        <f t="shared" si="13"/>
        <v>4243.0763338461547</v>
      </c>
      <c r="I30" s="15">
        <f t="shared" si="14"/>
        <v>274.85892615384455</v>
      </c>
      <c r="J30" s="15">
        <f t="shared" si="15"/>
        <v>274.85892615384455</v>
      </c>
      <c r="K30" s="16">
        <f t="shared" si="16"/>
        <v>6.0837287463442892E-2</v>
      </c>
      <c r="L30" s="17">
        <f t="shared" si="4"/>
        <v>4429.6832966454267</v>
      </c>
      <c r="M30" s="15">
        <f t="shared" si="8"/>
        <v>88.251963354572581</v>
      </c>
      <c r="N30" s="15">
        <f t="shared" si="9"/>
        <v>88.251963354572581</v>
      </c>
      <c r="O30" s="16">
        <f t="shared" si="10"/>
        <v>1.9533693662217858E-2</v>
      </c>
    </row>
    <row r="31" spans="1:15" customFormat="1" x14ac:dyDescent="0.25">
      <c r="A31">
        <v>29</v>
      </c>
      <c r="B31" s="4">
        <v>40299</v>
      </c>
      <c r="C31" s="21">
        <v>4100.4775900000004</v>
      </c>
      <c r="D31" s="15">
        <f t="shared" si="0"/>
        <v>5233.9363488888894</v>
      </c>
      <c r="E31" s="15">
        <f t="shared" si="11"/>
        <v>-1133.458758888889</v>
      </c>
      <c r="F31" s="15">
        <f t="shared" si="2"/>
        <v>1133.458758888889</v>
      </c>
      <c r="G31" s="16">
        <f t="shared" si="12"/>
        <v>0.27642115680697787</v>
      </c>
      <c r="H31" s="17">
        <f t="shared" si="13"/>
        <v>4197.4085669230763</v>
      </c>
      <c r="I31" s="15">
        <f t="shared" si="14"/>
        <v>-96.930976923075832</v>
      </c>
      <c r="J31" s="15">
        <f t="shared" si="15"/>
        <v>96.930976923075832</v>
      </c>
      <c r="K31" s="16">
        <f t="shared" si="16"/>
        <v>2.36389480970376E-2</v>
      </c>
      <c r="L31" s="17">
        <f t="shared" si="4"/>
        <v>4473.1772136647123</v>
      </c>
      <c r="M31" s="15">
        <f t="shared" si="8"/>
        <v>-372.69962366471191</v>
      </c>
      <c r="N31" s="15">
        <f t="shared" si="9"/>
        <v>372.69962366471191</v>
      </c>
      <c r="O31" s="16">
        <f t="shared" si="10"/>
        <v>9.0891759675416697E-2</v>
      </c>
    </row>
    <row r="32" spans="1:15" customFormat="1" x14ac:dyDescent="0.25">
      <c r="A32">
        <v>30</v>
      </c>
      <c r="B32" s="4">
        <v>40330</v>
      </c>
      <c r="C32" s="21">
        <v>4883.4361700000009</v>
      </c>
      <c r="D32" s="15">
        <f t="shared" si="0"/>
        <v>5233.9363488888894</v>
      </c>
      <c r="E32" s="15">
        <f t="shared" si="11"/>
        <v>-350.50017888888851</v>
      </c>
      <c r="F32" s="15">
        <f t="shared" si="2"/>
        <v>350.50017888888851</v>
      </c>
      <c r="G32" s="16">
        <f t="shared" si="12"/>
        <v>7.1773269207875912E-2</v>
      </c>
      <c r="H32" s="17">
        <f t="shared" si="13"/>
        <v>4251.1635138461543</v>
      </c>
      <c r="I32" s="15">
        <f t="shared" si="14"/>
        <v>632.27265615384658</v>
      </c>
      <c r="J32" s="15">
        <f t="shared" si="15"/>
        <v>632.27265615384658</v>
      </c>
      <c r="K32" s="16">
        <f t="shared" si="16"/>
        <v>0.12947290271510736</v>
      </c>
      <c r="L32" s="17">
        <f t="shared" si="4"/>
        <v>4289.4966938369107</v>
      </c>
      <c r="M32" s="15">
        <f t="shared" si="8"/>
        <v>593.93947616309015</v>
      </c>
      <c r="N32" s="15">
        <f t="shared" si="9"/>
        <v>593.93947616309015</v>
      </c>
      <c r="O32" s="16">
        <f t="shared" si="10"/>
        <v>0.12162327006786496</v>
      </c>
    </row>
    <row r="33" spans="1:15" customFormat="1" x14ac:dyDescent="0.25">
      <c r="A33">
        <v>31</v>
      </c>
      <c r="B33" s="4">
        <v>40360</v>
      </c>
      <c r="C33" s="21">
        <v>4752.0568000000003</v>
      </c>
      <c r="D33" s="15">
        <f t="shared" si="0"/>
        <v>5233.9363488888894</v>
      </c>
      <c r="E33" s="15">
        <f t="shared" si="11"/>
        <v>-481.87954888888908</v>
      </c>
      <c r="F33" s="15">
        <f t="shared" si="2"/>
        <v>481.87954888888908</v>
      </c>
      <c r="G33" s="16">
        <f t="shared" si="12"/>
        <v>0.10140441690193792</v>
      </c>
      <c r="H33" s="17">
        <f t="shared" si="13"/>
        <v>4032.7630707692315</v>
      </c>
      <c r="I33" s="15">
        <f t="shared" si="14"/>
        <v>719.2937292307688</v>
      </c>
      <c r="J33" s="15">
        <f t="shared" si="15"/>
        <v>719.2937292307688</v>
      </c>
      <c r="K33" s="16">
        <f t="shared" si="16"/>
        <v>0.15136471626996731</v>
      </c>
      <c r="L33" s="17">
        <f t="shared" si="4"/>
        <v>4582.2126098208591</v>
      </c>
      <c r="M33" s="15">
        <f t="shared" si="8"/>
        <v>169.84419017914115</v>
      </c>
      <c r="N33" s="15">
        <f t="shared" si="9"/>
        <v>169.84419017914115</v>
      </c>
      <c r="O33" s="16">
        <f t="shared" si="10"/>
        <v>3.5741195302872043E-2</v>
      </c>
    </row>
    <row r="34" spans="1:15" customFormat="1" x14ac:dyDescent="0.25">
      <c r="A34">
        <v>32</v>
      </c>
      <c r="B34" s="4">
        <v>40391</v>
      </c>
      <c r="C34" s="21">
        <v>4961.5541599999988</v>
      </c>
      <c r="D34" s="15">
        <f t="shared" si="0"/>
        <v>5233.9363488888894</v>
      </c>
      <c r="E34" s="15">
        <f t="shared" si="11"/>
        <v>-272.3821888888906</v>
      </c>
      <c r="F34" s="15">
        <f t="shared" si="2"/>
        <v>272.3821888888906</v>
      </c>
      <c r="G34" s="16">
        <f t="shared" si="12"/>
        <v>5.4898562044295142E-2</v>
      </c>
      <c r="H34" s="17">
        <f t="shared" si="13"/>
        <v>4120.5334323076922</v>
      </c>
      <c r="I34" s="15">
        <f t="shared" si="14"/>
        <v>841.02072769230654</v>
      </c>
      <c r="J34" s="15">
        <f t="shared" si="15"/>
        <v>841.02072769230654</v>
      </c>
      <c r="K34" s="16">
        <f t="shared" si="16"/>
        <v>0.16950751731636982</v>
      </c>
      <c r="L34" s="17">
        <f t="shared" si="4"/>
        <v>4665.9182729365857</v>
      </c>
      <c r="M34" s="15">
        <f t="shared" si="8"/>
        <v>295.63588706341307</v>
      </c>
      <c r="N34" s="15">
        <f t="shared" si="9"/>
        <v>295.63588706341307</v>
      </c>
      <c r="O34" s="16">
        <f t="shared" si="10"/>
        <v>5.9585339095323542E-2</v>
      </c>
    </row>
    <row r="35" spans="1:15" customFormat="1" x14ac:dyDescent="0.25">
      <c r="A35">
        <v>33</v>
      </c>
      <c r="B35" s="4">
        <v>40422</v>
      </c>
      <c r="C35" s="21">
        <v>5830.9866800000018</v>
      </c>
      <c r="D35" s="15">
        <f t="shared" si="0"/>
        <v>5233.9363488888894</v>
      </c>
      <c r="E35" s="15">
        <f t="shared" si="11"/>
        <v>597.05033111111243</v>
      </c>
      <c r="F35" s="15">
        <f t="shared" si="2"/>
        <v>597.05033111111243</v>
      </c>
      <c r="G35" s="16">
        <f t="shared" si="12"/>
        <v>0.10239267621017996</v>
      </c>
      <c r="H35" s="17">
        <f t="shared" si="13"/>
        <v>4189.7556676923086</v>
      </c>
      <c r="I35" s="15">
        <f t="shared" si="14"/>
        <v>1641.2310123076932</v>
      </c>
      <c r="J35" s="15">
        <f t="shared" si="15"/>
        <v>1641.2310123076932</v>
      </c>
      <c r="K35" s="16">
        <f t="shared" si="16"/>
        <v>0.28146711738118613</v>
      </c>
      <c r="L35" s="17">
        <f t="shared" si="4"/>
        <v>4811.6188585223999</v>
      </c>
      <c r="M35" s="15">
        <f t="shared" si="8"/>
        <v>1019.3678214776019</v>
      </c>
      <c r="N35" s="15">
        <f t="shared" si="9"/>
        <v>1019.3678214776019</v>
      </c>
      <c r="O35" s="16">
        <f t="shared" si="10"/>
        <v>0.17481909622156805</v>
      </c>
    </row>
    <row r="36" spans="1:15" customFormat="1" x14ac:dyDescent="0.25">
      <c r="A36">
        <v>34</v>
      </c>
      <c r="B36" s="4">
        <v>40452</v>
      </c>
      <c r="C36" s="21">
        <v>4934.7136600000013</v>
      </c>
      <c r="D36" s="15">
        <f t="shared" si="0"/>
        <v>5233.9363488888894</v>
      </c>
      <c r="E36" s="15">
        <f t="shared" si="11"/>
        <v>-299.22268888888811</v>
      </c>
      <c r="F36" s="15">
        <f t="shared" si="2"/>
        <v>299.22268888888811</v>
      </c>
      <c r="G36" s="16">
        <f t="shared" si="12"/>
        <v>6.0636281961877404E-2</v>
      </c>
      <c r="H36" s="17">
        <f t="shared" si="13"/>
        <v>4405.8570446153844</v>
      </c>
      <c r="I36" s="15">
        <f t="shared" si="14"/>
        <v>528.85661538461682</v>
      </c>
      <c r="J36" s="15">
        <f t="shared" si="15"/>
        <v>528.85661538461682</v>
      </c>
      <c r="K36" s="16">
        <f t="shared" si="16"/>
        <v>0.10717067935905661</v>
      </c>
      <c r="L36" s="17">
        <f t="shared" si="4"/>
        <v>5314.0020096070466</v>
      </c>
      <c r="M36" s="15">
        <f t="shared" si="8"/>
        <v>-379.28834960704535</v>
      </c>
      <c r="N36" s="15">
        <f t="shared" si="9"/>
        <v>379.28834960704535</v>
      </c>
      <c r="O36" s="16">
        <f t="shared" si="10"/>
        <v>7.686126809778164E-2</v>
      </c>
    </row>
    <row r="37" spans="1:15" customFormat="1" x14ac:dyDescent="0.25">
      <c r="A37">
        <v>35</v>
      </c>
      <c r="B37" s="4">
        <v>40483</v>
      </c>
      <c r="C37" s="21">
        <v>5181.1338800000012</v>
      </c>
      <c r="D37" s="15">
        <f t="shared" si="0"/>
        <v>5233.9363488888894</v>
      </c>
      <c r="E37" s="15">
        <f t="shared" si="11"/>
        <v>-52.802468888888143</v>
      </c>
      <c r="F37" s="15">
        <f t="shared" si="2"/>
        <v>52.802468888888143</v>
      </c>
      <c r="G37" s="16">
        <f t="shared" si="12"/>
        <v>1.0191295981119895E-2</v>
      </c>
      <c r="H37" s="17">
        <f t="shared" si="13"/>
        <v>4446.2594615384614</v>
      </c>
      <c r="I37" s="15">
        <f t="shared" si="14"/>
        <v>734.87441846153979</v>
      </c>
      <c r="J37" s="15">
        <f t="shared" si="15"/>
        <v>734.87441846153979</v>
      </c>
      <c r="K37" s="16">
        <f t="shared" si="16"/>
        <v>0.14183660092210157</v>
      </c>
      <c r="L37" s="17">
        <f t="shared" si="4"/>
        <v>5127.0743155691107</v>
      </c>
      <c r="M37" s="15">
        <f t="shared" si="8"/>
        <v>54.059564430890532</v>
      </c>
      <c r="N37" s="15">
        <f t="shared" si="9"/>
        <v>54.059564430890532</v>
      </c>
      <c r="O37" s="16">
        <f t="shared" si="10"/>
        <v>1.0433925407635002E-2</v>
      </c>
    </row>
    <row r="38" spans="1:15" customFormat="1" x14ac:dyDescent="0.25">
      <c r="A38">
        <v>36</v>
      </c>
      <c r="B38" s="4">
        <v>40513</v>
      </c>
      <c r="C38" s="21">
        <v>5026.3739200000009</v>
      </c>
      <c r="D38" s="15">
        <f t="shared" si="0"/>
        <v>5233.9363488888894</v>
      </c>
      <c r="E38" s="15">
        <f t="shared" si="11"/>
        <v>-207.56242888888846</v>
      </c>
      <c r="F38" s="15">
        <f t="shared" si="2"/>
        <v>207.56242888888846</v>
      </c>
      <c r="G38" s="16">
        <f t="shared" si="12"/>
        <v>4.1294665337768668E-2</v>
      </c>
      <c r="H38" s="17">
        <f t="shared" si="13"/>
        <v>4499.1727623076931</v>
      </c>
      <c r="I38" s="15">
        <f t="shared" si="14"/>
        <v>527.20115769230779</v>
      </c>
      <c r="J38" s="15">
        <f t="shared" si="15"/>
        <v>527.20115769230779</v>
      </c>
      <c r="K38" s="16">
        <f t="shared" si="16"/>
        <v>0.10488697539881946</v>
      </c>
      <c r="L38" s="17">
        <f t="shared" si="4"/>
        <v>5153.7169206747803</v>
      </c>
      <c r="M38" s="15">
        <f t="shared" si="8"/>
        <v>-127.34300067477943</v>
      </c>
      <c r="N38" s="15">
        <f t="shared" si="9"/>
        <v>127.34300067477943</v>
      </c>
      <c r="O38" s="16">
        <f t="shared" si="10"/>
        <v>2.5334963673928065E-2</v>
      </c>
    </row>
    <row r="39" spans="1:15" customFormat="1" x14ac:dyDescent="0.25">
      <c r="A39">
        <v>37</v>
      </c>
      <c r="B39" s="4">
        <v>40544</v>
      </c>
      <c r="C39" s="24"/>
      <c r="D39" s="15">
        <f t="shared" si="0"/>
        <v>5233.9363488888894</v>
      </c>
      <c r="E39" s="15"/>
      <c r="F39" s="15"/>
      <c r="G39" s="16"/>
      <c r="H39" s="17">
        <f>H38</f>
        <v>4499.1727623076931</v>
      </c>
      <c r="I39" s="15"/>
      <c r="J39" s="15"/>
      <c r="K39" s="16"/>
      <c r="L39" s="17">
        <f>L38</f>
        <v>5153.7169206747803</v>
      </c>
      <c r="M39" s="15"/>
      <c r="N39" s="15"/>
      <c r="O39" s="16"/>
    </row>
    <row r="40" spans="1:15" x14ac:dyDescent="0.25">
      <c r="A40">
        <v>38</v>
      </c>
      <c r="B40" s="4">
        <v>40575</v>
      </c>
      <c r="C40" s="25"/>
      <c r="D40" s="15">
        <f t="shared" si="0"/>
        <v>5233.9363488888894</v>
      </c>
      <c r="E40" s="15"/>
      <c r="F40" s="15"/>
      <c r="G40" s="16"/>
      <c r="H40" s="17">
        <f t="shared" ref="H40:H43" si="17">H39</f>
        <v>4499.1727623076931</v>
      </c>
      <c r="I40" s="15"/>
      <c r="J40" s="15"/>
      <c r="K40" s="16"/>
      <c r="L40" s="17">
        <f t="shared" ref="L40:L43" si="18">L39</f>
        <v>5153.7169206747803</v>
      </c>
      <c r="M40" s="15"/>
      <c r="N40" s="15"/>
      <c r="O40" s="16"/>
    </row>
    <row r="41" spans="1:15" x14ac:dyDescent="0.25">
      <c r="A41">
        <v>39</v>
      </c>
      <c r="B41" s="4">
        <v>40603</v>
      </c>
      <c r="C41" s="25"/>
      <c r="D41" s="15">
        <f t="shared" si="0"/>
        <v>5233.9363488888894</v>
      </c>
      <c r="E41" s="15"/>
      <c r="F41" s="15"/>
      <c r="G41" s="16"/>
      <c r="H41" s="17">
        <f t="shared" si="17"/>
        <v>4499.1727623076931</v>
      </c>
      <c r="I41" s="15"/>
      <c r="J41" s="15"/>
      <c r="K41" s="16"/>
      <c r="L41" s="17">
        <f t="shared" si="18"/>
        <v>5153.7169206747803</v>
      </c>
      <c r="M41" s="15"/>
      <c r="N41" s="15"/>
      <c r="O41" s="16"/>
    </row>
    <row r="42" spans="1:15" x14ac:dyDescent="0.25">
      <c r="A42">
        <v>40</v>
      </c>
      <c r="B42" s="4">
        <v>40634</v>
      </c>
      <c r="C42" s="25"/>
      <c r="D42" s="15">
        <f t="shared" si="0"/>
        <v>5233.9363488888894</v>
      </c>
      <c r="E42" s="15"/>
      <c r="F42" s="15"/>
      <c r="G42" s="16"/>
      <c r="H42" s="17">
        <f t="shared" si="17"/>
        <v>4499.1727623076931</v>
      </c>
      <c r="I42" s="15"/>
      <c r="J42" s="15"/>
      <c r="K42" s="16"/>
      <c r="L42" s="17">
        <f t="shared" si="18"/>
        <v>5153.7169206747803</v>
      </c>
      <c r="M42" s="15"/>
      <c r="N42" s="15"/>
      <c r="O42" s="16"/>
    </row>
    <row r="43" spans="1:15" x14ac:dyDescent="0.25">
      <c r="A43">
        <v>41</v>
      </c>
      <c r="B43" s="4">
        <v>40664</v>
      </c>
      <c r="C43" s="25"/>
      <c r="D43" s="15">
        <f t="shared" si="0"/>
        <v>5233.9363488888894</v>
      </c>
      <c r="E43" s="15"/>
      <c r="F43" s="15"/>
      <c r="G43" s="16"/>
      <c r="H43" s="17">
        <f t="shared" si="17"/>
        <v>4499.1727623076931</v>
      </c>
      <c r="I43" s="15"/>
      <c r="J43" s="15"/>
      <c r="K43" s="16"/>
      <c r="L43" s="17">
        <f t="shared" si="18"/>
        <v>5153.7169206747803</v>
      </c>
      <c r="M43" s="15"/>
      <c r="N43" s="15"/>
      <c r="O43" s="16"/>
    </row>
    <row r="44" spans="1:15" x14ac:dyDescent="0.25">
      <c r="C44" s="15"/>
      <c r="D44" s="15"/>
      <c r="E44" s="22"/>
      <c r="F44" s="22"/>
      <c r="G44" s="15"/>
      <c r="H44" s="15"/>
      <c r="I44" s="22"/>
      <c r="J44" s="22"/>
      <c r="K44" s="22"/>
      <c r="L44" s="22"/>
      <c r="M44" s="22"/>
      <c r="N44" s="22"/>
      <c r="O44" s="15"/>
    </row>
    <row r="45" spans="1:15" x14ac:dyDescent="0.25">
      <c r="C45" s="15"/>
      <c r="D45" s="22" t="s">
        <v>13</v>
      </c>
      <c r="E45" s="15">
        <f>AVERAGE(F3:F38)</f>
        <v>1184.5154374074073</v>
      </c>
      <c r="F45" s="15"/>
      <c r="G45" s="15"/>
      <c r="H45" s="22" t="s">
        <v>13</v>
      </c>
      <c r="I45" s="15">
        <f>AVERAGE(J16:J38)</f>
        <v>1268.9644432107023</v>
      </c>
      <c r="J45" s="15"/>
      <c r="K45" s="15"/>
      <c r="L45" s="22" t="s">
        <v>13</v>
      </c>
      <c r="M45" s="15">
        <f>AVERAGE(N4:N38)</f>
        <v>1162.122117343022</v>
      </c>
      <c r="N45" s="15"/>
      <c r="O45" s="15"/>
    </row>
    <row r="46" spans="1:15" x14ac:dyDescent="0.25">
      <c r="C46" s="15"/>
      <c r="D46" s="22" t="s">
        <v>14</v>
      </c>
      <c r="E46" s="18">
        <f>SUMSQ(E3:E38)</f>
        <v>87448098.753538132</v>
      </c>
      <c r="F46" s="15"/>
      <c r="G46" s="15"/>
      <c r="H46" s="22" t="s">
        <v>14</v>
      </c>
      <c r="I46" s="15">
        <f>SUMSQ(I16:I38)</f>
        <v>50754504.159546368</v>
      </c>
      <c r="J46" s="15"/>
      <c r="K46" s="15"/>
      <c r="L46" s="22" t="s">
        <v>14</v>
      </c>
      <c r="M46" s="15">
        <f>SUMSQ(M4:M38)</f>
        <v>79690934.197016552</v>
      </c>
      <c r="N46" s="15"/>
      <c r="O46" s="15"/>
    </row>
    <row r="47" spans="1:15" x14ac:dyDescent="0.25">
      <c r="C47" s="15"/>
      <c r="D47" s="22" t="s">
        <v>8</v>
      </c>
      <c r="E47" s="15">
        <f>E46/COUNT(E3:E38)</f>
        <v>2429113.8542649481</v>
      </c>
      <c r="F47" s="15"/>
      <c r="G47" s="15"/>
      <c r="H47" s="22" t="s">
        <v>8</v>
      </c>
      <c r="I47" s="15">
        <f>I46/COUNT(I16:I38)</f>
        <v>2206717.5721541899</v>
      </c>
      <c r="J47" s="15"/>
      <c r="K47" s="15"/>
      <c r="L47" s="22" t="s">
        <v>8</v>
      </c>
      <c r="M47" s="15">
        <f>M46/COUNT(M4:M38)</f>
        <v>2276883.834200473</v>
      </c>
      <c r="N47" s="15"/>
      <c r="O47" s="15"/>
    </row>
    <row r="48" spans="1:15" x14ac:dyDescent="0.25">
      <c r="C48" s="15"/>
      <c r="D48" s="23" t="s">
        <v>16</v>
      </c>
      <c r="E48" s="15">
        <f>SQRT(E47)</f>
        <v>1558.561469517628</v>
      </c>
      <c r="F48" s="15"/>
      <c r="G48" s="15"/>
      <c r="H48" s="23" t="s">
        <v>16</v>
      </c>
      <c r="I48" s="15">
        <f>SQRT(I47)</f>
        <v>1485.5024645399246</v>
      </c>
      <c r="J48" s="15"/>
      <c r="K48" s="15"/>
      <c r="L48" s="23" t="s">
        <v>16</v>
      </c>
      <c r="M48" s="15">
        <f>SQRT(M47)</f>
        <v>1508.9346686323013</v>
      </c>
      <c r="N48" s="15"/>
      <c r="O48" s="15"/>
    </row>
    <row r="49" spans="3:15" x14ac:dyDescent="0.25">
      <c r="C49" s="15"/>
      <c r="D49" s="23" t="s">
        <v>9</v>
      </c>
      <c r="E49" s="26">
        <f>AVERAGE(G3:G38)</f>
        <v>0.23354180322668594</v>
      </c>
      <c r="F49" s="15"/>
      <c r="G49" s="15"/>
      <c r="H49" s="23" t="s">
        <v>9</v>
      </c>
      <c r="I49" s="26">
        <f>AVERAGE(K16:K38)</f>
        <v>0.31062749736297446</v>
      </c>
      <c r="J49" s="15"/>
      <c r="K49" s="15"/>
      <c r="L49" s="23" t="s">
        <v>9</v>
      </c>
      <c r="M49" s="26">
        <f>AVERAGE(O4:O38)</f>
        <v>0.22312237073970112</v>
      </c>
      <c r="N49" s="15"/>
      <c r="O49" s="15"/>
    </row>
    <row r="91" spans="4:8" x14ac:dyDescent="0.25">
      <c r="H91" s="33"/>
    </row>
    <row r="92" spans="4:8" x14ac:dyDescent="0.25">
      <c r="D92" s="22"/>
    </row>
    <row r="93" spans="4:8" x14ac:dyDescent="0.25">
      <c r="D93" s="22"/>
    </row>
    <row r="94" spans="4:8" x14ac:dyDescent="0.25">
      <c r="D94" s="22"/>
    </row>
    <row r="95" spans="4:8" x14ac:dyDescent="0.25">
      <c r="D95" s="23"/>
    </row>
    <row r="96" spans="4:8" x14ac:dyDescent="0.25">
      <c r="D96" s="23"/>
    </row>
  </sheetData>
  <mergeCells count="3">
    <mergeCell ref="D1:G1"/>
    <mergeCell ref="H1:K1"/>
    <mergeCell ref="L1:N1"/>
  </mergeCells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opLeftCell="B1" zoomScale="130" zoomScaleNormal="130" workbookViewId="0">
      <selection activeCell="I4" sqref="I4"/>
    </sheetView>
  </sheetViews>
  <sheetFormatPr baseColWidth="10" defaultRowHeight="15" x14ac:dyDescent="0.25"/>
  <cols>
    <col min="2" max="2" width="6.5703125" bestFit="1" customWidth="1"/>
    <col min="3" max="3" width="6" bestFit="1" customWidth="1"/>
    <col min="4" max="5" width="7.5703125" bestFit="1" customWidth="1"/>
    <col min="6" max="6" width="7" bestFit="1" customWidth="1"/>
    <col min="7" max="8" width="7.5703125" bestFit="1" customWidth="1"/>
    <col min="9" max="9" width="6.5703125" bestFit="1" customWidth="1"/>
    <col min="10" max="12" width="7.5703125" bestFit="1" customWidth="1"/>
    <col min="13" max="13" width="12" bestFit="1" customWidth="1"/>
  </cols>
  <sheetData>
    <row r="1" spans="1:13" x14ac:dyDescent="0.25">
      <c r="A1" t="s">
        <v>17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x14ac:dyDescent="0.25">
      <c r="A2" s="22" t="s">
        <v>13</v>
      </c>
      <c r="M2">
        <v>1268.9644432107023</v>
      </c>
    </row>
    <row r="3" spans="1:13" x14ac:dyDescent="0.25">
      <c r="A3" s="23" t="s">
        <v>16</v>
      </c>
      <c r="M3">
        <v>1485.5024645399246</v>
      </c>
    </row>
    <row r="4" spans="1:13" x14ac:dyDescent="0.25">
      <c r="A4" s="23" t="s">
        <v>9</v>
      </c>
      <c r="B4">
        <v>0.22600000000000001</v>
      </c>
      <c r="C4">
        <v>0.22639999999999999</v>
      </c>
      <c r="D4">
        <v>0.22789999999999999</v>
      </c>
      <c r="E4">
        <v>0.21079999999999999</v>
      </c>
      <c r="F4">
        <v>0.2278</v>
      </c>
      <c r="G4">
        <v>0.23219999999999999</v>
      </c>
      <c r="H4">
        <v>0.24360000000000001</v>
      </c>
      <c r="I4">
        <v>0.26600000000000001</v>
      </c>
      <c r="J4">
        <v>0.26939999999999997</v>
      </c>
      <c r="K4">
        <v>0.29349999999999998</v>
      </c>
      <c r="L4">
        <v>0.31190000000000001</v>
      </c>
      <c r="M4">
        <v>0.31062749736297446</v>
      </c>
    </row>
    <row r="5" spans="1:13" x14ac:dyDescent="0.25">
      <c r="A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workbookViewId="0">
      <selection activeCell="L108" sqref="L108"/>
    </sheetView>
  </sheetViews>
  <sheetFormatPr baseColWidth="10" defaultColWidth="11.42578125" defaultRowHeight="15" x14ac:dyDescent="0.25"/>
  <cols>
    <col min="1" max="1" width="3" style="2" bestFit="1" customWidth="1"/>
    <col min="2" max="2" width="6.85546875" style="2" bestFit="1" customWidth="1"/>
    <col min="3" max="3" width="10.140625" style="2" bestFit="1" customWidth="1"/>
    <col min="4" max="4" width="11.42578125" style="2"/>
    <col min="5" max="5" width="12.5703125" style="2" bestFit="1" customWidth="1"/>
    <col min="6" max="16384" width="11.42578125" style="2"/>
  </cols>
  <sheetData>
    <row r="1" spans="1:15" customFormat="1" x14ac:dyDescent="0.25">
      <c r="B1" s="2"/>
      <c r="C1" s="3"/>
      <c r="D1" s="35" t="s">
        <v>1</v>
      </c>
      <c r="E1" s="36"/>
      <c r="F1" s="36"/>
      <c r="G1" s="37"/>
      <c r="H1" s="35" t="s">
        <v>2</v>
      </c>
      <c r="I1" s="36"/>
      <c r="J1" s="36"/>
      <c r="K1" s="37"/>
      <c r="L1" s="35" t="s">
        <v>3</v>
      </c>
      <c r="M1" s="36"/>
      <c r="N1" s="36"/>
      <c r="O1" s="7"/>
    </row>
    <row r="2" spans="1:15" customFormat="1" x14ac:dyDescent="0.25">
      <c r="A2" s="14" t="s">
        <v>11</v>
      </c>
      <c r="B2" s="6" t="s">
        <v>0</v>
      </c>
      <c r="C2" s="11" t="s">
        <v>12</v>
      </c>
      <c r="D2" s="8" t="s">
        <v>6</v>
      </c>
      <c r="E2" s="9" t="s">
        <v>4</v>
      </c>
      <c r="F2" s="9" t="s">
        <v>5</v>
      </c>
      <c r="G2" s="10" t="s">
        <v>7</v>
      </c>
      <c r="H2" s="8" t="s">
        <v>6</v>
      </c>
      <c r="I2" s="9" t="s">
        <v>4</v>
      </c>
      <c r="J2" s="9" t="s">
        <v>5</v>
      </c>
      <c r="K2" s="10" t="s">
        <v>7</v>
      </c>
      <c r="L2" s="8" t="s">
        <v>6</v>
      </c>
      <c r="M2" s="9" t="s">
        <v>4</v>
      </c>
      <c r="N2" s="9" t="s">
        <v>5</v>
      </c>
      <c r="O2" s="10" t="s">
        <v>7</v>
      </c>
    </row>
    <row r="3" spans="1:15" customFormat="1" x14ac:dyDescent="0.25">
      <c r="A3">
        <v>1</v>
      </c>
      <c r="B3" s="1">
        <v>39448</v>
      </c>
      <c r="C3" s="31">
        <v>12226.103280000001</v>
      </c>
      <c r="D3" s="18"/>
      <c r="E3" s="18"/>
      <c r="F3" s="18"/>
      <c r="G3" s="19"/>
      <c r="H3" s="20"/>
      <c r="I3" s="18"/>
      <c r="J3" s="18"/>
      <c r="K3" s="19"/>
      <c r="L3" s="20"/>
      <c r="M3" s="18"/>
      <c r="N3" s="18"/>
      <c r="O3" s="12"/>
    </row>
    <row r="4" spans="1:15" customFormat="1" x14ac:dyDescent="0.25">
      <c r="A4">
        <v>2</v>
      </c>
      <c r="B4" s="1">
        <v>39479</v>
      </c>
      <c r="C4" s="31">
        <v>21045.454459999994</v>
      </c>
      <c r="D4" s="18"/>
      <c r="E4" s="18"/>
      <c r="F4" s="18"/>
      <c r="G4" s="19"/>
      <c r="H4" s="20"/>
      <c r="I4" s="18"/>
      <c r="J4" s="18"/>
      <c r="K4" s="19"/>
      <c r="L4" s="20"/>
      <c r="M4" s="18"/>
      <c r="N4" s="18"/>
      <c r="O4" s="12"/>
    </row>
    <row r="5" spans="1:15" customFormat="1" x14ac:dyDescent="0.25">
      <c r="A5">
        <v>3</v>
      </c>
      <c r="B5" s="1">
        <v>39508</v>
      </c>
      <c r="C5" s="31">
        <v>16711.197970000001</v>
      </c>
      <c r="D5" s="18"/>
      <c r="E5" s="18"/>
      <c r="F5" s="18"/>
      <c r="G5" s="19"/>
      <c r="H5" s="20"/>
      <c r="I5" s="18"/>
      <c r="J5" s="18"/>
      <c r="K5" s="19"/>
      <c r="L5" s="20"/>
      <c r="M5" s="18"/>
      <c r="N5" s="18"/>
      <c r="O5" s="12"/>
    </row>
    <row r="6" spans="1:15" customFormat="1" x14ac:dyDescent="0.25">
      <c r="A6">
        <v>4</v>
      </c>
      <c r="B6" s="1">
        <v>39539</v>
      </c>
      <c r="C6" s="31">
        <v>20169.355149999999</v>
      </c>
      <c r="D6" s="18"/>
      <c r="E6" s="18"/>
      <c r="F6" s="18"/>
      <c r="G6" s="19"/>
      <c r="H6" s="20"/>
      <c r="I6" s="18"/>
      <c r="J6" s="18"/>
      <c r="K6" s="19"/>
      <c r="L6" s="20"/>
      <c r="M6" s="18"/>
      <c r="N6" s="18"/>
      <c r="O6" s="12"/>
    </row>
    <row r="7" spans="1:15" customFormat="1" x14ac:dyDescent="0.25">
      <c r="A7">
        <v>5</v>
      </c>
      <c r="B7" s="1">
        <v>39569</v>
      </c>
      <c r="C7" s="31">
        <v>15908.307360000001</v>
      </c>
      <c r="D7" s="18"/>
      <c r="E7" s="18"/>
      <c r="F7" s="18"/>
      <c r="G7" s="19"/>
      <c r="H7" s="20"/>
      <c r="I7" s="18"/>
      <c r="J7" s="18"/>
      <c r="K7" s="19"/>
      <c r="L7" s="20"/>
      <c r="M7" s="18"/>
      <c r="N7" s="18"/>
      <c r="O7" s="12"/>
    </row>
    <row r="8" spans="1:15" customFormat="1" x14ac:dyDescent="0.25">
      <c r="A8">
        <v>6</v>
      </c>
      <c r="B8" s="1">
        <v>39600</v>
      </c>
      <c r="C8" s="31">
        <v>17059.55214</v>
      </c>
      <c r="D8" s="18"/>
      <c r="E8" s="18"/>
      <c r="F8" s="18"/>
      <c r="G8" s="19"/>
      <c r="H8" s="20"/>
      <c r="I8" s="18"/>
      <c r="J8" s="18"/>
      <c r="K8" s="19"/>
      <c r="L8" s="20"/>
      <c r="M8" s="18"/>
      <c r="N8" s="18"/>
      <c r="O8" s="12"/>
    </row>
    <row r="9" spans="1:15" customFormat="1" x14ac:dyDescent="0.25">
      <c r="A9">
        <v>7</v>
      </c>
      <c r="B9" s="1">
        <v>39630</v>
      </c>
      <c r="C9" s="31">
        <v>23401.440359999997</v>
      </c>
      <c r="D9" s="18"/>
      <c r="E9" s="18"/>
      <c r="F9" s="18"/>
      <c r="G9" s="19"/>
      <c r="H9" s="20"/>
      <c r="I9" s="18"/>
      <c r="J9" s="18"/>
      <c r="K9" s="19"/>
      <c r="L9" s="20"/>
      <c r="M9" s="18"/>
      <c r="N9" s="18"/>
      <c r="O9" s="12"/>
    </row>
    <row r="10" spans="1:15" customFormat="1" x14ac:dyDescent="0.25">
      <c r="A10">
        <v>8</v>
      </c>
      <c r="B10" s="1">
        <v>39661</v>
      </c>
      <c r="C10" s="31">
        <v>13150.141679999999</v>
      </c>
      <c r="D10" s="18"/>
      <c r="E10" s="18"/>
      <c r="F10" s="18"/>
      <c r="G10" s="19"/>
      <c r="H10" s="20"/>
      <c r="I10" s="18"/>
      <c r="J10" s="18"/>
      <c r="K10" s="19"/>
      <c r="L10" s="20"/>
      <c r="M10" s="18"/>
      <c r="N10" s="18"/>
      <c r="O10" s="12"/>
    </row>
    <row r="11" spans="1:15" customFormat="1" x14ac:dyDescent="0.25">
      <c r="A11">
        <v>9</v>
      </c>
      <c r="B11" s="1">
        <v>39692</v>
      </c>
      <c r="C11" s="31">
        <v>13278.397010000002</v>
      </c>
      <c r="D11" s="18"/>
      <c r="E11" s="18"/>
      <c r="F11" s="18"/>
      <c r="G11" s="19"/>
      <c r="H11" s="20"/>
      <c r="I11" s="18"/>
      <c r="J11" s="18"/>
      <c r="K11" s="19"/>
      <c r="L11" s="20"/>
      <c r="M11" s="18"/>
      <c r="N11" s="18"/>
      <c r="O11" s="12"/>
    </row>
    <row r="12" spans="1:15" customFormat="1" x14ac:dyDescent="0.25">
      <c r="A12">
        <v>10</v>
      </c>
      <c r="B12" s="1">
        <v>39722</v>
      </c>
      <c r="C12" s="31">
        <v>17782.645089999998</v>
      </c>
      <c r="D12" s="18"/>
      <c r="E12" s="18"/>
      <c r="F12" s="18"/>
      <c r="G12" s="19"/>
      <c r="H12" s="20"/>
      <c r="I12" s="18"/>
      <c r="J12" s="18"/>
      <c r="K12" s="19"/>
      <c r="L12" s="20"/>
      <c r="M12" s="18"/>
      <c r="N12" s="18"/>
      <c r="O12" s="12"/>
    </row>
    <row r="13" spans="1:15" customFormat="1" x14ac:dyDescent="0.25">
      <c r="A13">
        <v>11</v>
      </c>
      <c r="B13" s="1">
        <v>39753</v>
      </c>
      <c r="C13" s="31">
        <v>12636.221010000001</v>
      </c>
      <c r="D13" s="18"/>
      <c r="E13" s="18"/>
      <c r="F13" s="18"/>
      <c r="G13" s="19"/>
      <c r="H13" s="20"/>
      <c r="I13" s="18"/>
      <c r="J13" s="18"/>
      <c r="K13" s="19"/>
      <c r="L13" s="20"/>
      <c r="M13" s="18"/>
      <c r="N13" s="18"/>
      <c r="O13" s="12"/>
    </row>
    <row r="14" spans="1:15" customFormat="1" x14ac:dyDescent="0.25">
      <c r="A14">
        <v>12</v>
      </c>
      <c r="B14" s="1">
        <v>39783</v>
      </c>
      <c r="C14" s="31">
        <v>18711.260760000001</v>
      </c>
      <c r="D14" s="18"/>
      <c r="E14" s="18"/>
      <c r="F14" s="18"/>
      <c r="G14" s="19"/>
      <c r="H14" s="20"/>
      <c r="I14" s="18"/>
      <c r="J14" s="18"/>
      <c r="K14" s="19"/>
      <c r="L14" s="20"/>
      <c r="M14" s="18"/>
      <c r="N14" s="18"/>
      <c r="O14" s="12"/>
    </row>
    <row r="15" spans="1:15" customFormat="1" x14ac:dyDescent="0.25">
      <c r="A15">
        <v>13</v>
      </c>
      <c r="B15" s="1">
        <v>39814</v>
      </c>
      <c r="C15" s="31">
        <v>16899.896520000002</v>
      </c>
      <c r="D15" s="18"/>
      <c r="E15" s="18"/>
      <c r="F15" s="18"/>
      <c r="G15" s="19"/>
      <c r="H15" s="20"/>
      <c r="I15" s="18"/>
      <c r="J15" s="18"/>
      <c r="K15" s="19"/>
      <c r="L15" s="20"/>
      <c r="M15" s="18"/>
      <c r="N15" s="18"/>
      <c r="O15" s="12"/>
    </row>
    <row r="16" spans="1:15" customFormat="1" x14ac:dyDescent="0.25">
      <c r="A16">
        <v>14</v>
      </c>
      <c r="B16" s="1">
        <v>39845</v>
      </c>
      <c r="C16" s="31">
        <v>11642.643220000002</v>
      </c>
      <c r="D16" s="18"/>
      <c r="E16" s="18"/>
      <c r="F16" s="18"/>
      <c r="G16" s="19"/>
      <c r="H16" s="20"/>
      <c r="I16" s="18"/>
      <c r="J16" s="18"/>
      <c r="K16" s="19"/>
      <c r="L16" s="20"/>
      <c r="M16" s="18"/>
      <c r="N16" s="18"/>
      <c r="O16" s="12"/>
    </row>
    <row r="17" spans="1:15" customFormat="1" x14ac:dyDescent="0.25">
      <c r="A17">
        <v>15</v>
      </c>
      <c r="B17" s="1">
        <v>39873</v>
      </c>
      <c r="C17" s="31">
        <v>14532.913369999998</v>
      </c>
      <c r="D17" s="18"/>
      <c r="E17" s="18"/>
      <c r="F17" s="18"/>
      <c r="G17" s="19"/>
      <c r="H17" s="20"/>
      <c r="I17" s="18"/>
      <c r="J17" s="18"/>
      <c r="K17" s="19"/>
      <c r="L17" s="20"/>
      <c r="M17" s="18"/>
      <c r="N17" s="18"/>
      <c r="O17" s="12"/>
    </row>
    <row r="18" spans="1:15" customFormat="1" x14ac:dyDescent="0.25">
      <c r="A18">
        <v>16</v>
      </c>
      <c r="B18" s="1">
        <v>39904</v>
      </c>
      <c r="C18" s="31">
        <v>12578.507730000003</v>
      </c>
      <c r="D18" s="18"/>
      <c r="E18" s="18"/>
      <c r="F18" s="18"/>
      <c r="G18" s="19"/>
      <c r="H18" s="20"/>
      <c r="I18" s="18"/>
      <c r="J18" s="18"/>
      <c r="K18" s="19"/>
      <c r="L18" s="20"/>
      <c r="M18" s="18"/>
      <c r="N18" s="18"/>
      <c r="O18" s="12"/>
    </row>
    <row r="19" spans="1:15" customFormat="1" x14ac:dyDescent="0.25">
      <c r="A19">
        <v>17</v>
      </c>
      <c r="B19" s="1">
        <v>39934</v>
      </c>
      <c r="C19" s="31">
        <v>14336.80004</v>
      </c>
      <c r="D19" s="18"/>
      <c r="E19" s="18"/>
      <c r="F19" s="18"/>
      <c r="G19" s="19"/>
      <c r="H19" s="20"/>
      <c r="I19" s="18"/>
      <c r="J19" s="18"/>
      <c r="K19" s="19"/>
      <c r="L19" s="20"/>
      <c r="M19" s="18"/>
      <c r="N19" s="18"/>
      <c r="O19" s="12"/>
    </row>
    <row r="20" spans="1:15" customFormat="1" x14ac:dyDescent="0.25">
      <c r="A20">
        <v>18</v>
      </c>
      <c r="B20" s="1">
        <v>39965</v>
      </c>
      <c r="C20" s="31">
        <v>11981.81402</v>
      </c>
      <c r="D20" s="18"/>
      <c r="E20" s="18"/>
      <c r="F20" s="18"/>
      <c r="G20" s="19"/>
      <c r="H20" s="20"/>
      <c r="I20" s="18"/>
      <c r="J20" s="18"/>
      <c r="K20" s="19"/>
      <c r="L20" s="20"/>
      <c r="M20" s="18"/>
      <c r="N20" s="18"/>
      <c r="O20" s="12"/>
    </row>
    <row r="21" spans="1:15" customFormat="1" x14ac:dyDescent="0.25">
      <c r="A21">
        <v>19</v>
      </c>
      <c r="B21" s="1">
        <v>39995</v>
      </c>
      <c r="C21" s="31">
        <v>16659.91646</v>
      </c>
      <c r="D21" s="18"/>
      <c r="E21" s="18"/>
      <c r="F21" s="18"/>
      <c r="G21" s="19"/>
      <c r="H21" s="20"/>
      <c r="I21" s="18"/>
      <c r="J21" s="18"/>
      <c r="K21" s="19"/>
      <c r="L21" s="20"/>
      <c r="M21" s="18"/>
      <c r="N21" s="18"/>
      <c r="O21" s="12"/>
    </row>
    <row r="22" spans="1:15" customFormat="1" x14ac:dyDescent="0.25">
      <c r="A22">
        <v>20</v>
      </c>
      <c r="B22" s="1">
        <v>40026</v>
      </c>
      <c r="C22" s="31">
        <v>16604.993109999999</v>
      </c>
      <c r="D22" s="18"/>
      <c r="E22" s="18"/>
      <c r="F22" s="18"/>
      <c r="G22" s="19"/>
      <c r="H22" s="20"/>
      <c r="I22" s="18"/>
      <c r="J22" s="18"/>
      <c r="K22" s="19"/>
      <c r="L22" s="20"/>
      <c r="M22" s="18"/>
      <c r="N22" s="18"/>
      <c r="O22" s="12"/>
    </row>
    <row r="23" spans="1:15" customFormat="1" x14ac:dyDescent="0.25">
      <c r="A23">
        <v>21</v>
      </c>
      <c r="B23" s="1">
        <v>40057</v>
      </c>
      <c r="C23" s="31">
        <v>16630.49454</v>
      </c>
      <c r="D23" s="18"/>
      <c r="E23" s="18"/>
      <c r="F23" s="18"/>
      <c r="G23" s="19"/>
      <c r="H23" s="20"/>
      <c r="I23" s="18"/>
      <c r="J23" s="18"/>
      <c r="K23" s="19"/>
      <c r="L23" s="20"/>
      <c r="M23" s="18"/>
      <c r="N23" s="18"/>
      <c r="O23" s="12"/>
    </row>
    <row r="24" spans="1:15" customFormat="1" x14ac:dyDescent="0.25">
      <c r="A24">
        <v>22</v>
      </c>
      <c r="B24" s="1">
        <v>40087</v>
      </c>
      <c r="C24" s="31">
        <v>6629.7677999999987</v>
      </c>
      <c r="D24" s="18"/>
      <c r="E24" s="18"/>
      <c r="F24" s="18"/>
      <c r="G24" s="19"/>
      <c r="H24" s="20"/>
      <c r="I24" s="18"/>
      <c r="J24" s="18"/>
      <c r="K24" s="19"/>
      <c r="L24" s="20"/>
      <c r="M24" s="18"/>
      <c r="N24" s="18"/>
      <c r="O24" s="12"/>
    </row>
    <row r="25" spans="1:15" customFormat="1" x14ac:dyDescent="0.25">
      <c r="A25">
        <v>23</v>
      </c>
      <c r="B25" s="1">
        <v>40118</v>
      </c>
      <c r="C25" s="31">
        <v>18963.87096</v>
      </c>
      <c r="D25" s="18"/>
      <c r="E25" s="18"/>
      <c r="F25" s="18"/>
      <c r="G25" s="19"/>
      <c r="H25" s="20"/>
      <c r="I25" s="18"/>
      <c r="J25" s="18"/>
      <c r="K25" s="19"/>
      <c r="L25" s="20"/>
      <c r="M25" s="18"/>
      <c r="N25" s="18"/>
      <c r="O25" s="12"/>
    </row>
    <row r="26" spans="1:15" customFormat="1" x14ac:dyDescent="0.25">
      <c r="A26">
        <v>24</v>
      </c>
      <c r="B26" s="1">
        <v>40148</v>
      </c>
      <c r="C26" s="31">
        <v>24268.989539999999</v>
      </c>
      <c r="D26" s="18"/>
      <c r="E26" s="18"/>
      <c r="F26" s="18"/>
      <c r="G26" s="19"/>
      <c r="H26" s="20"/>
      <c r="I26" s="18"/>
      <c r="J26" s="18"/>
      <c r="K26" s="19"/>
      <c r="L26" s="20"/>
      <c r="M26" s="18"/>
      <c r="N26" s="18"/>
      <c r="O26" s="12"/>
    </row>
    <row r="27" spans="1:15" customFormat="1" x14ac:dyDescent="0.25">
      <c r="A27">
        <v>25</v>
      </c>
      <c r="B27" s="1">
        <v>40179</v>
      </c>
      <c r="C27" s="31">
        <v>17901.09978</v>
      </c>
      <c r="D27" s="18"/>
      <c r="E27" s="18"/>
      <c r="F27" s="18"/>
      <c r="G27" s="19"/>
      <c r="H27" s="20"/>
      <c r="I27" s="18"/>
      <c r="J27" s="18"/>
      <c r="K27" s="19"/>
      <c r="L27" s="20"/>
      <c r="M27" s="18"/>
      <c r="N27" s="18"/>
      <c r="O27" s="12"/>
    </row>
    <row r="28" spans="1:15" customFormat="1" x14ac:dyDescent="0.25">
      <c r="A28">
        <v>26</v>
      </c>
      <c r="B28" s="1">
        <v>40210</v>
      </c>
      <c r="C28" s="31">
        <v>8462.616750000001</v>
      </c>
      <c r="D28" s="18"/>
      <c r="E28" s="18"/>
      <c r="F28" s="18"/>
      <c r="G28" s="19"/>
      <c r="H28" s="20"/>
      <c r="I28" s="18"/>
      <c r="J28" s="18"/>
      <c r="K28" s="19"/>
      <c r="L28" s="20"/>
      <c r="M28" s="18"/>
      <c r="N28" s="18"/>
      <c r="O28" s="12"/>
    </row>
    <row r="29" spans="1:15" customFormat="1" x14ac:dyDescent="0.25">
      <c r="A29">
        <v>27</v>
      </c>
      <c r="B29" s="1">
        <v>40238</v>
      </c>
      <c r="C29" s="31">
        <v>15956.58424</v>
      </c>
      <c r="D29" s="18"/>
      <c r="E29" s="18"/>
      <c r="F29" s="18"/>
      <c r="G29" s="19"/>
      <c r="H29" s="20"/>
      <c r="I29" s="18"/>
      <c r="J29" s="18"/>
      <c r="K29" s="19"/>
      <c r="L29" s="20"/>
      <c r="M29" s="18"/>
      <c r="N29" s="18"/>
      <c r="O29" s="12"/>
    </row>
    <row r="30" spans="1:15" customFormat="1" x14ac:dyDescent="0.25">
      <c r="A30">
        <v>28</v>
      </c>
      <c r="B30" s="1">
        <v>40269</v>
      </c>
      <c r="C30" s="31">
        <v>17491.282810000001</v>
      </c>
      <c r="D30" s="18"/>
      <c r="E30" s="18"/>
      <c r="F30" s="18"/>
      <c r="G30" s="19"/>
      <c r="H30" s="20"/>
      <c r="I30" s="18"/>
      <c r="J30" s="18"/>
      <c r="K30" s="19"/>
      <c r="L30" s="20"/>
      <c r="M30" s="18"/>
      <c r="N30" s="18"/>
      <c r="O30" s="12"/>
    </row>
    <row r="31" spans="1:15" customFormat="1" x14ac:dyDescent="0.25">
      <c r="A31">
        <v>29</v>
      </c>
      <c r="B31" s="1">
        <v>40299</v>
      </c>
      <c r="C31" s="31">
        <v>13887.007210000003</v>
      </c>
      <c r="D31" s="18"/>
      <c r="E31" s="18"/>
      <c r="F31" s="18"/>
      <c r="G31" s="19"/>
      <c r="H31" s="20"/>
      <c r="I31" s="18"/>
      <c r="J31" s="18"/>
      <c r="K31" s="19"/>
      <c r="L31" s="20"/>
      <c r="M31" s="18"/>
      <c r="N31" s="18"/>
      <c r="O31" s="12"/>
    </row>
    <row r="32" spans="1:15" customFormat="1" x14ac:dyDescent="0.25">
      <c r="A32">
        <v>30</v>
      </c>
      <c r="B32" s="1">
        <v>40330</v>
      </c>
      <c r="C32" s="31">
        <v>7170.4592799999991</v>
      </c>
      <c r="D32" s="18"/>
      <c r="E32" s="18"/>
      <c r="F32" s="18"/>
      <c r="G32" s="19"/>
      <c r="H32" s="20"/>
      <c r="I32" s="18"/>
      <c r="J32" s="18"/>
      <c r="K32" s="19"/>
      <c r="L32" s="20"/>
      <c r="M32" s="18"/>
      <c r="N32" s="18"/>
      <c r="O32" s="12"/>
    </row>
    <row r="33" spans="1:15" customFormat="1" x14ac:dyDescent="0.25">
      <c r="A33">
        <v>31</v>
      </c>
      <c r="B33" s="1">
        <v>40360</v>
      </c>
      <c r="C33" s="31">
        <v>10042.48078</v>
      </c>
      <c r="D33" s="18"/>
      <c r="E33" s="18"/>
      <c r="F33" s="18"/>
      <c r="G33" s="19"/>
      <c r="H33" s="20"/>
      <c r="I33" s="18"/>
      <c r="J33" s="18"/>
      <c r="K33" s="19"/>
      <c r="L33" s="20"/>
      <c r="M33" s="18"/>
      <c r="N33" s="18"/>
      <c r="O33" s="12"/>
    </row>
    <row r="34" spans="1:15" customFormat="1" x14ac:dyDescent="0.25">
      <c r="A34">
        <v>32</v>
      </c>
      <c r="B34" s="1">
        <v>40391</v>
      </c>
      <c r="C34" s="31">
        <v>14720.495500000001</v>
      </c>
      <c r="D34" s="18"/>
      <c r="E34" s="18"/>
      <c r="F34" s="18"/>
      <c r="G34" s="19"/>
      <c r="H34" s="20"/>
      <c r="I34" s="18"/>
      <c r="J34" s="18"/>
      <c r="K34" s="19"/>
      <c r="L34" s="20"/>
      <c r="M34" s="18"/>
      <c r="N34" s="18"/>
      <c r="O34" s="12"/>
    </row>
    <row r="35" spans="1:15" customFormat="1" x14ac:dyDescent="0.25">
      <c r="A35">
        <v>33</v>
      </c>
      <c r="B35" s="1">
        <v>40422</v>
      </c>
      <c r="C35" s="31">
        <v>16076.170179999997</v>
      </c>
      <c r="D35" s="18"/>
      <c r="E35" s="18"/>
      <c r="F35" s="18"/>
      <c r="G35" s="19"/>
      <c r="H35" s="20"/>
      <c r="I35" s="18"/>
      <c r="J35" s="18"/>
      <c r="K35" s="19"/>
      <c r="L35" s="20"/>
      <c r="M35" s="18"/>
      <c r="N35" s="18"/>
      <c r="O35" s="12"/>
    </row>
    <row r="36" spans="1:15" customFormat="1" x14ac:dyDescent="0.25">
      <c r="A36">
        <v>34</v>
      </c>
      <c r="B36" s="1">
        <v>40452</v>
      </c>
      <c r="C36" s="31">
        <v>10425.079540000001</v>
      </c>
      <c r="D36" s="18"/>
      <c r="E36" s="18"/>
      <c r="F36" s="18"/>
      <c r="G36" s="19"/>
      <c r="H36" s="20"/>
      <c r="I36" s="18"/>
      <c r="J36" s="18"/>
      <c r="K36" s="19"/>
      <c r="L36" s="20"/>
      <c r="M36" s="18"/>
      <c r="N36" s="18"/>
      <c r="O36" s="12"/>
    </row>
    <row r="37" spans="1:15" customFormat="1" x14ac:dyDescent="0.25">
      <c r="A37">
        <v>35</v>
      </c>
      <c r="B37" s="1">
        <v>40483</v>
      </c>
      <c r="C37" s="31">
        <v>8689.9606600000006</v>
      </c>
      <c r="D37" s="18"/>
      <c r="E37" s="18"/>
      <c r="F37" s="18"/>
      <c r="G37" s="19"/>
      <c r="H37" s="20"/>
      <c r="I37" s="18"/>
      <c r="J37" s="18"/>
      <c r="K37" s="19"/>
      <c r="L37" s="20"/>
      <c r="M37" s="18"/>
      <c r="N37" s="18"/>
      <c r="O37" s="12"/>
    </row>
    <row r="38" spans="1:15" customFormat="1" x14ac:dyDescent="0.25">
      <c r="A38">
        <v>36</v>
      </c>
      <c r="B38" s="1">
        <v>40513</v>
      </c>
      <c r="C38" s="31">
        <v>13621.527900000001</v>
      </c>
      <c r="D38" s="18"/>
      <c r="E38" s="18"/>
      <c r="F38" s="18"/>
      <c r="G38" s="19"/>
      <c r="H38" s="20"/>
      <c r="I38" s="18"/>
      <c r="J38" s="18"/>
      <c r="K38" s="19"/>
      <c r="L38" s="20"/>
      <c r="M38" s="18"/>
      <c r="N38" s="18"/>
      <c r="O38" s="12"/>
    </row>
    <row r="39" spans="1:15" customFormat="1" x14ac:dyDescent="0.25">
      <c r="A39">
        <v>37</v>
      </c>
      <c r="B39" s="1">
        <v>40544</v>
      </c>
      <c r="C39" s="31">
        <v>9581.1080399999992</v>
      </c>
      <c r="D39" s="18"/>
      <c r="E39" s="18"/>
      <c r="F39" s="18"/>
      <c r="G39" s="19"/>
      <c r="H39" s="20"/>
      <c r="I39" s="18"/>
      <c r="J39" s="18"/>
      <c r="K39" s="19"/>
      <c r="L39" s="20"/>
      <c r="M39" s="18"/>
      <c r="N39" s="18"/>
      <c r="O39" s="12"/>
    </row>
    <row r="40" spans="1:15" customFormat="1" x14ac:dyDescent="0.25">
      <c r="A40">
        <v>38</v>
      </c>
      <c r="B40" s="1">
        <v>40575</v>
      </c>
      <c r="C40" s="31">
        <v>9661.1200299999982</v>
      </c>
      <c r="D40" s="18"/>
      <c r="E40" s="18"/>
      <c r="F40" s="18"/>
      <c r="G40" s="19"/>
      <c r="H40" s="20"/>
      <c r="I40" s="18"/>
      <c r="J40" s="18"/>
      <c r="K40" s="19"/>
      <c r="L40" s="20"/>
      <c r="M40" s="18"/>
      <c r="N40" s="18"/>
      <c r="O40" s="12"/>
    </row>
    <row r="41" spans="1:15" customFormat="1" x14ac:dyDescent="0.25">
      <c r="A41">
        <v>39</v>
      </c>
      <c r="B41" s="1">
        <v>40603</v>
      </c>
      <c r="C41" s="31">
        <v>16887.329900000001</v>
      </c>
      <c r="D41" s="18"/>
      <c r="E41" s="18"/>
      <c r="F41" s="18"/>
      <c r="G41" s="19"/>
      <c r="H41" s="20"/>
      <c r="I41" s="18"/>
      <c r="J41" s="18"/>
      <c r="K41" s="19"/>
      <c r="L41" s="20"/>
      <c r="M41" s="18"/>
      <c r="N41" s="18"/>
      <c r="O41" s="12"/>
    </row>
    <row r="42" spans="1:15" customFormat="1" x14ac:dyDescent="0.25">
      <c r="A42">
        <v>40</v>
      </c>
      <c r="B42" s="1">
        <v>40634</v>
      </c>
      <c r="C42" s="31">
        <v>14760.839399999999</v>
      </c>
      <c r="D42" s="18"/>
      <c r="E42" s="18"/>
      <c r="F42" s="18"/>
      <c r="G42" s="19"/>
      <c r="H42" s="20"/>
      <c r="I42" s="18"/>
      <c r="J42" s="18"/>
      <c r="K42" s="19"/>
      <c r="L42" s="20"/>
      <c r="M42" s="18"/>
      <c r="N42" s="18"/>
      <c r="O42" s="12"/>
    </row>
    <row r="43" spans="1:15" customFormat="1" x14ac:dyDescent="0.25">
      <c r="A43">
        <v>41</v>
      </c>
      <c r="B43" s="1">
        <v>40664</v>
      </c>
      <c r="C43" s="31">
        <v>11583.069989999998</v>
      </c>
      <c r="D43" s="18"/>
      <c r="E43" s="18"/>
      <c r="F43" s="18"/>
      <c r="G43" s="19"/>
      <c r="H43" s="20"/>
      <c r="I43" s="18"/>
      <c r="J43" s="18"/>
      <c r="K43" s="19"/>
      <c r="L43" s="20"/>
      <c r="M43" s="18"/>
      <c r="N43" s="18"/>
      <c r="O43" s="12"/>
    </row>
    <row r="44" spans="1:15" customFormat="1" x14ac:dyDescent="0.25">
      <c r="A44">
        <v>42</v>
      </c>
      <c r="B44" s="1">
        <v>40695</v>
      </c>
      <c r="C44" s="31">
        <v>12260.636420000001</v>
      </c>
      <c r="D44" s="18"/>
      <c r="E44" s="18"/>
      <c r="F44" s="18"/>
      <c r="G44" s="19"/>
      <c r="H44" s="20"/>
      <c r="I44" s="18"/>
      <c r="J44" s="18"/>
      <c r="K44" s="19"/>
      <c r="L44" s="20"/>
      <c r="M44" s="18"/>
      <c r="N44" s="18"/>
      <c r="O44" s="12"/>
    </row>
    <row r="45" spans="1:15" customFormat="1" x14ac:dyDescent="0.25">
      <c r="A45">
        <v>43</v>
      </c>
      <c r="B45" s="1">
        <v>40725</v>
      </c>
      <c r="C45" s="31">
        <v>14331.351340000001</v>
      </c>
      <c r="D45" s="18"/>
      <c r="E45" s="18"/>
      <c r="F45" s="18"/>
      <c r="G45" s="19"/>
      <c r="H45" s="20"/>
      <c r="I45" s="18"/>
      <c r="J45" s="18"/>
      <c r="K45" s="19"/>
      <c r="L45" s="20"/>
      <c r="M45" s="18"/>
      <c r="N45" s="18"/>
      <c r="O45" s="12"/>
    </row>
    <row r="46" spans="1:15" customFormat="1" x14ac:dyDescent="0.25">
      <c r="A46">
        <v>44</v>
      </c>
      <c r="B46" s="1">
        <v>40756</v>
      </c>
      <c r="C46" s="31">
        <v>11072.66409</v>
      </c>
      <c r="D46" s="18"/>
      <c r="E46" s="18"/>
      <c r="F46" s="18"/>
      <c r="G46" s="19"/>
      <c r="H46" s="20"/>
      <c r="I46" s="18"/>
      <c r="J46" s="18"/>
      <c r="K46" s="19"/>
      <c r="L46" s="20"/>
      <c r="M46" s="18"/>
      <c r="N46" s="18"/>
      <c r="O46" s="12"/>
    </row>
    <row r="47" spans="1:15" customFormat="1" x14ac:dyDescent="0.25">
      <c r="A47">
        <v>45</v>
      </c>
      <c r="B47" s="1">
        <v>40787</v>
      </c>
      <c r="C47" s="31">
        <v>16493.201980000002</v>
      </c>
      <c r="D47" s="18"/>
      <c r="E47" s="18"/>
      <c r="F47" s="18"/>
      <c r="G47" s="19"/>
      <c r="H47" s="20"/>
      <c r="I47" s="18"/>
      <c r="J47" s="18"/>
      <c r="K47" s="19"/>
      <c r="L47" s="20"/>
      <c r="M47" s="18"/>
      <c r="N47" s="18"/>
      <c r="O47" s="12"/>
    </row>
    <row r="48" spans="1:15" customFormat="1" x14ac:dyDescent="0.25">
      <c r="A48">
        <v>46</v>
      </c>
      <c r="B48" s="1">
        <v>40817</v>
      </c>
      <c r="C48" s="31">
        <v>11329.14976</v>
      </c>
      <c r="D48" s="18"/>
      <c r="E48" s="18"/>
      <c r="F48" s="18"/>
      <c r="G48" s="19"/>
      <c r="H48" s="20"/>
      <c r="I48" s="18"/>
      <c r="J48" s="18"/>
      <c r="K48" s="19"/>
      <c r="L48" s="20"/>
      <c r="M48" s="18"/>
      <c r="N48" s="18"/>
      <c r="O48" s="12"/>
    </row>
    <row r="49" spans="1:15" customFormat="1" x14ac:dyDescent="0.25">
      <c r="A49">
        <v>47</v>
      </c>
      <c r="B49" s="1">
        <v>40848</v>
      </c>
      <c r="C49" s="31">
        <v>11620.397780000001</v>
      </c>
      <c r="D49" s="18"/>
      <c r="E49" s="18"/>
      <c r="F49" s="18"/>
      <c r="G49" s="19"/>
      <c r="H49" s="20"/>
      <c r="I49" s="18"/>
      <c r="J49" s="18"/>
      <c r="K49" s="19"/>
      <c r="L49" s="20"/>
      <c r="M49" s="18"/>
      <c r="N49" s="18"/>
      <c r="O49" s="12"/>
    </row>
    <row r="50" spans="1:15" customFormat="1" x14ac:dyDescent="0.25">
      <c r="A50">
        <v>48</v>
      </c>
      <c r="B50" s="1">
        <v>40878</v>
      </c>
      <c r="C50" s="31">
        <v>20858.023710000001</v>
      </c>
      <c r="D50" s="18"/>
      <c r="E50" s="18"/>
      <c r="F50" s="18"/>
      <c r="G50" s="19"/>
      <c r="H50" s="20"/>
      <c r="I50" s="18"/>
      <c r="J50" s="18"/>
      <c r="K50" s="19"/>
      <c r="L50" s="20"/>
      <c r="M50" s="18"/>
      <c r="N50" s="18"/>
      <c r="O50" s="12"/>
    </row>
    <row r="51" spans="1:15" customFormat="1" x14ac:dyDescent="0.25">
      <c r="A51">
        <v>49</v>
      </c>
      <c r="B51" s="1">
        <v>40909</v>
      </c>
      <c r="C51" s="31">
        <v>18284.143840000004</v>
      </c>
      <c r="D51" s="18"/>
      <c r="E51" s="18"/>
      <c r="F51" s="18"/>
      <c r="G51" s="19"/>
      <c r="H51" s="20"/>
      <c r="I51" s="18"/>
      <c r="J51" s="18"/>
      <c r="K51" s="19"/>
      <c r="L51" s="20"/>
      <c r="M51" s="18"/>
      <c r="N51" s="18"/>
      <c r="O51" s="12"/>
    </row>
    <row r="52" spans="1:15" customFormat="1" x14ac:dyDescent="0.25">
      <c r="A52">
        <v>50</v>
      </c>
      <c r="B52" s="1">
        <v>40940</v>
      </c>
      <c r="C52" s="31">
        <v>6636.2306399999998</v>
      </c>
      <c r="D52" s="18"/>
      <c r="E52" s="18"/>
      <c r="F52" s="18"/>
      <c r="G52" s="19"/>
      <c r="H52" s="20"/>
      <c r="I52" s="18"/>
      <c r="J52" s="18"/>
      <c r="K52" s="19"/>
      <c r="L52" s="20"/>
      <c r="M52" s="18"/>
      <c r="N52" s="18"/>
      <c r="O52" s="12"/>
    </row>
    <row r="53" spans="1:15" customFormat="1" x14ac:dyDescent="0.25">
      <c r="A53">
        <v>51</v>
      </c>
      <c r="B53" s="1">
        <v>40969</v>
      </c>
      <c r="C53" s="31">
        <v>8254.4532600000002</v>
      </c>
      <c r="D53" s="18"/>
      <c r="E53" s="18"/>
      <c r="F53" s="18"/>
      <c r="G53" s="19"/>
      <c r="H53" s="20"/>
      <c r="I53" s="18"/>
      <c r="J53" s="18"/>
      <c r="K53" s="19"/>
      <c r="L53" s="20"/>
      <c r="M53" s="18"/>
      <c r="N53" s="18"/>
      <c r="O53" s="12"/>
    </row>
    <row r="54" spans="1:15" customFormat="1" x14ac:dyDescent="0.25">
      <c r="A54">
        <v>52</v>
      </c>
      <c r="B54" s="1">
        <v>41000</v>
      </c>
      <c r="C54" s="31">
        <v>22479.318350000005</v>
      </c>
      <c r="D54" s="18"/>
      <c r="E54" s="18"/>
      <c r="F54" s="18"/>
      <c r="G54" s="19"/>
      <c r="H54" s="20"/>
      <c r="I54" s="18"/>
      <c r="J54" s="18"/>
      <c r="K54" s="19"/>
      <c r="L54" s="20"/>
      <c r="M54" s="18"/>
      <c r="N54" s="18"/>
      <c r="O54" s="12"/>
    </row>
    <row r="55" spans="1:15" customFormat="1" x14ac:dyDescent="0.25">
      <c r="A55">
        <v>53</v>
      </c>
      <c r="B55" s="1">
        <v>41030</v>
      </c>
      <c r="C55" s="31">
        <v>10759.40646</v>
      </c>
      <c r="D55" s="18"/>
      <c r="E55" s="18"/>
      <c r="F55" s="18"/>
      <c r="G55" s="19"/>
      <c r="H55" s="20"/>
      <c r="I55" s="18"/>
      <c r="J55" s="18"/>
      <c r="K55" s="19"/>
      <c r="L55" s="20"/>
      <c r="M55" s="18"/>
      <c r="N55" s="18"/>
      <c r="O55" s="12"/>
    </row>
    <row r="56" spans="1:15" customFormat="1" x14ac:dyDescent="0.25">
      <c r="A56">
        <v>54</v>
      </c>
      <c r="B56" s="1">
        <v>41061</v>
      </c>
      <c r="C56" s="31">
        <v>11083.689319999999</v>
      </c>
      <c r="D56" s="18"/>
      <c r="E56" s="18"/>
      <c r="F56" s="18"/>
      <c r="G56" s="19"/>
      <c r="H56" s="20"/>
      <c r="I56" s="18"/>
      <c r="J56" s="18"/>
      <c r="K56" s="19"/>
      <c r="L56" s="20"/>
      <c r="M56" s="18"/>
      <c r="N56" s="18"/>
      <c r="O56" s="12"/>
    </row>
    <row r="57" spans="1:15" customFormat="1" x14ac:dyDescent="0.25">
      <c r="A57">
        <v>55</v>
      </c>
      <c r="B57" s="1">
        <v>41091</v>
      </c>
      <c r="C57" s="31">
        <v>21819.321430000007</v>
      </c>
      <c r="D57" s="18"/>
      <c r="E57" s="18"/>
      <c r="F57" s="18"/>
      <c r="G57" s="19"/>
      <c r="H57" s="20"/>
      <c r="I57" s="18"/>
      <c r="J57" s="18"/>
      <c r="K57" s="19"/>
      <c r="L57" s="20"/>
      <c r="M57" s="18"/>
      <c r="N57" s="18"/>
      <c r="O57" s="12"/>
    </row>
    <row r="58" spans="1:15" customFormat="1" x14ac:dyDescent="0.25">
      <c r="A58">
        <v>56</v>
      </c>
      <c r="B58" s="1">
        <v>41122</v>
      </c>
      <c r="C58" s="31">
        <v>12521.064880000002</v>
      </c>
      <c r="D58" s="18"/>
      <c r="E58" s="18"/>
      <c r="F58" s="18"/>
      <c r="G58" s="19"/>
      <c r="H58" s="20"/>
      <c r="I58" s="18"/>
      <c r="J58" s="18"/>
      <c r="K58" s="19"/>
      <c r="L58" s="20"/>
      <c r="M58" s="18"/>
      <c r="N58" s="18"/>
      <c r="O58" s="12"/>
    </row>
    <row r="59" spans="1:15" customFormat="1" x14ac:dyDescent="0.25">
      <c r="A59">
        <v>57</v>
      </c>
      <c r="B59" s="1">
        <v>41153</v>
      </c>
      <c r="C59" s="31">
        <v>9553.135040000001</v>
      </c>
      <c r="D59" s="18"/>
      <c r="E59" s="18"/>
      <c r="F59" s="18"/>
      <c r="G59" s="19"/>
      <c r="H59" s="20"/>
      <c r="I59" s="18"/>
      <c r="J59" s="18"/>
      <c r="K59" s="19"/>
      <c r="L59" s="20"/>
      <c r="M59" s="18"/>
      <c r="N59" s="18"/>
      <c r="O59" s="12"/>
    </row>
    <row r="60" spans="1:15" customFormat="1" x14ac:dyDescent="0.25">
      <c r="A60">
        <v>58</v>
      </c>
      <c r="B60" s="1">
        <v>41183</v>
      </c>
      <c r="C60" s="31">
        <v>14219.056550000003</v>
      </c>
      <c r="D60" s="18"/>
      <c r="E60" s="18"/>
      <c r="F60" s="18"/>
      <c r="G60" s="19"/>
      <c r="H60" s="20"/>
      <c r="I60" s="18"/>
      <c r="J60" s="18"/>
      <c r="K60" s="19"/>
      <c r="L60" s="20"/>
      <c r="M60" s="18"/>
      <c r="N60" s="18"/>
      <c r="O60" s="12"/>
    </row>
    <row r="61" spans="1:15" customFormat="1" x14ac:dyDescent="0.25">
      <c r="A61">
        <v>59</v>
      </c>
      <c r="B61" s="1">
        <v>41214</v>
      </c>
      <c r="C61" s="31">
        <v>7996.8298999999997</v>
      </c>
      <c r="D61" s="18"/>
      <c r="E61" s="18"/>
      <c r="F61" s="18"/>
      <c r="G61" s="19"/>
      <c r="H61" s="20"/>
      <c r="I61" s="18"/>
      <c r="J61" s="18"/>
      <c r="K61" s="19"/>
      <c r="L61" s="20"/>
      <c r="M61" s="18"/>
      <c r="N61" s="18"/>
      <c r="O61" s="12"/>
    </row>
    <row r="62" spans="1:15" customFormat="1" x14ac:dyDescent="0.25">
      <c r="A62">
        <v>60</v>
      </c>
      <c r="B62" s="1">
        <v>41244</v>
      </c>
      <c r="C62" s="31">
        <v>12664.32683</v>
      </c>
      <c r="D62" s="18"/>
      <c r="E62" s="18"/>
      <c r="F62" s="18"/>
      <c r="G62" s="19"/>
      <c r="H62" s="20"/>
      <c r="I62" s="18"/>
      <c r="J62" s="18"/>
      <c r="K62" s="19"/>
      <c r="L62" s="20"/>
      <c r="M62" s="18"/>
      <c r="N62" s="18"/>
      <c r="O62" s="12"/>
    </row>
    <row r="63" spans="1:15" customFormat="1" x14ac:dyDescent="0.25">
      <c r="A63">
        <v>61</v>
      </c>
      <c r="B63" s="1">
        <v>41275</v>
      </c>
      <c r="C63" s="31">
        <v>9372.56214</v>
      </c>
      <c r="D63" s="18"/>
      <c r="E63" s="18"/>
      <c r="F63" s="18"/>
      <c r="G63" s="19"/>
      <c r="H63" s="20"/>
      <c r="I63" s="18"/>
      <c r="J63" s="18"/>
      <c r="K63" s="19"/>
      <c r="L63" s="20"/>
      <c r="M63" s="18"/>
      <c r="N63" s="18"/>
      <c r="O63" s="12"/>
    </row>
    <row r="64" spans="1:15" customFormat="1" x14ac:dyDescent="0.25">
      <c r="A64">
        <v>62</v>
      </c>
      <c r="B64" s="1">
        <v>41306</v>
      </c>
      <c r="C64" s="31">
        <v>9697.3257699999995</v>
      </c>
      <c r="D64" s="18"/>
      <c r="E64" s="18"/>
      <c r="F64" s="18"/>
      <c r="G64" s="19"/>
      <c r="H64" s="20"/>
      <c r="I64" s="18"/>
      <c r="J64" s="18"/>
      <c r="K64" s="19"/>
      <c r="L64" s="20"/>
      <c r="M64" s="18"/>
      <c r="N64" s="18"/>
      <c r="O64" s="12"/>
    </row>
    <row r="65" spans="1:16" customFormat="1" x14ac:dyDescent="0.25">
      <c r="A65">
        <v>63</v>
      </c>
      <c r="B65" s="1">
        <v>41334</v>
      </c>
      <c r="C65" s="31">
        <v>18027.069780000002</v>
      </c>
      <c r="D65" s="18"/>
      <c r="E65" s="18"/>
      <c r="F65" s="18"/>
      <c r="G65" s="19"/>
      <c r="H65" s="20"/>
      <c r="I65" s="18"/>
      <c r="J65" s="18"/>
      <c r="K65" s="19"/>
      <c r="L65" s="20"/>
      <c r="M65" s="18"/>
      <c r="N65" s="18"/>
      <c r="O65" s="12"/>
    </row>
    <row r="66" spans="1:16" customFormat="1" x14ac:dyDescent="0.25">
      <c r="A66">
        <v>64</v>
      </c>
      <c r="B66" s="1">
        <v>41365</v>
      </c>
      <c r="C66" s="31">
        <v>11272.634320000001</v>
      </c>
      <c r="D66" s="18"/>
      <c r="E66" s="18"/>
      <c r="F66" s="18"/>
      <c r="G66" s="19"/>
      <c r="H66" s="20"/>
      <c r="I66" s="18"/>
      <c r="J66" s="18"/>
      <c r="K66" s="19"/>
      <c r="L66" s="20"/>
      <c r="M66" s="18"/>
      <c r="N66" s="18"/>
      <c r="O66" s="12"/>
    </row>
    <row r="67" spans="1:16" customFormat="1" x14ac:dyDescent="0.25">
      <c r="A67">
        <v>65</v>
      </c>
      <c r="B67" s="1">
        <v>41395</v>
      </c>
      <c r="C67" s="31">
        <v>6317.6173699999999</v>
      </c>
      <c r="D67" s="18"/>
      <c r="E67" s="18"/>
      <c r="F67" s="18"/>
      <c r="G67" s="19"/>
      <c r="H67" s="20"/>
      <c r="I67" s="18"/>
      <c r="J67" s="18"/>
      <c r="K67" s="19"/>
      <c r="L67" s="20"/>
      <c r="M67" s="18"/>
      <c r="N67" s="18"/>
      <c r="O67" s="12"/>
    </row>
    <row r="68" spans="1:16" customFormat="1" x14ac:dyDescent="0.25">
      <c r="A68">
        <v>66</v>
      </c>
      <c r="B68" s="1">
        <v>41426</v>
      </c>
      <c r="C68" s="31">
        <v>22996.28773</v>
      </c>
      <c r="D68" s="18"/>
      <c r="E68" s="18"/>
      <c r="F68" s="18"/>
      <c r="G68" s="19"/>
      <c r="H68" s="20"/>
      <c r="I68" s="18"/>
      <c r="J68" s="18"/>
      <c r="K68" s="19"/>
      <c r="L68" s="20"/>
      <c r="M68" s="18"/>
      <c r="N68" s="18"/>
      <c r="O68" s="12"/>
    </row>
    <row r="69" spans="1:16" customFormat="1" x14ac:dyDescent="0.25">
      <c r="A69">
        <v>67</v>
      </c>
      <c r="B69" s="1">
        <v>41456</v>
      </c>
      <c r="C69" s="31">
        <v>8625.4482700000008</v>
      </c>
      <c r="D69" s="18"/>
      <c r="E69" s="18"/>
      <c r="F69" s="18"/>
      <c r="G69" s="19"/>
      <c r="H69" s="20"/>
      <c r="I69" s="18"/>
      <c r="J69" s="18"/>
      <c r="K69" s="19"/>
      <c r="L69" s="20"/>
      <c r="M69" s="18"/>
      <c r="N69" s="18"/>
      <c r="O69" s="12"/>
    </row>
    <row r="70" spans="1:16" customFormat="1" x14ac:dyDescent="0.25">
      <c r="A70">
        <v>68</v>
      </c>
      <c r="B70" s="1">
        <v>41487</v>
      </c>
      <c r="C70" s="31">
        <v>18238.7107</v>
      </c>
      <c r="D70" s="18"/>
      <c r="E70" s="18"/>
      <c r="F70" s="18"/>
      <c r="G70" s="19"/>
      <c r="H70" s="20"/>
      <c r="I70" s="18"/>
      <c r="J70" s="18"/>
      <c r="K70" s="19"/>
      <c r="L70" s="20"/>
      <c r="M70" s="18"/>
      <c r="N70" s="18"/>
      <c r="O70" s="12"/>
    </row>
    <row r="71" spans="1:16" customFormat="1" x14ac:dyDescent="0.25">
      <c r="A71">
        <v>69</v>
      </c>
      <c r="B71" s="1">
        <v>41518</v>
      </c>
      <c r="C71" s="31">
        <v>8245.572299999998</v>
      </c>
      <c r="D71" s="18"/>
      <c r="E71" s="18"/>
      <c r="F71" s="18"/>
      <c r="G71" s="19"/>
      <c r="H71" s="20"/>
      <c r="I71" s="18"/>
      <c r="J71" s="18"/>
      <c r="K71" s="19"/>
      <c r="L71" s="20"/>
      <c r="M71" s="18"/>
      <c r="N71" s="18"/>
      <c r="O71" s="12"/>
    </row>
    <row r="72" spans="1:16" customFormat="1" x14ac:dyDescent="0.25">
      <c r="A72">
        <v>70</v>
      </c>
      <c r="B72" s="1">
        <v>41548</v>
      </c>
      <c r="C72" s="31">
        <v>13968.35002</v>
      </c>
      <c r="D72" s="18"/>
      <c r="E72" s="18"/>
      <c r="F72" s="18"/>
      <c r="G72" s="19"/>
      <c r="H72" s="20"/>
      <c r="I72" s="18"/>
      <c r="J72" s="18"/>
      <c r="K72" s="19"/>
      <c r="L72" s="20"/>
      <c r="M72" s="18"/>
      <c r="N72" s="18"/>
      <c r="O72" s="12"/>
    </row>
    <row r="73" spans="1:16" customFormat="1" x14ac:dyDescent="0.25">
      <c r="A73">
        <v>71</v>
      </c>
      <c r="B73" s="1">
        <v>41579</v>
      </c>
      <c r="C73" s="31">
        <v>13621.0172</v>
      </c>
      <c r="D73" s="18"/>
      <c r="E73" s="18"/>
      <c r="F73" s="18"/>
      <c r="G73" s="19"/>
      <c r="H73" s="20"/>
      <c r="I73" s="18"/>
      <c r="J73" s="18"/>
      <c r="K73" s="19"/>
      <c r="L73" s="20"/>
      <c r="M73" s="18"/>
      <c r="N73" s="18"/>
      <c r="O73" s="12"/>
    </row>
    <row r="74" spans="1:16" customFormat="1" x14ac:dyDescent="0.25">
      <c r="A74">
        <v>72</v>
      </c>
      <c r="B74" s="1">
        <v>41609</v>
      </c>
      <c r="C74" s="31">
        <v>9012.997029999995</v>
      </c>
      <c r="D74" s="18"/>
      <c r="E74" s="18"/>
      <c r="F74" s="18"/>
      <c r="G74" s="19"/>
      <c r="H74" s="20"/>
      <c r="I74" s="18"/>
      <c r="J74" s="18"/>
      <c r="K74" s="19"/>
      <c r="L74" s="20"/>
      <c r="M74" s="18"/>
      <c r="N74" s="18"/>
      <c r="O74" s="12"/>
    </row>
    <row r="75" spans="1:16" customFormat="1" x14ac:dyDescent="0.25">
      <c r="A75">
        <v>73</v>
      </c>
      <c r="B75" s="1">
        <v>41640</v>
      </c>
      <c r="C75" s="31">
        <v>10302.78018</v>
      </c>
      <c r="D75" s="18"/>
      <c r="E75" s="18"/>
      <c r="F75" s="18"/>
      <c r="G75" s="19"/>
      <c r="H75" s="20"/>
      <c r="I75" s="18"/>
      <c r="J75" s="18"/>
      <c r="K75" s="19"/>
      <c r="L75" s="20"/>
      <c r="M75" s="18"/>
      <c r="N75" s="18"/>
      <c r="O75" s="12"/>
    </row>
    <row r="76" spans="1:16" customFormat="1" x14ac:dyDescent="0.25">
      <c r="A76">
        <v>74</v>
      </c>
      <c r="B76" s="1">
        <v>41671</v>
      </c>
      <c r="C76" s="31">
        <v>4700.9595799999997</v>
      </c>
      <c r="D76" s="18"/>
      <c r="E76" s="18"/>
      <c r="F76" s="18"/>
      <c r="G76" s="19"/>
      <c r="H76" s="20"/>
      <c r="I76" s="18"/>
      <c r="J76" s="18"/>
      <c r="K76" s="19"/>
      <c r="L76" s="20"/>
      <c r="M76" s="18"/>
      <c r="N76" s="18"/>
      <c r="O76" s="12"/>
    </row>
    <row r="77" spans="1:16" customFormat="1" x14ac:dyDescent="0.25">
      <c r="A77">
        <v>75</v>
      </c>
      <c r="B77" s="1">
        <v>41699</v>
      </c>
      <c r="C77" s="31">
        <v>12876.778319999999</v>
      </c>
      <c r="D77" s="18"/>
      <c r="E77" s="18"/>
      <c r="F77" s="18"/>
      <c r="G77" s="19"/>
      <c r="H77" s="18"/>
      <c r="I77" s="18"/>
      <c r="J77" s="18"/>
      <c r="K77" s="19"/>
      <c r="L77" s="18"/>
      <c r="M77" s="18"/>
      <c r="N77" s="18"/>
      <c r="O77" s="12"/>
    </row>
    <row r="78" spans="1:16" customFormat="1" x14ac:dyDescent="0.25">
      <c r="A78">
        <v>76</v>
      </c>
      <c r="B78" s="1">
        <v>41730</v>
      </c>
      <c r="C78" s="31">
        <v>20173.252139999997</v>
      </c>
      <c r="D78" s="18"/>
      <c r="E78" s="18"/>
      <c r="F78" s="18"/>
      <c r="G78" s="19"/>
      <c r="H78" s="18"/>
      <c r="I78" s="18"/>
      <c r="J78" s="18"/>
      <c r="K78" s="19"/>
      <c r="L78" s="18"/>
      <c r="M78" s="18"/>
      <c r="N78" s="18"/>
      <c r="O78" s="12"/>
      <c r="P78" s="2"/>
    </row>
    <row r="79" spans="1:16" customFormat="1" x14ac:dyDescent="0.25">
      <c r="A79">
        <v>77</v>
      </c>
      <c r="B79" s="1">
        <v>41760</v>
      </c>
      <c r="C79" s="31">
        <v>16616.155189999994</v>
      </c>
      <c r="D79" s="18"/>
      <c r="E79" s="18"/>
      <c r="F79" s="18"/>
      <c r="G79" s="19"/>
      <c r="H79" s="18"/>
      <c r="I79" s="18"/>
      <c r="J79" s="18"/>
      <c r="K79" s="19"/>
      <c r="L79" s="18"/>
      <c r="M79" s="18"/>
      <c r="N79" s="18"/>
      <c r="O79" s="12"/>
      <c r="P79" s="2"/>
    </row>
    <row r="80" spans="1:16" customFormat="1" x14ac:dyDescent="0.25">
      <c r="A80">
        <v>78</v>
      </c>
      <c r="B80" s="1">
        <v>41791</v>
      </c>
      <c r="C80" s="31">
        <v>8862.6454400000002</v>
      </c>
      <c r="D80" s="18"/>
      <c r="E80" s="18"/>
      <c r="F80" s="18"/>
      <c r="G80" s="19"/>
      <c r="H80" s="18"/>
      <c r="I80" s="18"/>
      <c r="J80" s="18"/>
      <c r="K80" s="19"/>
      <c r="L80" s="18"/>
      <c r="M80" s="18"/>
      <c r="N80" s="18"/>
      <c r="O80" s="12"/>
      <c r="P80" s="2"/>
    </row>
    <row r="81" spans="1:16" customFormat="1" x14ac:dyDescent="0.25">
      <c r="A81">
        <v>79</v>
      </c>
      <c r="B81" s="1">
        <v>41821</v>
      </c>
      <c r="C81" s="31">
        <v>17790.663629999999</v>
      </c>
      <c r="D81" s="18"/>
      <c r="E81" s="18"/>
      <c r="F81" s="18"/>
      <c r="G81" s="19"/>
      <c r="H81" s="18"/>
      <c r="I81" s="18"/>
      <c r="J81" s="18"/>
      <c r="K81" s="19"/>
      <c r="L81" s="18"/>
      <c r="M81" s="18"/>
      <c r="N81" s="18"/>
      <c r="O81" s="12"/>
      <c r="P81" s="2"/>
    </row>
    <row r="82" spans="1:16" customFormat="1" x14ac:dyDescent="0.25">
      <c r="A82">
        <v>80</v>
      </c>
      <c r="B82" s="1">
        <v>41852</v>
      </c>
      <c r="C82" s="31">
        <v>17001.051399999993</v>
      </c>
      <c r="D82" s="18"/>
      <c r="E82" s="18"/>
      <c r="F82" s="18"/>
      <c r="G82" s="19"/>
      <c r="H82" s="18"/>
      <c r="I82" s="18"/>
      <c r="J82" s="18"/>
      <c r="K82" s="19"/>
      <c r="L82" s="18"/>
      <c r="M82" s="18"/>
      <c r="N82" s="18"/>
      <c r="O82" s="12"/>
      <c r="P82" s="2"/>
    </row>
    <row r="83" spans="1:16" customFormat="1" x14ac:dyDescent="0.25">
      <c r="A83">
        <v>81</v>
      </c>
      <c r="B83" s="1">
        <v>41883</v>
      </c>
      <c r="C83" s="31">
        <v>21787.646729999997</v>
      </c>
      <c r="D83" s="18"/>
      <c r="E83" s="18"/>
      <c r="F83" s="18"/>
      <c r="G83" s="19"/>
      <c r="H83" s="18"/>
      <c r="I83" s="18"/>
      <c r="J83" s="18"/>
      <c r="K83" s="19"/>
      <c r="L83" s="18"/>
      <c r="M83" s="18"/>
      <c r="N83" s="18"/>
      <c r="O83" s="12"/>
      <c r="P83" s="2"/>
    </row>
    <row r="84" spans="1:16" customFormat="1" x14ac:dyDescent="0.25">
      <c r="A84">
        <v>82</v>
      </c>
      <c r="B84" s="1">
        <v>41913</v>
      </c>
      <c r="C84" s="31">
        <v>16068.271160000004</v>
      </c>
      <c r="D84" s="18"/>
      <c r="E84" s="18"/>
      <c r="F84" s="18"/>
      <c r="G84" s="19"/>
      <c r="H84" s="18"/>
      <c r="I84" s="18"/>
      <c r="J84" s="18"/>
      <c r="K84" s="19"/>
      <c r="L84" s="18"/>
      <c r="M84" s="18"/>
      <c r="N84" s="18"/>
      <c r="O84" s="12"/>
      <c r="P84" s="2"/>
    </row>
    <row r="85" spans="1:16" customFormat="1" x14ac:dyDescent="0.25">
      <c r="A85">
        <v>83</v>
      </c>
      <c r="B85" s="1">
        <v>41944</v>
      </c>
      <c r="C85" s="31">
        <v>17095.182539999998</v>
      </c>
      <c r="D85" s="18"/>
      <c r="E85" s="18"/>
      <c r="F85" s="18"/>
      <c r="G85" s="19"/>
      <c r="H85" s="18"/>
      <c r="I85" s="18"/>
      <c r="J85" s="18"/>
      <c r="K85" s="19"/>
      <c r="L85" s="18"/>
      <c r="M85" s="18"/>
      <c r="N85" s="18"/>
      <c r="O85" s="12"/>
      <c r="P85" s="2"/>
    </row>
    <row r="86" spans="1:16" customFormat="1" x14ac:dyDescent="0.25">
      <c r="A86">
        <v>84</v>
      </c>
      <c r="B86" s="1">
        <v>41974</v>
      </c>
      <c r="C86" s="31">
        <v>11847.219529999998</v>
      </c>
      <c r="D86" s="18"/>
      <c r="E86" s="18"/>
      <c r="F86" s="18"/>
      <c r="G86" s="19"/>
      <c r="H86" s="18"/>
      <c r="I86" s="18"/>
      <c r="J86" s="18"/>
      <c r="K86" s="19"/>
      <c r="L86" s="18"/>
      <c r="M86" s="18"/>
      <c r="N86" s="18"/>
      <c r="O86" s="12"/>
    </row>
    <row r="87" spans="1:16" x14ac:dyDescent="0.25">
      <c r="A87">
        <v>85</v>
      </c>
      <c r="B87" s="1">
        <v>42005</v>
      </c>
      <c r="C87" s="31">
        <v>14014.397530000006</v>
      </c>
      <c r="D87" s="18"/>
      <c r="E87" s="18"/>
      <c r="F87" s="18"/>
      <c r="G87" s="19"/>
      <c r="H87" s="18"/>
      <c r="I87" s="18"/>
      <c r="J87" s="18"/>
      <c r="K87" s="19"/>
      <c r="L87" s="18"/>
      <c r="M87" s="18"/>
      <c r="N87" s="18"/>
      <c r="O87" s="3"/>
    </row>
    <row r="88" spans="1:16" x14ac:dyDescent="0.25">
      <c r="A88">
        <v>86</v>
      </c>
      <c r="B88" s="1">
        <v>42036</v>
      </c>
      <c r="C88" s="31">
        <v>13604.727519999997</v>
      </c>
      <c r="D88" s="18"/>
      <c r="E88" s="18"/>
      <c r="F88" s="18"/>
      <c r="G88" s="19"/>
      <c r="H88" s="18"/>
      <c r="I88" s="18"/>
      <c r="J88" s="18"/>
      <c r="K88" s="19"/>
      <c r="L88" s="18"/>
      <c r="M88" s="18"/>
      <c r="N88" s="18"/>
      <c r="O88" s="3"/>
    </row>
    <row r="89" spans="1:16" x14ac:dyDescent="0.25">
      <c r="A89" s="2">
        <v>87</v>
      </c>
      <c r="B89" s="1">
        <v>42064</v>
      </c>
      <c r="C89" s="31">
        <v>6094.5981900000015</v>
      </c>
      <c r="D89" s="18"/>
      <c r="E89" s="18"/>
      <c r="F89" s="18"/>
      <c r="G89" s="19"/>
      <c r="H89" s="18"/>
      <c r="I89" s="18"/>
      <c r="J89" s="18"/>
      <c r="K89" s="19"/>
      <c r="L89" s="18"/>
      <c r="M89" s="18"/>
      <c r="N89" s="18"/>
      <c r="O89" s="3"/>
    </row>
    <row r="90" spans="1:16" x14ac:dyDescent="0.25">
      <c r="A90" s="2">
        <v>88</v>
      </c>
      <c r="B90" s="1">
        <v>42095</v>
      </c>
      <c r="C90" s="31">
        <v>10791.705769999999</v>
      </c>
      <c r="D90" s="18"/>
      <c r="E90" s="18"/>
      <c r="F90" s="18"/>
      <c r="G90" s="19"/>
      <c r="H90" s="18"/>
      <c r="I90" s="18"/>
      <c r="J90" s="18"/>
      <c r="K90" s="19"/>
      <c r="L90" s="18"/>
      <c r="M90" s="18"/>
      <c r="N90" s="18"/>
      <c r="O90" s="3"/>
    </row>
    <row r="91" spans="1:16" x14ac:dyDescent="0.25">
      <c r="A91" s="2">
        <v>89</v>
      </c>
      <c r="B91" s="1">
        <v>42125</v>
      </c>
      <c r="C91" s="31">
        <v>6596.8537100000003</v>
      </c>
      <c r="D91" s="18"/>
      <c r="E91" s="18"/>
      <c r="F91" s="18"/>
      <c r="G91" s="19"/>
      <c r="H91" s="18"/>
      <c r="I91" s="18"/>
      <c r="J91" s="18"/>
      <c r="K91" s="19"/>
      <c r="L91" s="18"/>
      <c r="M91" s="18"/>
      <c r="N91" s="18"/>
      <c r="O91" s="3"/>
    </row>
    <row r="92" spans="1:16" x14ac:dyDescent="0.25">
      <c r="A92" s="2">
        <v>90</v>
      </c>
      <c r="B92" s="1">
        <v>42156</v>
      </c>
      <c r="C92" s="31">
        <v>14487.703600000012</v>
      </c>
      <c r="D92" s="18"/>
      <c r="E92" s="18"/>
      <c r="F92" s="18"/>
      <c r="G92" s="19"/>
      <c r="H92" s="18"/>
      <c r="I92" s="18"/>
      <c r="J92" s="18"/>
      <c r="K92" s="19"/>
      <c r="L92" s="18"/>
      <c r="M92" s="18"/>
      <c r="N92" s="18"/>
      <c r="O92" s="3"/>
    </row>
    <row r="93" spans="1:16" x14ac:dyDescent="0.25">
      <c r="A93" s="2">
        <v>91</v>
      </c>
      <c r="B93" s="1">
        <v>42186</v>
      </c>
      <c r="C93" s="31">
        <v>19744.457920000004</v>
      </c>
      <c r="D93" s="18"/>
      <c r="E93" s="18"/>
      <c r="F93" s="18"/>
      <c r="G93" s="19"/>
      <c r="H93" s="18"/>
      <c r="I93" s="18"/>
      <c r="J93" s="18"/>
      <c r="K93" s="19"/>
      <c r="L93" s="18"/>
      <c r="M93" s="18"/>
      <c r="N93" s="18"/>
      <c r="O93" s="3"/>
    </row>
    <row r="94" spans="1:16" x14ac:dyDescent="0.25">
      <c r="A94" s="2">
        <v>92</v>
      </c>
      <c r="B94" s="1">
        <v>42217</v>
      </c>
      <c r="C94" s="31">
        <v>9985.2927000000036</v>
      </c>
      <c r="D94" s="18"/>
      <c r="E94" s="18"/>
      <c r="F94" s="18"/>
      <c r="G94" s="19"/>
      <c r="H94" s="18"/>
      <c r="I94" s="18"/>
      <c r="J94" s="18"/>
      <c r="K94" s="19"/>
      <c r="L94" s="18"/>
      <c r="M94" s="18"/>
      <c r="N94" s="18"/>
      <c r="O94" s="3"/>
    </row>
    <row r="95" spans="1:16" x14ac:dyDescent="0.25">
      <c r="A95" s="2">
        <v>93</v>
      </c>
      <c r="B95" s="1">
        <v>42248</v>
      </c>
      <c r="C95" s="31">
        <v>9675.1774500000083</v>
      </c>
      <c r="D95" s="18"/>
      <c r="E95" s="18"/>
      <c r="F95" s="18"/>
      <c r="G95" s="19"/>
      <c r="H95" s="18"/>
      <c r="I95" s="18"/>
      <c r="J95" s="18"/>
      <c r="K95" s="19"/>
      <c r="L95" s="18"/>
      <c r="M95" s="18"/>
      <c r="N95" s="18"/>
      <c r="O95" s="3"/>
    </row>
    <row r="96" spans="1:16" x14ac:dyDescent="0.25">
      <c r="A96" s="2">
        <v>93</v>
      </c>
      <c r="B96" s="1">
        <v>42278</v>
      </c>
      <c r="C96" s="13"/>
      <c r="D96" s="18"/>
      <c r="F96" s="18"/>
      <c r="G96" s="19"/>
    </row>
    <row r="97" spans="1:14" x14ac:dyDescent="0.25">
      <c r="A97" s="2">
        <v>93</v>
      </c>
      <c r="B97" s="1">
        <v>42309</v>
      </c>
      <c r="C97" s="13"/>
      <c r="D97" s="18"/>
      <c r="F97" s="18"/>
      <c r="G97" s="19"/>
      <c r="N97" s="5"/>
    </row>
    <row r="98" spans="1:14" x14ac:dyDescent="0.25">
      <c r="A98" s="2">
        <v>93</v>
      </c>
      <c r="B98" s="1">
        <v>42339</v>
      </c>
      <c r="C98" s="13"/>
      <c r="D98" s="18"/>
      <c r="F98" s="18"/>
      <c r="G98" s="19"/>
    </row>
    <row r="99" spans="1:14" x14ac:dyDescent="0.25">
      <c r="A99" s="2">
        <v>93</v>
      </c>
      <c r="B99" s="1">
        <v>42370</v>
      </c>
      <c r="C99" s="13"/>
      <c r="D99" s="18"/>
      <c r="F99" s="18"/>
      <c r="G99" s="19"/>
    </row>
    <row r="100" spans="1:14" x14ac:dyDescent="0.25">
      <c r="A100" s="2">
        <v>93</v>
      </c>
      <c r="B100" s="1">
        <v>42401</v>
      </c>
      <c r="C100" s="13"/>
      <c r="D100" s="18"/>
      <c r="F100" s="18"/>
      <c r="G100" s="19"/>
    </row>
    <row r="104" spans="1:14" x14ac:dyDescent="0.25">
      <c r="E104" s="5"/>
      <c r="F104" s="5"/>
      <c r="I104" s="5"/>
      <c r="J104" s="5"/>
      <c r="K104" s="5"/>
      <c r="L104" s="5"/>
      <c r="M104" s="5"/>
    </row>
    <row r="105" spans="1:14" x14ac:dyDescent="0.25">
      <c r="D105" s="5" t="s">
        <v>13</v>
      </c>
      <c r="E105" s="18"/>
      <c r="H105" s="5" t="s">
        <v>13</v>
      </c>
      <c r="L105" s="5" t="s">
        <v>13</v>
      </c>
    </row>
    <row r="106" spans="1:14" x14ac:dyDescent="0.25">
      <c r="D106" s="5" t="s">
        <v>14</v>
      </c>
      <c r="E106" s="27"/>
      <c r="H106" s="5" t="s">
        <v>14</v>
      </c>
      <c r="L106" s="5" t="s">
        <v>14</v>
      </c>
    </row>
    <row r="107" spans="1:14" x14ac:dyDescent="0.25">
      <c r="D107" s="5" t="s">
        <v>8</v>
      </c>
      <c r="H107" s="5" t="s">
        <v>8</v>
      </c>
      <c r="L107" s="5" t="s">
        <v>8</v>
      </c>
    </row>
    <row r="108" spans="1:14" x14ac:dyDescent="0.25">
      <c r="D108" s="23" t="s">
        <v>16</v>
      </c>
      <c r="H108" s="23" t="s">
        <v>16</v>
      </c>
      <c r="L108" s="23" t="s">
        <v>16</v>
      </c>
    </row>
    <row r="109" spans="1:14" x14ac:dyDescent="0.25">
      <c r="D109" s="6" t="s">
        <v>9</v>
      </c>
      <c r="E109" s="26"/>
      <c r="H109" s="6" t="s">
        <v>9</v>
      </c>
      <c r="L109" s="6" t="s">
        <v>9</v>
      </c>
    </row>
  </sheetData>
  <mergeCells count="3">
    <mergeCell ref="D1:G1"/>
    <mergeCell ref="H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Exportación Maíz</vt:lpstr>
      <vt:lpstr>Exportación Filamentos</vt:lpstr>
      <vt:lpstr>Búsqueda k</vt:lpstr>
      <vt:lpstr>Exportación peces y crus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Leasing</cp:lastModifiedBy>
  <dcterms:created xsi:type="dcterms:W3CDTF">2015-08-14T03:50:53Z</dcterms:created>
  <dcterms:modified xsi:type="dcterms:W3CDTF">2019-07-29T00:31:39Z</dcterms:modified>
</cp:coreProperties>
</file>