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UdeA\Muestreo y Series de Tiempo\Series de Tiempo\Material\"/>
    </mc:Choice>
  </mc:AlternateContent>
  <xr:revisionPtr revIDLastSave="0" documentId="13_ncr:1_{C5A5E744-0593-4D42-B1FD-F7CB0B215E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tas Serruchos" sheetId="1" r:id="rId1"/>
    <sheet name="PIB Brasil" sheetId="2" r:id="rId2"/>
  </sheets>
  <definedNames>
    <definedName name="solver_adj" localSheetId="1" hidden="1">'PIB Brasil'!$H$1:$J$1</definedName>
    <definedName name="solver_adj" localSheetId="0" hidden="1">'Ventas Serruchos'!$O$1:$Q$1</definedName>
    <definedName name="solver_cvg" localSheetId="1" hidden="1">"0,0001"</definedName>
    <definedName name="solver_cvg" localSheetId="0" hidden="1">"0,0001"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'PIB Brasil'!$H$1:$J$1</definedName>
    <definedName name="solver_lhs1" localSheetId="0" hidden="1">'Ventas Serruchos'!$O$1:$Q$1</definedName>
    <definedName name="solver_lhs2" localSheetId="1" hidden="1">'PIB Brasil'!$H$1:$J$1</definedName>
    <definedName name="solver_lhs2" localSheetId="0" hidden="1">'Ventas Serruchos'!$O$1:$Q$1</definedName>
    <definedName name="solver_lhs3" localSheetId="0" hidden="1">'Ventas Serruchos'!$I$1</definedName>
    <definedName name="solver_lhs4" localSheetId="0" hidden="1">'Ventas Serruchos'!$I$1</definedName>
    <definedName name="solver_lhs5" localSheetId="0" hidden="1">'Ventas Serruchos'!$J$1</definedName>
    <definedName name="solver_lhs6" localSheetId="0" hidden="1">'Ventas Serruchos'!$J$1</definedName>
    <definedName name="solver_lhs7" localSheetId="0" hidden="1">'Ventas Serruchos'!$J$1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"0,075"</definedName>
    <definedName name="solver_mrt" localSheetId="0" hidden="1">"0,075"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'PIB Brasil'!$E$230</definedName>
    <definedName name="solver_opt" localSheetId="0" hidden="1">'Ventas Serruchos'!$L$40</definedName>
    <definedName name="solver_pre" localSheetId="1" hidden="1">"0,000001"</definedName>
    <definedName name="solver_pre" localSheetId="0" hidden="1">"0,000001"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M6" i="1" l="1"/>
  <c r="M5" i="1"/>
  <c r="L6" i="1"/>
  <c r="K6" i="1"/>
  <c r="M3" i="1" s="1"/>
  <c r="K7" i="1" s="1"/>
  <c r="L7" i="1" s="1"/>
  <c r="E227" i="2"/>
  <c r="E228" i="2" s="1"/>
  <c r="E229" i="2" s="1"/>
  <c r="E226" i="2"/>
  <c r="E6" i="1"/>
  <c r="F4" i="1"/>
  <c r="N7" i="1" l="1"/>
  <c r="O7" i="1" s="1"/>
  <c r="M4" i="1"/>
  <c r="N8" i="1" s="1"/>
  <c r="O8" i="1" s="1"/>
  <c r="M7" i="1"/>
  <c r="K8" i="1"/>
  <c r="F6" i="1"/>
  <c r="F3" i="1"/>
  <c r="D7" i="1" s="1"/>
  <c r="F7" i="1" s="1"/>
  <c r="F5" i="1"/>
  <c r="E7" i="1" l="1"/>
  <c r="G8" i="1" s="1"/>
  <c r="H8" i="1" s="1"/>
  <c r="J8" i="1" s="1"/>
  <c r="G7" i="1"/>
  <c r="H7" i="1" s="1"/>
  <c r="Q7" i="1"/>
  <c r="P7" i="1"/>
  <c r="Q8" i="1"/>
  <c r="P8" i="1"/>
  <c r="L8" i="1"/>
  <c r="K9" i="1" s="1"/>
  <c r="M8" i="1"/>
  <c r="I8" i="1" l="1"/>
  <c r="D8" i="1"/>
  <c r="F8" i="1" s="1"/>
  <c r="J7" i="1"/>
  <c r="I7" i="1"/>
  <c r="N9" i="1"/>
  <c r="O9" i="1" s="1"/>
  <c r="L9" i="1"/>
  <c r="K10" i="1" s="1"/>
  <c r="M9" i="1"/>
  <c r="P9" i="1" l="1"/>
  <c r="E8" i="1"/>
  <c r="D9" i="1" s="1"/>
  <c r="F9" i="1" s="1"/>
  <c r="Q9" i="1"/>
  <c r="M10" i="1"/>
  <c r="L10" i="1"/>
  <c r="N11" i="1" s="1"/>
  <c r="O11" i="1" s="1"/>
  <c r="N10" i="1"/>
  <c r="O10" i="1" s="1"/>
  <c r="E9" i="1"/>
  <c r="G10" i="1" s="1"/>
  <c r="H10" i="1" s="1"/>
  <c r="I10" i="1" s="1"/>
  <c r="G9" i="1"/>
  <c r="H9" i="1" s="1"/>
  <c r="I9" i="1" s="1"/>
  <c r="K11" i="1" l="1"/>
  <c r="L11" i="1" s="1"/>
  <c r="K12" i="1" s="1"/>
  <c r="P11" i="1"/>
  <c r="Q11" i="1"/>
  <c r="Q10" i="1"/>
  <c r="P10" i="1"/>
  <c r="J9" i="1"/>
  <c r="D10" i="1"/>
  <c r="F10" i="1" s="1"/>
  <c r="J10" i="1"/>
  <c r="M11" i="1" l="1"/>
  <c r="N12" i="1"/>
  <c r="O12" i="1" s="1"/>
  <c r="M12" i="1"/>
  <c r="L12" i="1"/>
  <c r="K13" i="1" s="1"/>
  <c r="E10" i="1"/>
  <c r="G11" i="1" s="1"/>
  <c r="H11" i="1" s="1"/>
  <c r="N13" i="1" l="1"/>
  <c r="O13" i="1" s="1"/>
  <c r="M13" i="1"/>
  <c r="L13" i="1"/>
  <c r="K14" i="1" s="1"/>
  <c r="Q12" i="1"/>
  <c r="P12" i="1"/>
  <c r="D11" i="1"/>
  <c r="I11" i="1"/>
  <c r="J11" i="1"/>
  <c r="N14" i="1" l="1"/>
  <c r="O14" i="1" s="1"/>
  <c r="P14" i="1" s="1"/>
  <c r="L14" i="1"/>
  <c r="K15" i="1" s="1"/>
  <c r="M14" i="1"/>
  <c r="P13" i="1"/>
  <c r="Q13" i="1"/>
  <c r="F11" i="1"/>
  <c r="E11" i="1"/>
  <c r="G12" i="1" s="1"/>
  <c r="H12" i="1" s="1"/>
  <c r="Q14" i="1" l="1"/>
  <c r="L15" i="1"/>
  <c r="K16" i="1" s="1"/>
  <c r="M15" i="1"/>
  <c r="N15" i="1"/>
  <c r="O15" i="1" s="1"/>
  <c r="D12" i="1"/>
  <c r="J12" i="1"/>
  <c r="I12" i="1"/>
  <c r="P15" i="1" l="1"/>
  <c r="Q15" i="1"/>
  <c r="M16" i="1"/>
  <c r="L16" i="1"/>
  <c r="K17" i="1" s="1"/>
  <c r="N16" i="1"/>
  <c r="O16" i="1" s="1"/>
  <c r="F12" i="1"/>
  <c r="E12" i="1"/>
  <c r="D13" i="1" s="1"/>
  <c r="Q16" i="1" l="1"/>
  <c r="P16" i="1"/>
  <c r="N17" i="1"/>
  <c r="O17" i="1" s="1"/>
  <c r="L17" i="1"/>
  <c r="K18" i="1" s="1"/>
  <c r="M17" i="1"/>
  <c r="G13" i="1"/>
  <c r="H13" i="1" s="1"/>
  <c r="F13" i="1"/>
  <c r="E13" i="1"/>
  <c r="G14" i="1" s="1"/>
  <c r="H14" i="1" s="1"/>
  <c r="N18" i="1" l="1"/>
  <c r="O18" i="1" s="1"/>
  <c r="Q18" i="1" s="1"/>
  <c r="P17" i="1"/>
  <c r="Q17" i="1"/>
  <c r="M18" i="1"/>
  <c r="L18" i="1"/>
  <c r="K19" i="1" s="1"/>
  <c r="D14" i="1"/>
  <c r="F14" i="1" s="1"/>
  <c r="I14" i="1"/>
  <c r="J14" i="1"/>
  <c r="I13" i="1"/>
  <c r="J13" i="1"/>
  <c r="P18" i="1" l="1"/>
  <c r="L19" i="1"/>
  <c r="N20" i="1" s="1"/>
  <c r="O20" i="1" s="1"/>
  <c r="M19" i="1"/>
  <c r="N19" i="1"/>
  <c r="O19" i="1" s="1"/>
  <c r="E14" i="1"/>
  <c r="D15" i="1" s="1"/>
  <c r="F15" i="1" s="1"/>
  <c r="E15" i="1"/>
  <c r="K20" i="1" l="1"/>
  <c r="M20" i="1" s="1"/>
  <c r="Q20" i="1"/>
  <c r="P20" i="1"/>
  <c r="P19" i="1"/>
  <c r="Q19" i="1"/>
  <c r="G15" i="1"/>
  <c r="H15" i="1" s="1"/>
  <c r="I15" i="1" s="1"/>
  <c r="D16" i="1"/>
  <c r="G16" i="1"/>
  <c r="H16" i="1" s="1"/>
  <c r="J15" i="1" l="1"/>
  <c r="L20" i="1"/>
  <c r="K21" i="1" s="1"/>
  <c r="L21" i="1" s="1"/>
  <c r="N22" i="1" s="1"/>
  <c r="O22" i="1" s="1"/>
  <c r="F16" i="1"/>
  <c r="E16" i="1"/>
  <c r="D17" i="1" s="1"/>
  <c r="J16" i="1"/>
  <c r="I16" i="1"/>
  <c r="N21" i="1" l="1"/>
  <c r="O21" i="1" s="1"/>
  <c r="Q21" i="1" s="1"/>
  <c r="M21" i="1"/>
  <c r="K22" i="1"/>
  <c r="M22" i="1" s="1"/>
  <c r="P22" i="1"/>
  <c r="Q22" i="1"/>
  <c r="G17" i="1"/>
  <c r="H17" i="1" s="1"/>
  <c r="F17" i="1"/>
  <c r="E17" i="1"/>
  <c r="G18" i="1" s="1"/>
  <c r="H18" i="1" s="1"/>
  <c r="P21" i="1" l="1"/>
  <c r="L22" i="1"/>
  <c r="K23" i="1" s="1"/>
  <c r="L23" i="1" s="1"/>
  <c r="K24" i="1" s="1"/>
  <c r="D18" i="1"/>
  <c r="E18" i="1" s="1"/>
  <c r="D19" i="1" s="1"/>
  <c r="F18" i="1"/>
  <c r="J18" i="1"/>
  <c r="I18" i="1"/>
  <c r="I17" i="1"/>
  <c r="J17" i="1"/>
  <c r="M23" i="1" l="1"/>
  <c r="N23" i="1"/>
  <c r="O23" i="1" s="1"/>
  <c r="P23" i="1" s="1"/>
  <c r="N24" i="1"/>
  <c r="O24" i="1" s="1"/>
  <c r="Q24" i="1" s="1"/>
  <c r="L24" i="1"/>
  <c r="K25" i="1" s="1"/>
  <c r="M24" i="1"/>
  <c r="F19" i="1"/>
  <c r="E19" i="1"/>
  <c r="D20" i="1" s="1"/>
  <c r="G19" i="1"/>
  <c r="H19" i="1" s="1"/>
  <c r="Q23" i="1" l="1"/>
  <c r="P24" i="1"/>
  <c r="L25" i="1"/>
  <c r="N26" i="1" s="1"/>
  <c r="O26" i="1" s="1"/>
  <c r="M25" i="1"/>
  <c r="N25" i="1"/>
  <c r="O25" i="1" s="1"/>
  <c r="I19" i="1"/>
  <c r="J19" i="1"/>
  <c r="G20" i="1"/>
  <c r="H20" i="1" s="1"/>
  <c r="E20" i="1"/>
  <c r="D21" i="1" s="1"/>
  <c r="F20" i="1"/>
  <c r="Q26" i="1" l="1"/>
  <c r="P26" i="1"/>
  <c r="K26" i="1"/>
  <c r="P25" i="1"/>
  <c r="Q25" i="1"/>
  <c r="G21" i="1"/>
  <c r="H21" i="1" s="1"/>
  <c r="F21" i="1"/>
  <c r="E21" i="1"/>
  <c r="D22" i="1" s="1"/>
  <c r="I20" i="1"/>
  <c r="J20" i="1"/>
  <c r="I21" i="1"/>
  <c r="J21" i="1"/>
  <c r="L26" i="1" l="1"/>
  <c r="K27" i="1" s="1"/>
  <c r="M26" i="1"/>
  <c r="G22" i="1"/>
  <c r="H22" i="1" s="1"/>
  <c r="F22" i="1"/>
  <c r="E22" i="1"/>
  <c r="D23" i="1" s="1"/>
  <c r="L27" i="1" l="1"/>
  <c r="N28" i="1" s="1"/>
  <c r="O28" i="1" s="1"/>
  <c r="M27" i="1"/>
  <c r="N27" i="1"/>
  <c r="O27" i="1" s="1"/>
  <c r="G23" i="1"/>
  <c r="H23" i="1" s="1"/>
  <c r="I23" i="1" s="1"/>
  <c r="I22" i="1"/>
  <c r="J22" i="1"/>
  <c r="J23" i="1"/>
  <c r="E23" i="1"/>
  <c r="D24" i="1" s="1"/>
  <c r="F23" i="1"/>
  <c r="K28" i="1" l="1"/>
  <c r="L28" i="1" s="1"/>
  <c r="K29" i="1" s="1"/>
  <c r="Q28" i="1"/>
  <c r="P28" i="1"/>
  <c r="P27" i="1"/>
  <c r="Q27" i="1"/>
  <c r="F24" i="1"/>
  <c r="E24" i="1"/>
  <c r="D25" i="1" s="1"/>
  <c r="G24" i="1"/>
  <c r="H24" i="1" s="1"/>
  <c r="M28" i="1" l="1"/>
  <c r="M29" i="1"/>
  <c r="L29" i="1"/>
  <c r="N30" i="1" s="1"/>
  <c r="O30" i="1" s="1"/>
  <c r="N29" i="1"/>
  <c r="O29" i="1" s="1"/>
  <c r="I24" i="1"/>
  <c r="J24" i="1"/>
  <c r="G25" i="1"/>
  <c r="H25" i="1" s="1"/>
  <c r="E25" i="1"/>
  <c r="D26" i="1" s="1"/>
  <c r="F25" i="1"/>
  <c r="L37" i="1" l="1"/>
  <c r="L38" i="1" s="1"/>
  <c r="L39" i="1" s="1"/>
  <c r="P30" i="1"/>
  <c r="L36" i="1" s="1"/>
  <c r="Q30" i="1"/>
  <c r="K30" i="1"/>
  <c r="P29" i="1"/>
  <c r="Q29" i="1"/>
  <c r="F26" i="1"/>
  <c r="E26" i="1"/>
  <c r="D27" i="1" s="1"/>
  <c r="I25" i="1"/>
  <c r="J25" i="1"/>
  <c r="G26" i="1"/>
  <c r="H26" i="1" s="1"/>
  <c r="L40" i="1" l="1"/>
  <c r="M30" i="1"/>
  <c r="L30" i="1"/>
  <c r="G27" i="1"/>
  <c r="H27" i="1" s="1"/>
  <c r="I26" i="1"/>
  <c r="J26" i="1"/>
  <c r="F27" i="1"/>
  <c r="E27" i="1"/>
  <c r="G28" i="1" s="1"/>
  <c r="H28" i="1" s="1"/>
  <c r="N34" i="1" l="1"/>
  <c r="N33" i="1"/>
  <c r="N32" i="1"/>
  <c r="N31" i="1"/>
  <c r="J28" i="1"/>
  <c r="I28" i="1"/>
  <c r="J27" i="1"/>
  <c r="I27" i="1"/>
  <c r="D28" i="1"/>
  <c r="F28" i="1" l="1"/>
  <c r="E28" i="1"/>
  <c r="D29" i="1" s="1"/>
  <c r="G29" i="1" l="1"/>
  <c r="H29" i="1" s="1"/>
  <c r="F29" i="1"/>
  <c r="E29" i="1"/>
  <c r="D30" i="1" s="1"/>
  <c r="G30" i="1" l="1"/>
  <c r="H30" i="1" s="1"/>
  <c r="I30" i="1" s="1"/>
  <c r="J30" i="1"/>
  <c r="F30" i="1"/>
  <c r="E30" i="1"/>
  <c r="G32" i="1" s="1"/>
  <c r="J29" i="1"/>
  <c r="E37" i="1"/>
  <c r="E38" i="1" s="1"/>
  <c r="E39" i="1" s="1"/>
  <c r="I29" i="1"/>
  <c r="G33" i="1" l="1"/>
  <c r="G31" i="1"/>
  <c r="E40" i="1"/>
  <c r="E36" i="1"/>
  <c r="G34" i="1"/>
  <c r="G223" i="2" l="1"/>
  <c r="E230" i="2" l="1"/>
  <c r="G224" i="2"/>
  <c r="G222" i="2"/>
  <c r="G220" i="2"/>
  <c r="G221" i="2"/>
  <c r="G219" i="2"/>
</calcChain>
</file>

<file path=xl/sharedStrings.xml><?xml version="1.0" encoding="utf-8"?>
<sst xmlns="http://schemas.openxmlformats.org/spreadsheetml/2006/main" count="90" uniqueCount="51">
  <si>
    <t>beta 0</t>
  </si>
  <si>
    <t>beta 1</t>
  </si>
  <si>
    <t>Ajuste</t>
  </si>
  <si>
    <t>PAE</t>
  </si>
  <si>
    <t>St</t>
  </si>
  <si>
    <t>Holt-Winters Adtivo</t>
  </si>
  <si>
    <t>Holt-Winters Multiplicativo</t>
  </si>
  <si>
    <t>t</t>
  </si>
  <si>
    <t>Ventas</t>
  </si>
  <si>
    <t>Trimestre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</si>
  <si>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</si>
  <si>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</si>
  <si>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</si>
  <si>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</si>
  <si>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</si>
  <si>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</si>
  <si>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</si>
  <si>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</si>
  <si>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2007-IV</t>
  </si>
  <si>
    <t>2007-III</t>
  </si>
  <si>
    <t>2007-II</t>
  </si>
  <si>
    <t>2007-I</t>
  </si>
  <si>
    <t>2006-IV</t>
  </si>
  <si>
    <t>2006-III</t>
  </si>
  <si>
    <t>2006-II</t>
  </si>
  <si>
    <t>2006-I</t>
  </si>
  <si>
    <t>2005-IV</t>
  </si>
  <si>
    <t>2005-III</t>
  </si>
  <si>
    <t>2005-II</t>
  </si>
  <si>
    <t>2005-I</t>
  </si>
  <si>
    <t>2004-IV</t>
  </si>
  <si>
    <t>2004-III</t>
  </si>
  <si>
    <t>2004-II</t>
  </si>
  <si>
    <t>2004-I</t>
  </si>
  <si>
    <t>2003-IV</t>
  </si>
  <si>
    <t>2003-III</t>
  </si>
  <si>
    <t>2003-II</t>
  </si>
  <si>
    <t>2003-I</t>
  </si>
  <si>
    <t>2002-IV</t>
  </si>
  <si>
    <t>2002-III</t>
  </si>
  <si>
    <t>2002-II</t>
  </si>
  <si>
    <t>2002-I</t>
  </si>
  <si>
    <t>MAE</t>
  </si>
  <si>
    <t>SSE</t>
  </si>
  <si>
    <t>MSE</t>
  </si>
  <si>
    <t>MAPE</t>
  </si>
  <si>
    <t>et</t>
  </si>
  <si>
    <t>Abs et</t>
  </si>
  <si>
    <t>Fecha</t>
  </si>
  <si>
    <t>PIB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</si>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</sst>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0" borderId="13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10" xfId="3" applyBorder="1"/>
    <xf numFmtId="0" fontId="2" fillId="0" borderId="11" xfId="3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2" fontId="3" fillId="0" borderId="16" xfId="0" applyNumberFormat="1" applyFont="1" applyBorder="1"/>
    <xf numFmtId="2" fontId="3" fillId="0" borderId="6" xfId="0" applyNumberFormat="1" applyFont="1" applyBorder="1"/>
    <xf numFmtId="0" fontId="1" fillId="0" borderId="4" xfId="0" applyFont="1" applyFill="1" applyBorder="1"/>
    <xf numFmtId="0" fontId="0" fillId="0" borderId="4" xfId="0" applyFont="1" applyFill="1" applyBorder="1"/>
    <xf numFmtId="0" fontId="2" fillId="0" borderId="10" xfId="3" applyFill="1" applyBorder="1"/>
    <xf numFmtId="0" fontId="0" fillId="0" borderId="0" xfId="0" applyFont="1" applyFill="1" applyBorder="1"/>
    <xf numFmtId="0" fontId="2" fillId="0" borderId="0" xfId="3" applyFill="1" applyBorder="1"/>
    <xf numFmtId="0" fontId="0" fillId="0" borderId="15" xfId="0" applyBorder="1"/>
    <xf numFmtId="0" fontId="0" fillId="0" borderId="14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Fill="1" applyBorder="1"/>
    <xf numFmtId="0" fontId="1" fillId="0" borderId="17" xfId="0" applyFont="1" applyBorder="1" applyAlignment="1">
      <alignment horizontal="center"/>
    </xf>
    <xf numFmtId="17" fontId="0" fillId="0" borderId="17" xfId="0" applyNumberFormat="1" applyBorder="1"/>
    <xf numFmtId="17" fontId="0" fillId="0" borderId="10" xfId="0" applyNumberFormat="1" applyBorder="1"/>
    <xf numFmtId="17" fontId="0" fillId="0" borderId="10" xfId="0" applyNumberFormat="1" applyFill="1" applyBorder="1"/>
    <xf numFmtId="17" fontId="0" fillId="0" borderId="11" xfId="0" applyNumberFormat="1" applyFill="1" applyBorder="1"/>
    <xf numFmtId="0" fontId="0" fillId="0" borderId="17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17" fontId="0" fillId="0" borderId="0" xfId="0" applyNumberFormat="1"/>
    <xf numFmtId="0" fontId="0" fillId="0" borderId="0" xfId="0" applyFill="1" applyBorder="1"/>
    <xf numFmtId="10" fontId="3" fillId="0" borderId="6" xfId="5" applyNumberFormat="1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6">
    <cellStyle name="Millares 2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Porcentaje" xfId="5" builtinId="5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de Serruchos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Ventas de Serruchos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'Ventas Serruchos'!$C$3:$C$34</c:f>
              <c:numCache>
                <c:formatCode>General</c:formatCode>
                <c:ptCount val="32"/>
                <c:pt idx="0">
                  <c:v>500</c:v>
                </c:pt>
                <c:pt idx="1">
                  <c:v>350</c:v>
                </c:pt>
                <c:pt idx="2">
                  <c:v>250</c:v>
                </c:pt>
                <c:pt idx="3">
                  <c:v>400</c:v>
                </c:pt>
                <c:pt idx="4">
                  <c:v>450</c:v>
                </c:pt>
                <c:pt idx="5">
                  <c:v>350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200</c:v>
                </c:pt>
                <c:pt idx="10">
                  <c:v>150</c:v>
                </c:pt>
                <c:pt idx="11">
                  <c:v>400</c:v>
                </c:pt>
                <c:pt idx="12">
                  <c:v>550</c:v>
                </c:pt>
                <c:pt idx="13">
                  <c:v>350</c:v>
                </c:pt>
                <c:pt idx="14">
                  <c:v>250</c:v>
                </c:pt>
                <c:pt idx="15">
                  <c:v>550</c:v>
                </c:pt>
                <c:pt idx="16">
                  <c:v>550</c:v>
                </c:pt>
                <c:pt idx="17">
                  <c:v>400</c:v>
                </c:pt>
                <c:pt idx="18">
                  <c:v>350</c:v>
                </c:pt>
                <c:pt idx="19">
                  <c:v>600</c:v>
                </c:pt>
                <c:pt idx="20">
                  <c:v>750</c:v>
                </c:pt>
                <c:pt idx="21">
                  <c:v>500</c:v>
                </c:pt>
                <c:pt idx="22">
                  <c:v>400</c:v>
                </c:pt>
                <c:pt idx="23">
                  <c:v>650</c:v>
                </c:pt>
                <c:pt idx="24">
                  <c:v>850</c:v>
                </c:pt>
                <c:pt idx="25">
                  <c:v>600</c:v>
                </c:pt>
                <c:pt idx="26">
                  <c:v>450</c:v>
                </c:pt>
                <c:pt idx="2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3-45AE-A25A-C3433AC6ABE6}"/>
            </c:ext>
          </c:extLst>
        </c:ser>
        <c:ser>
          <c:idx val="1"/>
          <c:order val="1"/>
          <c:tx>
            <c:v>Ajuste HWA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'Ventas Serruchos'!$G$3:$G$34</c:f>
              <c:numCache>
                <c:formatCode>General</c:formatCode>
                <c:ptCount val="32"/>
                <c:pt idx="4">
                  <c:v>450</c:v>
                </c:pt>
                <c:pt idx="5">
                  <c:v>250</c:v>
                </c:pt>
                <c:pt idx="6">
                  <c:v>156.37805517661451</c:v>
                </c:pt>
                <c:pt idx="7">
                  <c:v>289.46815834871745</c:v>
                </c:pt>
                <c:pt idx="8">
                  <c:v>357.60921751194502</c:v>
                </c:pt>
                <c:pt idx="9">
                  <c:v>199.63138985477417</c:v>
                </c:pt>
                <c:pt idx="10">
                  <c:v>43.565649288337454</c:v>
                </c:pt>
                <c:pt idx="11">
                  <c:v>205.06384692562622</c:v>
                </c:pt>
                <c:pt idx="12">
                  <c:v>380.46640587604122</c:v>
                </c:pt>
                <c:pt idx="13">
                  <c:v>349.99991116630127</c:v>
                </c:pt>
                <c:pt idx="14">
                  <c:v>268.99844479915828</c:v>
                </c:pt>
                <c:pt idx="15">
                  <c:v>429.18714524945631</c:v>
                </c:pt>
                <c:pt idx="16">
                  <c:v>583.71762797746794</c:v>
                </c:pt>
                <c:pt idx="17">
                  <c:v>405.40968504792278</c:v>
                </c:pt>
                <c:pt idx="18">
                  <c:v>320.83427896381573</c:v>
                </c:pt>
                <c:pt idx="19">
                  <c:v>559.94011753877089</c:v>
                </c:pt>
                <c:pt idx="20">
                  <c:v>627.03710462331469</c:v>
                </c:pt>
                <c:pt idx="21">
                  <c:v>549.02216121679294</c:v>
                </c:pt>
                <c:pt idx="22">
                  <c:v>467.2131060479503</c:v>
                </c:pt>
                <c:pt idx="23">
                  <c:v>667.76550152589562</c:v>
                </c:pt>
                <c:pt idx="24">
                  <c:v>733.77239810008041</c:v>
                </c:pt>
                <c:pt idx="25">
                  <c:v>593.89956107207752</c:v>
                </c:pt>
                <c:pt idx="26">
                  <c:v>535.61548200344544</c:v>
                </c:pt>
                <c:pt idx="27">
                  <c:v>745.38995265428423</c:v>
                </c:pt>
                <c:pt idx="28">
                  <c:v>841.93684747088503</c:v>
                </c:pt>
                <c:pt idx="29">
                  <c:v>599.22241332388433</c:v>
                </c:pt>
                <c:pt idx="30">
                  <c:v>496.42362270986899</c:v>
                </c:pt>
                <c:pt idx="31">
                  <c:v>756.69546822780683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3-45AE-A25A-C3433AC6ABE6}"/>
            </c:ext>
          </c:extLst>
        </c:ser>
        <c:ser>
          <c:idx val="2"/>
          <c:order val="2"/>
          <c:tx>
            <c:v>Ajuste HWM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'Ventas Serruchos'!$N$3:$N$34</c:f>
              <c:numCache>
                <c:formatCode>General</c:formatCode>
                <c:ptCount val="32"/>
                <c:pt idx="4">
                  <c:v>433.33333333333331</c:v>
                </c:pt>
                <c:pt idx="5">
                  <c:v>264.93520576858231</c:v>
                </c:pt>
                <c:pt idx="6">
                  <c:v>200.00000007976877</c:v>
                </c:pt>
                <c:pt idx="7">
                  <c:v>280.34323954456153</c:v>
                </c:pt>
                <c:pt idx="8">
                  <c:v>318.63970805575138</c:v>
                </c:pt>
                <c:pt idx="9">
                  <c:v>207.4658703299269</c:v>
                </c:pt>
                <c:pt idx="10">
                  <c:v>121.89437997748146</c:v>
                </c:pt>
                <c:pt idx="11">
                  <c:v>192.12659997838819</c:v>
                </c:pt>
                <c:pt idx="12">
                  <c:v>387.98160764059531</c:v>
                </c:pt>
                <c:pt idx="13">
                  <c:v>349.59238725799139</c:v>
                </c:pt>
                <c:pt idx="14">
                  <c:v>257.24953738315173</c:v>
                </c:pt>
                <c:pt idx="15">
                  <c:v>422.23037077015249</c:v>
                </c:pt>
                <c:pt idx="16">
                  <c:v>649.42348107832663</c:v>
                </c:pt>
                <c:pt idx="17">
                  <c:v>425.42756237153213</c:v>
                </c:pt>
                <c:pt idx="18">
                  <c:v>300.78703532641413</c:v>
                </c:pt>
                <c:pt idx="19">
                  <c:v>563.74438683261667</c:v>
                </c:pt>
                <c:pt idx="20">
                  <c:v>749.93444899594351</c:v>
                </c:pt>
                <c:pt idx="21">
                  <c:v>546.64105001707253</c:v>
                </c:pt>
                <c:pt idx="22">
                  <c:v>385.53049511038023</c:v>
                </c:pt>
                <c:pt idx="23">
                  <c:v>668.3680859052979</c:v>
                </c:pt>
                <c:pt idx="24">
                  <c:v>829.89243475148442</c:v>
                </c:pt>
                <c:pt idx="25">
                  <c:v>605.42324121361617</c:v>
                </c:pt>
                <c:pt idx="26">
                  <c:v>447.87836367765124</c:v>
                </c:pt>
                <c:pt idx="27">
                  <c:v>756.4595858244312</c:v>
                </c:pt>
                <c:pt idx="28">
                  <c:v>905.21864959869083</c:v>
                </c:pt>
                <c:pt idx="29">
                  <c:v>642.7408022375572</c:v>
                </c:pt>
                <c:pt idx="30">
                  <c:v>473.22793668552316</c:v>
                </c:pt>
                <c:pt idx="31">
                  <c:v>786.82884402372235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3-45AE-A25A-C3433AC6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03584"/>
        <c:axId val="473401232"/>
      </c:lineChart>
      <c:catAx>
        <c:axId val="4734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01232"/>
        <c:crosses val="autoZero"/>
        <c:auto val="1"/>
        <c:lblAlgn val="ctr"/>
        <c:lblOffset val="100"/>
        <c:noMultiLvlLbl val="0"/>
      </c:catAx>
      <c:valAx>
        <c:axId val="4734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Residuales HWA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'Ventas Serruchos'!$H$7:$H$30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43.621944823385491</c:v>
                </c:pt>
                <c:pt idx="3">
                  <c:v>10.531841651282548</c:v>
                </c:pt>
                <c:pt idx="4">
                  <c:v>-7.6092175119450189</c:v>
                </c:pt>
                <c:pt idx="5">
                  <c:v>0.36861014522582991</c:v>
                </c:pt>
                <c:pt idx="6">
                  <c:v>106.43435071166255</c:v>
                </c:pt>
                <c:pt idx="7">
                  <c:v>194.93615307437378</c:v>
                </c:pt>
                <c:pt idx="8">
                  <c:v>169.53359412395878</c:v>
                </c:pt>
                <c:pt idx="9">
                  <c:v>8.883369872592084E-5</c:v>
                </c:pt>
                <c:pt idx="10">
                  <c:v>-18.998444799158278</c:v>
                </c:pt>
                <c:pt idx="11">
                  <c:v>120.81285475054369</c:v>
                </c:pt>
                <c:pt idx="12">
                  <c:v>-33.717627977467941</c:v>
                </c:pt>
                <c:pt idx="13">
                  <c:v>-5.4096850479227783</c:v>
                </c:pt>
                <c:pt idx="14">
                  <c:v>29.165721036184266</c:v>
                </c:pt>
                <c:pt idx="15">
                  <c:v>40.059882461229108</c:v>
                </c:pt>
                <c:pt idx="16">
                  <c:v>122.96289537668531</c:v>
                </c:pt>
                <c:pt idx="17">
                  <c:v>-49.022161216792938</c:v>
                </c:pt>
                <c:pt idx="18">
                  <c:v>-67.213106047950305</c:v>
                </c:pt>
                <c:pt idx="19">
                  <c:v>-17.765501525895615</c:v>
                </c:pt>
                <c:pt idx="20">
                  <c:v>116.22760189991959</c:v>
                </c:pt>
                <c:pt idx="21">
                  <c:v>6.1004389279224824</c:v>
                </c:pt>
                <c:pt idx="22">
                  <c:v>-85.615482003445436</c:v>
                </c:pt>
                <c:pt idx="23">
                  <c:v>-45.38995265428423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7-40D1-9AE7-67385EFF567A}"/>
            </c:ext>
          </c:extLst>
        </c:ser>
        <c:ser>
          <c:idx val="1"/>
          <c:order val="1"/>
          <c:tx>
            <c:v>Residuales HWM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'Ventas Serruchos'!$O$7:$O$30</c:f>
              <c:numCache>
                <c:formatCode>General</c:formatCode>
                <c:ptCount val="24"/>
                <c:pt idx="0">
                  <c:v>16.666666666666686</c:v>
                </c:pt>
                <c:pt idx="1">
                  <c:v>85.064794231417693</c:v>
                </c:pt>
                <c:pt idx="2">
                  <c:v>-7.9768767591303913E-8</c:v>
                </c:pt>
                <c:pt idx="3">
                  <c:v>19.656760455438473</c:v>
                </c:pt>
                <c:pt idx="4">
                  <c:v>31.360291944248615</c:v>
                </c:pt>
                <c:pt idx="5">
                  <c:v>-7.4658703299269007</c:v>
                </c:pt>
                <c:pt idx="6">
                  <c:v>28.105620022518536</c:v>
                </c:pt>
                <c:pt idx="7">
                  <c:v>207.87340002161181</c:v>
                </c:pt>
                <c:pt idx="8">
                  <c:v>162.01839235940469</c:v>
                </c:pt>
                <c:pt idx="9">
                  <c:v>0.40761274200860953</c:v>
                </c:pt>
                <c:pt idx="10">
                  <c:v>-7.2495373831517327</c:v>
                </c:pt>
                <c:pt idx="11">
                  <c:v>127.76962922984751</c:v>
                </c:pt>
                <c:pt idx="12">
                  <c:v>-99.423481078326631</c:v>
                </c:pt>
                <c:pt idx="13">
                  <c:v>-25.427562371532133</c:v>
                </c:pt>
                <c:pt idx="14">
                  <c:v>49.212964673585873</c:v>
                </c:pt>
                <c:pt idx="15">
                  <c:v>36.255613167383331</c:v>
                </c:pt>
                <c:pt idx="16">
                  <c:v>6.5551004056487727E-2</c:v>
                </c:pt>
                <c:pt idx="17">
                  <c:v>-46.64105001707253</c:v>
                </c:pt>
                <c:pt idx="18">
                  <c:v>14.46950488961977</c:v>
                </c:pt>
                <c:pt idx="19">
                  <c:v>-18.368085905297903</c:v>
                </c:pt>
                <c:pt idx="20">
                  <c:v>20.107565248515584</c:v>
                </c:pt>
                <c:pt idx="21">
                  <c:v>-5.4232412136161656</c:v>
                </c:pt>
                <c:pt idx="22">
                  <c:v>2.1216363223487633</c:v>
                </c:pt>
                <c:pt idx="23">
                  <c:v>-56.459585824431201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7-40D1-9AE7-67385EFF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2688"/>
        <c:axId val="479003080"/>
      </c:lineChart>
      <c:catAx>
        <c:axId val="4790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3080"/>
        <c:crosses val="autoZero"/>
        <c:auto val="1"/>
        <c:lblAlgn val="ctr"/>
        <c:lblOffset val="100"/>
        <c:noMultiLvlLbl val="0"/>
      </c:catAx>
      <c:valAx>
        <c:axId val="479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Serie PIB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'PIB Brasil'!$C$3:$C$224</c:f>
              <c:numCache>
                <c:formatCode>General</c:formatCode>
                <c:ptCount val="222"/>
                <c:pt idx="0">
                  <c:v>91.21</c:v>
                </c:pt>
                <c:pt idx="1">
                  <c:v>91.94</c:v>
                </c:pt>
                <c:pt idx="2">
                  <c:v>104.64</c:v>
                </c:pt>
                <c:pt idx="3">
                  <c:v>100.89</c:v>
                </c:pt>
                <c:pt idx="4">
                  <c:v>105.58</c:v>
                </c:pt>
                <c:pt idx="5">
                  <c:v>105.56</c:v>
                </c:pt>
                <c:pt idx="6">
                  <c:v>104.3</c:v>
                </c:pt>
                <c:pt idx="7">
                  <c:v>101.65</c:v>
                </c:pt>
                <c:pt idx="8">
                  <c:v>103.11</c:v>
                </c:pt>
                <c:pt idx="9">
                  <c:v>103.86</c:v>
                </c:pt>
                <c:pt idx="10">
                  <c:v>99.2</c:v>
                </c:pt>
                <c:pt idx="11">
                  <c:v>96.86</c:v>
                </c:pt>
                <c:pt idx="12">
                  <c:v>92.52</c:v>
                </c:pt>
                <c:pt idx="13">
                  <c:v>93.34</c:v>
                </c:pt>
                <c:pt idx="14">
                  <c:v>101.81</c:v>
                </c:pt>
                <c:pt idx="15">
                  <c:v>98.81</c:v>
                </c:pt>
                <c:pt idx="16">
                  <c:v>100.35</c:v>
                </c:pt>
                <c:pt idx="17">
                  <c:v>103.5</c:v>
                </c:pt>
                <c:pt idx="18">
                  <c:v>100.51</c:v>
                </c:pt>
                <c:pt idx="19">
                  <c:v>95.14</c:v>
                </c:pt>
                <c:pt idx="20">
                  <c:v>92.84</c:v>
                </c:pt>
                <c:pt idx="21">
                  <c:v>94.19</c:v>
                </c:pt>
                <c:pt idx="22">
                  <c:v>90.49</c:v>
                </c:pt>
                <c:pt idx="23">
                  <c:v>89.75</c:v>
                </c:pt>
                <c:pt idx="24">
                  <c:v>85.7</c:v>
                </c:pt>
                <c:pt idx="25">
                  <c:v>85.99</c:v>
                </c:pt>
                <c:pt idx="26">
                  <c:v>101.79</c:v>
                </c:pt>
                <c:pt idx="27">
                  <c:v>99.37</c:v>
                </c:pt>
                <c:pt idx="28">
                  <c:v>101.66</c:v>
                </c:pt>
                <c:pt idx="29">
                  <c:v>104.37</c:v>
                </c:pt>
                <c:pt idx="30">
                  <c:v>100.95</c:v>
                </c:pt>
                <c:pt idx="31">
                  <c:v>101.08</c:v>
                </c:pt>
                <c:pt idx="32">
                  <c:v>98.79</c:v>
                </c:pt>
                <c:pt idx="33">
                  <c:v>97.03</c:v>
                </c:pt>
                <c:pt idx="34">
                  <c:v>94.21</c:v>
                </c:pt>
                <c:pt idx="35">
                  <c:v>92.41</c:v>
                </c:pt>
                <c:pt idx="36">
                  <c:v>84.04</c:v>
                </c:pt>
                <c:pt idx="37">
                  <c:v>83.37</c:v>
                </c:pt>
                <c:pt idx="38">
                  <c:v>97.34</c:v>
                </c:pt>
                <c:pt idx="39">
                  <c:v>93.58</c:v>
                </c:pt>
                <c:pt idx="40">
                  <c:v>99.15</c:v>
                </c:pt>
                <c:pt idx="41">
                  <c:v>100.05</c:v>
                </c:pt>
                <c:pt idx="42">
                  <c:v>96.31</c:v>
                </c:pt>
                <c:pt idx="43">
                  <c:v>98.39</c:v>
                </c:pt>
                <c:pt idx="44">
                  <c:v>95.09</c:v>
                </c:pt>
                <c:pt idx="45">
                  <c:v>95.1</c:v>
                </c:pt>
                <c:pt idx="46">
                  <c:v>93.42</c:v>
                </c:pt>
                <c:pt idx="47">
                  <c:v>91.97</c:v>
                </c:pt>
                <c:pt idx="48">
                  <c:v>86.23</c:v>
                </c:pt>
                <c:pt idx="49">
                  <c:v>90.12</c:v>
                </c:pt>
                <c:pt idx="50">
                  <c:v>99.39</c:v>
                </c:pt>
                <c:pt idx="51">
                  <c:v>96.62</c:v>
                </c:pt>
                <c:pt idx="52">
                  <c:v>103.17</c:v>
                </c:pt>
                <c:pt idx="53">
                  <c:v>106</c:v>
                </c:pt>
                <c:pt idx="54">
                  <c:v>102.85</c:v>
                </c:pt>
                <c:pt idx="55">
                  <c:v>102.87</c:v>
                </c:pt>
                <c:pt idx="56">
                  <c:v>98.66</c:v>
                </c:pt>
                <c:pt idx="57">
                  <c:v>104.44</c:v>
                </c:pt>
                <c:pt idx="58">
                  <c:v>99.56</c:v>
                </c:pt>
                <c:pt idx="59">
                  <c:v>97.31</c:v>
                </c:pt>
                <c:pt idx="60">
                  <c:v>94.98</c:v>
                </c:pt>
                <c:pt idx="61">
                  <c:v>93.63</c:v>
                </c:pt>
                <c:pt idx="62">
                  <c:v>106.54</c:v>
                </c:pt>
                <c:pt idx="63">
                  <c:v>102.67</c:v>
                </c:pt>
                <c:pt idx="64">
                  <c:v>108.59</c:v>
                </c:pt>
                <c:pt idx="65">
                  <c:v>111.52</c:v>
                </c:pt>
                <c:pt idx="66">
                  <c:v>112.07</c:v>
                </c:pt>
                <c:pt idx="67">
                  <c:v>111.12</c:v>
                </c:pt>
                <c:pt idx="68">
                  <c:v>109.95</c:v>
                </c:pt>
                <c:pt idx="69">
                  <c:v>115.52</c:v>
                </c:pt>
                <c:pt idx="70">
                  <c:v>108.58</c:v>
                </c:pt>
                <c:pt idx="71">
                  <c:v>106.94</c:v>
                </c:pt>
                <c:pt idx="72">
                  <c:v>104.43</c:v>
                </c:pt>
                <c:pt idx="73">
                  <c:v>101.8</c:v>
                </c:pt>
                <c:pt idx="74">
                  <c:v>110.61</c:v>
                </c:pt>
                <c:pt idx="75">
                  <c:v>114.15</c:v>
                </c:pt>
                <c:pt idx="76">
                  <c:v>116.09</c:v>
                </c:pt>
                <c:pt idx="77">
                  <c:v>119.18</c:v>
                </c:pt>
                <c:pt idx="78">
                  <c:v>119.57</c:v>
                </c:pt>
                <c:pt idx="79">
                  <c:v>118.56</c:v>
                </c:pt>
                <c:pt idx="80">
                  <c:v>121.68</c:v>
                </c:pt>
                <c:pt idx="81">
                  <c:v>125.72</c:v>
                </c:pt>
                <c:pt idx="82">
                  <c:v>116.04</c:v>
                </c:pt>
                <c:pt idx="83">
                  <c:v>112.46</c:v>
                </c:pt>
                <c:pt idx="84">
                  <c:v>109.51</c:v>
                </c:pt>
                <c:pt idx="85">
                  <c:v>110.78</c:v>
                </c:pt>
                <c:pt idx="86">
                  <c:v>121.56</c:v>
                </c:pt>
                <c:pt idx="87">
                  <c:v>122.27</c:v>
                </c:pt>
                <c:pt idx="88">
                  <c:v>123.44</c:v>
                </c:pt>
                <c:pt idx="89">
                  <c:v>126.9</c:v>
                </c:pt>
                <c:pt idx="90">
                  <c:v>121.21</c:v>
                </c:pt>
                <c:pt idx="91">
                  <c:v>119.77</c:v>
                </c:pt>
                <c:pt idx="92">
                  <c:v>122.08</c:v>
                </c:pt>
                <c:pt idx="93">
                  <c:v>123.48</c:v>
                </c:pt>
                <c:pt idx="94">
                  <c:v>118.57</c:v>
                </c:pt>
                <c:pt idx="95">
                  <c:v>113.22</c:v>
                </c:pt>
                <c:pt idx="96">
                  <c:v>107.24</c:v>
                </c:pt>
                <c:pt idx="97">
                  <c:v>109.4</c:v>
                </c:pt>
                <c:pt idx="98">
                  <c:v>126.15</c:v>
                </c:pt>
                <c:pt idx="99">
                  <c:v>120.8</c:v>
                </c:pt>
                <c:pt idx="100">
                  <c:v>122.16</c:v>
                </c:pt>
                <c:pt idx="101">
                  <c:v>128.57</c:v>
                </c:pt>
                <c:pt idx="102">
                  <c:v>123.12</c:v>
                </c:pt>
                <c:pt idx="103">
                  <c:v>125.65</c:v>
                </c:pt>
                <c:pt idx="104">
                  <c:v>122.97</c:v>
                </c:pt>
                <c:pt idx="105">
                  <c:v>118.37</c:v>
                </c:pt>
                <c:pt idx="106">
                  <c:v>115.51</c:v>
                </c:pt>
                <c:pt idx="107">
                  <c:v>113.53</c:v>
                </c:pt>
                <c:pt idx="108">
                  <c:v>106.29</c:v>
                </c:pt>
                <c:pt idx="109">
                  <c:v>104.61</c:v>
                </c:pt>
                <c:pt idx="110">
                  <c:v>121.89</c:v>
                </c:pt>
                <c:pt idx="111">
                  <c:v>122.66</c:v>
                </c:pt>
                <c:pt idx="112">
                  <c:v>127.26</c:v>
                </c:pt>
                <c:pt idx="113">
                  <c:v>133.94</c:v>
                </c:pt>
                <c:pt idx="114">
                  <c:v>130.28</c:v>
                </c:pt>
                <c:pt idx="115">
                  <c:v>132.88</c:v>
                </c:pt>
                <c:pt idx="116">
                  <c:v>128.43</c:v>
                </c:pt>
                <c:pt idx="117">
                  <c:v>129.66</c:v>
                </c:pt>
                <c:pt idx="118">
                  <c:v>124.28</c:v>
                </c:pt>
                <c:pt idx="119">
                  <c:v>116.71</c:v>
                </c:pt>
                <c:pt idx="120">
                  <c:v>111.89</c:v>
                </c:pt>
                <c:pt idx="121">
                  <c:v>110.3</c:v>
                </c:pt>
                <c:pt idx="122">
                  <c:v>118.88</c:v>
                </c:pt>
                <c:pt idx="123">
                  <c:v>105.09</c:v>
                </c:pt>
                <c:pt idx="124">
                  <c:v>120.14</c:v>
                </c:pt>
                <c:pt idx="125">
                  <c:v>122.64</c:v>
                </c:pt>
                <c:pt idx="126">
                  <c:v>124.83</c:v>
                </c:pt>
                <c:pt idx="127">
                  <c:v>128.69</c:v>
                </c:pt>
                <c:pt idx="128">
                  <c:v>123.17</c:v>
                </c:pt>
                <c:pt idx="129">
                  <c:v>124.21</c:v>
                </c:pt>
                <c:pt idx="130">
                  <c:v>116.82</c:v>
                </c:pt>
                <c:pt idx="131">
                  <c:v>107.17</c:v>
                </c:pt>
                <c:pt idx="132">
                  <c:v>103.71</c:v>
                </c:pt>
                <c:pt idx="133">
                  <c:v>100.19</c:v>
                </c:pt>
                <c:pt idx="134">
                  <c:v>111.8</c:v>
                </c:pt>
                <c:pt idx="135">
                  <c:v>121.61</c:v>
                </c:pt>
                <c:pt idx="136">
                  <c:v>125.34</c:v>
                </c:pt>
                <c:pt idx="137">
                  <c:v>127.2</c:v>
                </c:pt>
                <c:pt idx="138">
                  <c:v>128.81</c:v>
                </c:pt>
                <c:pt idx="139">
                  <c:v>127.44</c:v>
                </c:pt>
                <c:pt idx="140">
                  <c:v>121.95</c:v>
                </c:pt>
                <c:pt idx="141">
                  <c:v>124.75</c:v>
                </c:pt>
                <c:pt idx="142">
                  <c:v>116.39</c:v>
                </c:pt>
                <c:pt idx="143">
                  <c:v>108.27</c:v>
                </c:pt>
                <c:pt idx="144">
                  <c:v>104.57</c:v>
                </c:pt>
                <c:pt idx="145">
                  <c:v>108.54</c:v>
                </c:pt>
                <c:pt idx="146">
                  <c:v>119.85</c:v>
                </c:pt>
                <c:pt idx="147">
                  <c:v>119.67</c:v>
                </c:pt>
                <c:pt idx="148">
                  <c:v>120.98</c:v>
                </c:pt>
                <c:pt idx="149">
                  <c:v>125.71</c:v>
                </c:pt>
                <c:pt idx="150">
                  <c:v>122.54</c:v>
                </c:pt>
                <c:pt idx="151">
                  <c:v>119.02</c:v>
                </c:pt>
                <c:pt idx="152">
                  <c:v>118.77</c:v>
                </c:pt>
                <c:pt idx="153">
                  <c:v>118.64</c:v>
                </c:pt>
                <c:pt idx="154">
                  <c:v>116.32</c:v>
                </c:pt>
                <c:pt idx="155">
                  <c:v>112</c:v>
                </c:pt>
                <c:pt idx="156">
                  <c:v>106.46</c:v>
                </c:pt>
                <c:pt idx="157">
                  <c:v>107.84</c:v>
                </c:pt>
                <c:pt idx="158">
                  <c:v>128.06</c:v>
                </c:pt>
                <c:pt idx="159">
                  <c:v>125.61</c:v>
                </c:pt>
                <c:pt idx="160">
                  <c:v>129.07</c:v>
                </c:pt>
                <c:pt idx="161">
                  <c:v>130.61000000000001</c:v>
                </c:pt>
                <c:pt idx="162">
                  <c:v>126.45</c:v>
                </c:pt>
                <c:pt idx="163">
                  <c:v>125.56</c:v>
                </c:pt>
                <c:pt idx="164">
                  <c:v>123.32</c:v>
                </c:pt>
                <c:pt idx="165">
                  <c:v>122.58</c:v>
                </c:pt>
                <c:pt idx="166">
                  <c:v>121.3</c:v>
                </c:pt>
                <c:pt idx="167">
                  <c:v>119.04</c:v>
                </c:pt>
                <c:pt idx="168">
                  <c:v>113.85</c:v>
                </c:pt>
                <c:pt idx="169">
                  <c:v>112.6</c:v>
                </c:pt>
                <c:pt idx="170">
                  <c:v>134.16999999999999</c:v>
                </c:pt>
                <c:pt idx="171">
                  <c:v>129.5</c:v>
                </c:pt>
                <c:pt idx="172">
                  <c:v>134.97</c:v>
                </c:pt>
                <c:pt idx="173">
                  <c:v>135.19</c:v>
                </c:pt>
                <c:pt idx="174">
                  <c:v>130.09</c:v>
                </c:pt>
                <c:pt idx="175">
                  <c:v>135.38</c:v>
                </c:pt>
                <c:pt idx="176">
                  <c:v>134.06</c:v>
                </c:pt>
                <c:pt idx="177">
                  <c:v>132.4</c:v>
                </c:pt>
                <c:pt idx="178">
                  <c:v>133.06</c:v>
                </c:pt>
                <c:pt idx="179">
                  <c:v>133.09</c:v>
                </c:pt>
                <c:pt idx="180">
                  <c:v>126.24</c:v>
                </c:pt>
                <c:pt idx="181">
                  <c:v>125.79</c:v>
                </c:pt>
                <c:pt idx="182">
                  <c:v>147.22999999999999</c:v>
                </c:pt>
                <c:pt idx="183">
                  <c:v>139.63999999999999</c:v>
                </c:pt>
                <c:pt idx="184">
                  <c:v>139.11000000000001</c:v>
                </c:pt>
                <c:pt idx="185">
                  <c:v>141.11000000000001</c:v>
                </c:pt>
                <c:pt idx="186">
                  <c:v>134.19999999999999</c:v>
                </c:pt>
                <c:pt idx="187">
                  <c:v>136.30000000000001</c:v>
                </c:pt>
                <c:pt idx="188">
                  <c:v>132.47</c:v>
                </c:pt>
                <c:pt idx="189">
                  <c:v>134.88999999999999</c:v>
                </c:pt>
                <c:pt idx="190">
                  <c:v>133.53</c:v>
                </c:pt>
                <c:pt idx="191">
                  <c:v>128.47999999999999</c:v>
                </c:pt>
                <c:pt idx="192">
                  <c:v>124.29</c:v>
                </c:pt>
                <c:pt idx="193">
                  <c:v>124.61</c:v>
                </c:pt>
                <c:pt idx="194">
                  <c:v>139.72999999999999</c:v>
                </c:pt>
                <c:pt idx="195">
                  <c:v>140.99</c:v>
                </c:pt>
                <c:pt idx="196">
                  <c:v>145.1</c:v>
                </c:pt>
                <c:pt idx="197">
                  <c:v>141.55000000000001</c:v>
                </c:pt>
                <c:pt idx="198">
                  <c:v>144.65</c:v>
                </c:pt>
                <c:pt idx="199">
                  <c:v>142.91999999999999</c:v>
                </c:pt>
                <c:pt idx="200">
                  <c:v>141.19999999999999</c:v>
                </c:pt>
                <c:pt idx="201">
                  <c:v>143.56</c:v>
                </c:pt>
                <c:pt idx="202">
                  <c:v>138.87</c:v>
                </c:pt>
                <c:pt idx="203">
                  <c:v>135.55000000000001</c:v>
                </c:pt>
                <c:pt idx="204">
                  <c:v>129.94</c:v>
                </c:pt>
                <c:pt idx="205">
                  <c:v>127.69</c:v>
                </c:pt>
                <c:pt idx="206">
                  <c:v>144.25</c:v>
                </c:pt>
                <c:pt idx="207">
                  <c:v>149.5</c:v>
                </c:pt>
                <c:pt idx="208">
                  <c:v>148.88</c:v>
                </c:pt>
                <c:pt idx="209">
                  <c:v>149.5</c:v>
                </c:pt>
                <c:pt idx="210">
                  <c:v>146.84</c:v>
                </c:pt>
                <c:pt idx="211">
                  <c:v>145.69</c:v>
                </c:pt>
                <c:pt idx="212">
                  <c:v>148.19999999999999</c:v>
                </c:pt>
                <c:pt idx="213">
                  <c:v>149.43</c:v>
                </c:pt>
                <c:pt idx="214">
                  <c:v>140.24</c:v>
                </c:pt>
                <c:pt idx="215">
                  <c:v>135.12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C-46E4-B5DF-1A56DAA9817E}"/>
            </c:ext>
          </c:extLst>
        </c:ser>
        <c:ser>
          <c:idx val="1"/>
          <c:order val="1"/>
          <c:tx>
            <c:v>Ajuste HWA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'PIB Brasil'!$G$3:$G$224</c:f>
              <c:numCache>
                <c:formatCode>General</c:formatCode>
                <c:ptCount val="222"/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C-46E4-B5DF-1A56DAA9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3472"/>
        <c:axId val="479003864"/>
      </c:lineChart>
      <c:catAx>
        <c:axId val="4790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3864"/>
        <c:crosses val="autoZero"/>
        <c:auto val="1"/>
        <c:lblAlgn val="ctr"/>
        <c:lblOffset val="100"/>
        <c:noMultiLvlLbl val="0"/>
      </c:catAx>
      <c:valAx>
        <c:axId val="4790038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924781277340331"/>
          <c:y val="0.30054888888888887"/>
          <c:w val="0.57064041994750658"/>
          <c:h val="0.66069833333333339"/>
        </c:manualLayout>
      </c:layout>
      <c:lineChart>
        <c:grouping val="standard"/>
        <c:varyColors val="0"/>
        <c:ser>
          <c:idx val="0"/>
          <c:order val="0"/>
          <c:tx>
            <c:v>Residuales HWA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'PIB Brasil'!$H$15:$H$218</c:f>
              <c:numCache>
                <c:formatCode>General</c:formatCode>
                <c:ptCount val="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8-40B5-B05C-32EBC11B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4648"/>
        <c:axId val="479005040"/>
      </c:lineChart>
      <c:catAx>
        <c:axId val="47900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5040"/>
        <c:crosses val="autoZero"/>
        <c:auto val="1"/>
        <c:lblAlgn val="ctr"/>
        <c:lblOffset val="100"/>
        <c:noMultiLvlLbl val="0"/>
      </c:catAx>
      <c:valAx>
        <c:axId val="4790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0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4.emf"/><Relationship Id="rId1" Type="http://schemas.openxmlformats.org/officeDocument/2006/relationships/chart" Target="../charts/chart3.xml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457204</xdr:colOff>
      <xdr:row>42</xdr:row>
      <xdr:rowOff>25403</xdr:rowOff>
    </xdr:from>
    <xdr:to>
      <xdr:col>8</xdr:col>
      <xdr:colOff>742954</xdr:colOff>
      <xdr:row>56</xdr:row>
      <xdr:rowOff>101603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109904</xdr:colOff>
      <xdr:row>58</xdr:row>
      <xdr:rowOff>146538</xdr:rowOff>
    </xdr:from>
    <xdr:to>
      <xdr:col>5</xdr:col>
      <xdr:colOff>357415</xdr:colOff>
      <xdr:row>68</xdr:row>
      <xdr:rowOff>41538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23" y="11217519"/>
          <a:ext cx="180081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212481</xdr:colOff>
      <xdr:row>58</xdr:row>
      <xdr:rowOff>131884</xdr:rowOff>
    </xdr:from>
    <xdr:to>
      <xdr:col>7</xdr:col>
      <xdr:colOff>491993</xdr:colOff>
      <xdr:row>68</xdr:row>
      <xdr:rowOff>26884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7308" y="11202865"/>
          <a:ext cx="1803512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256443</xdr:colOff>
      <xdr:row>68</xdr:row>
      <xdr:rowOff>134082</xdr:rowOff>
    </xdr:from>
    <xdr:to>
      <xdr:col>9</xdr:col>
      <xdr:colOff>227135</xdr:colOff>
      <xdr:row>83</xdr:row>
      <xdr:rowOff>19782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432289</xdr:colOff>
      <xdr:row>58</xdr:row>
      <xdr:rowOff>51289</xdr:rowOff>
    </xdr:from>
    <xdr:to>
      <xdr:col>9</xdr:col>
      <xdr:colOff>711801</xdr:colOff>
      <xdr:row>67</xdr:row>
      <xdr:rowOff>136789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116" y="11122270"/>
          <a:ext cx="1803512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237</xdr:row>
      <xdr:rowOff>161925</xdr:rowOff>
    </xdr:from>
    <xdr:to>
      <xdr:col>10</xdr:col>
      <xdr:colOff>293076</xdr:colOff>
      <xdr:row>252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238125</xdr:colOff>
      <xdr:row>251</xdr:row>
      <xdr:rowOff>168275</xdr:rowOff>
    </xdr:from>
    <xdr:to>
      <xdr:col>6</xdr:col>
      <xdr:colOff>517386</xdr:colOff>
      <xdr:row>261</xdr:row>
      <xdr:rowOff>63275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025" y="48021875"/>
          <a:ext cx="1803261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674078</xdr:colOff>
      <xdr:row>262</xdr:row>
      <xdr:rowOff>53486</xdr:rowOff>
    </xdr:from>
    <xdr:to>
      <xdr:col>9</xdr:col>
      <xdr:colOff>718038</xdr:colOff>
      <xdr:row>277</xdr:row>
      <xdr:rowOff>51287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402981</xdr:colOff>
      <xdr:row>252</xdr:row>
      <xdr:rowOff>7327</xdr:rowOff>
    </xdr:from>
    <xdr:to>
      <xdr:col>8</xdr:col>
      <xdr:colOff>681991</xdr:colOff>
      <xdr:row>261</xdr:row>
      <xdr:rowOff>92827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1885" y="48035308"/>
          <a:ext cx="180301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Normal="100" zoomScaleSheetLayoutView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7.140625" bestFit="1" customWidth="1"/>
    <col min="5" max="5" width="11.85546875" bestFit="1" customWidth="1"/>
    <col min="10" max="10" width="11.85546875" bestFit="1" customWidth="1"/>
  </cols>
  <sheetData>
    <row r="1" spans="1:17" ht="15.75" thickBot="1" x14ac:dyDescent="0.3">
      <c r="A1" s="6"/>
      <c r="B1" s="7"/>
      <c r="C1" s="7"/>
      <c r="D1" s="46" t="s">
        <v>5</v>
      </c>
      <c r="E1" s="47"/>
      <c r="F1" s="47"/>
      <c r="G1" s="47"/>
      <c r="H1" s="29">
        <v>0.47881156126152224</v>
      </c>
      <c r="I1" s="29">
        <v>0.17745810122202624</v>
      </c>
      <c r="J1" s="30">
        <v>0.63727065111799885</v>
      </c>
      <c r="K1" s="46" t="s">
        <v>6</v>
      </c>
      <c r="L1" s="47"/>
      <c r="M1" s="47"/>
      <c r="N1" s="47"/>
      <c r="O1" s="29">
        <v>0.58501828193161554</v>
      </c>
      <c r="P1" s="29">
        <v>0.21146970088053596</v>
      </c>
      <c r="Q1" s="30">
        <v>7.3950153858004103E-2</v>
      </c>
    </row>
    <row r="2" spans="1:17" ht="15.75" thickBot="1" x14ac:dyDescent="0.3">
      <c r="A2" s="5" t="s">
        <v>7</v>
      </c>
      <c r="B2" s="11" t="s">
        <v>9</v>
      </c>
      <c r="C2" s="11" t="s">
        <v>8</v>
      </c>
      <c r="D2" s="1" t="s">
        <v>0</v>
      </c>
      <c r="E2" s="2" t="s">
        <v>1</v>
      </c>
      <c r="F2" s="2" t="s">
        <v>4</v>
      </c>
      <c r="G2" s="2" t="s">
        <v>2</v>
      </c>
      <c r="H2" s="2" t="s">
        <v>46</v>
      </c>
      <c r="I2" s="2" t="s">
        <v>47</v>
      </c>
      <c r="J2" s="3" t="s">
        <v>3</v>
      </c>
      <c r="K2" s="1" t="s">
        <v>0</v>
      </c>
      <c r="L2" s="2" t="s">
        <v>1</v>
      </c>
      <c r="M2" s="2" t="s">
        <v>4</v>
      </c>
      <c r="N2" s="2" t="s">
        <v>2</v>
      </c>
      <c r="O2" s="2" t="s">
        <v>46</v>
      </c>
      <c r="P2" s="2" t="s">
        <v>47</v>
      </c>
      <c r="Q2" s="3" t="s">
        <v>3</v>
      </c>
    </row>
    <row r="3" spans="1:17" x14ac:dyDescent="0.25">
      <c r="A3" s="8">
        <v>1</v>
      </c>
      <c r="B3" s="12" t="s">
        <v>10</v>
      </c>
      <c r="C3" s="14">
        <v>500</v>
      </c>
      <c r="D3" s="16"/>
      <c r="E3" s="17"/>
      <c r="F3" s="17">
        <f>C3-$D$6</f>
        <v>125</v>
      </c>
      <c r="G3" s="17"/>
      <c r="H3" s="17"/>
      <c r="I3" s="17"/>
      <c r="J3" s="18"/>
      <c r="K3" s="16"/>
      <c r="M3" s="17">
        <f>C3/$K$6</f>
        <v>1.3333333333333333</v>
      </c>
      <c r="N3" s="17"/>
      <c r="O3" s="17"/>
      <c r="P3" s="17"/>
      <c r="Q3" s="18"/>
    </row>
    <row r="4" spans="1:17" x14ac:dyDescent="0.25">
      <c r="A4" s="9">
        <v>2</v>
      </c>
      <c r="B4" s="12" t="s">
        <v>11</v>
      </c>
      <c r="C4" s="14">
        <v>350</v>
      </c>
      <c r="D4" s="16"/>
      <c r="E4" s="17"/>
      <c r="F4" s="17">
        <f t="shared" ref="F4:F5" si="0">C4-$D$6</f>
        <v>-25</v>
      </c>
      <c r="G4" s="17"/>
      <c r="H4" s="17"/>
      <c r="I4" s="17"/>
      <c r="J4" s="18"/>
      <c r="K4" s="16"/>
      <c r="L4" s="17"/>
      <c r="M4" s="17">
        <f t="shared" ref="M4:M5" si="1">C4/$K$6</f>
        <v>0.93333333333333335</v>
      </c>
      <c r="N4" s="17"/>
      <c r="O4" s="17"/>
      <c r="P4" s="17"/>
      <c r="Q4" s="18"/>
    </row>
    <row r="5" spans="1:17" x14ac:dyDescent="0.25">
      <c r="A5" s="9">
        <v>3</v>
      </c>
      <c r="B5" s="12" t="s">
        <v>12</v>
      </c>
      <c r="C5" s="14">
        <v>250</v>
      </c>
      <c r="D5" s="16"/>
      <c r="E5" s="17"/>
      <c r="F5" s="17">
        <f t="shared" si="0"/>
        <v>-125</v>
      </c>
      <c r="G5" s="17"/>
      <c r="H5" s="17"/>
      <c r="I5" s="17"/>
      <c r="J5" s="18"/>
      <c r="K5" s="16"/>
      <c r="L5" s="17"/>
      <c r="M5" s="17">
        <f t="shared" si="1"/>
        <v>0.66666666666666663</v>
      </c>
      <c r="N5" s="17"/>
      <c r="O5" s="17"/>
      <c r="P5" s="17"/>
      <c r="Q5" s="18"/>
    </row>
    <row r="6" spans="1:17" x14ac:dyDescent="0.25">
      <c r="A6" s="9">
        <v>4</v>
      </c>
      <c r="B6" s="12" t="s">
        <v>13</v>
      </c>
      <c r="C6" s="14">
        <v>400</v>
      </c>
      <c r="D6" s="16">
        <f>AVERAGE(C3:C6)</f>
        <v>375</v>
      </c>
      <c r="E6" s="17">
        <f>AVERAGE(C7:C10)-AVERAGE(C3:C6)</f>
        <v>-50</v>
      </c>
      <c r="F6" s="17">
        <f>C6-$D$6</f>
        <v>25</v>
      </c>
      <c r="G6" s="17"/>
      <c r="H6" s="17"/>
      <c r="I6" s="17"/>
      <c r="J6" s="18"/>
      <c r="K6" s="16">
        <f>AVERAGE(C3:C6)</f>
        <v>375</v>
      </c>
      <c r="L6" s="17">
        <f>AVERAGE(C7:C10)-AVERAGE(C3:C6)</f>
        <v>-50</v>
      </c>
      <c r="M6" s="17">
        <f>C6/$K$6</f>
        <v>1.0666666666666667</v>
      </c>
      <c r="N6" s="17"/>
      <c r="O6" s="17"/>
      <c r="P6" s="17"/>
      <c r="Q6" s="18"/>
    </row>
    <row r="7" spans="1:17" x14ac:dyDescent="0.25">
      <c r="A7" s="9">
        <v>5</v>
      </c>
      <c r="B7" s="12" t="s">
        <v>14</v>
      </c>
      <c r="C7" s="14">
        <v>450</v>
      </c>
      <c r="D7" s="16">
        <f>$H$1*(C7-F3)+(1-$H$1)*(D6+E6)</f>
        <v>325</v>
      </c>
      <c r="E7" s="17">
        <f>$I$1*(D7-D6)+(1-$I$1)*E6</f>
        <v>-50</v>
      </c>
      <c r="F7" s="44">
        <f>$J$1*(C7-D7)+(1-$J$1)*F3</f>
        <v>125</v>
      </c>
      <c r="G7" s="17">
        <f>D6+E6+F3</f>
        <v>450</v>
      </c>
      <c r="H7" s="17">
        <f>C7-G7</f>
        <v>0</v>
      </c>
      <c r="I7" s="17">
        <f>ABS(H7)</f>
        <v>0</v>
      </c>
      <c r="J7" s="18">
        <f>ABS(H7/C7)</f>
        <v>0</v>
      </c>
      <c r="K7" s="16">
        <f>$O$1*(C7/M3)+(1-$O$1)*(K6+L6)</f>
        <v>332.3127285241452</v>
      </c>
      <c r="L7" s="17">
        <f>$P$1*(K7-K6)+(1-$P$1)*L6</f>
        <v>-48.453579486378452</v>
      </c>
      <c r="M7" s="44">
        <f>$Q$1*(C7/K7)+(1-$Q$1)*M3</f>
        <v>1.3348724438992405</v>
      </c>
      <c r="N7" s="17">
        <f>(K6+L6)*M3</f>
        <v>433.33333333333331</v>
      </c>
      <c r="O7" s="17">
        <f>C7-N7</f>
        <v>16.666666666666686</v>
      </c>
      <c r="P7" s="17">
        <f>ABS(O7)</f>
        <v>16.666666666666686</v>
      </c>
      <c r="Q7" s="18">
        <f>ABS(O7/C7)</f>
        <v>3.7037037037037077E-2</v>
      </c>
    </row>
    <row r="8" spans="1:17" x14ac:dyDescent="0.25">
      <c r="A8" s="9">
        <v>6</v>
      </c>
      <c r="B8" s="12" t="s">
        <v>15</v>
      </c>
      <c r="C8" s="14">
        <v>350</v>
      </c>
      <c r="D8" s="16">
        <f t="shared" ref="D8:D30" si="2">$H$1*(C8-F4)+(1-$H$1)*(D7+E7)</f>
        <v>322.88115612615218</v>
      </c>
      <c r="E8" s="17">
        <f t="shared" ref="E8:E30" si="3">$I$1*(D8-D7)+(1-$I$1)*E7</f>
        <v>-41.503100949537647</v>
      </c>
      <c r="F8" s="44">
        <f t="shared" ref="F8:F30" si="4">$J$1*(C8-D8)+(1-$J$1)*F4</f>
        <v>8.2138095710043295</v>
      </c>
      <c r="G8" s="17">
        <f t="shared" ref="G8:G29" si="5">D7+E7+F4</f>
        <v>250</v>
      </c>
      <c r="H8" s="17">
        <f t="shared" ref="H8:H30" si="6">C8-G8</f>
        <v>100</v>
      </c>
      <c r="I8" s="17">
        <f t="shared" ref="I8:I30" si="7">ABS(H8)</f>
        <v>100</v>
      </c>
      <c r="J8" s="18">
        <f t="shared" ref="J8:J30" si="8">ABS(H8/C8)</f>
        <v>0.2857142857142857</v>
      </c>
      <c r="K8" s="16">
        <f t="shared" ref="K8:K30" si="9">$O$1*(C8/M4)+(1-$O$1)*(K7+L7)</f>
        <v>337.17821308147791</v>
      </c>
      <c r="L8" s="17">
        <f t="shared" ref="L8:L30" si="10">$P$1*(K8-K7)+(1-$P$1)*L7</f>
        <v>-37.178212961824713</v>
      </c>
      <c r="M8" s="44">
        <f t="shared" ref="M8:M30" si="11">$Q$1*(C8/K8)+(1-$Q$1)*M4</f>
        <v>0.94107542657387322</v>
      </c>
      <c r="N8" s="17">
        <f t="shared" ref="N8:N30" si="12">(K7+L7)*M4</f>
        <v>264.93520576858231</v>
      </c>
      <c r="O8" s="17">
        <f t="shared" ref="O8:O30" si="13">C8-N8</f>
        <v>85.064794231417693</v>
      </c>
      <c r="P8" s="17">
        <f t="shared" ref="P8:P30" si="14">ABS(O8)</f>
        <v>85.064794231417693</v>
      </c>
      <c r="Q8" s="18">
        <f t="shared" ref="Q8:Q30" si="15">ABS(O8/C8)</f>
        <v>0.24304226923262198</v>
      </c>
    </row>
    <row r="9" spans="1:17" x14ac:dyDescent="0.25">
      <c r="A9" s="9">
        <v>7</v>
      </c>
      <c r="B9" s="12" t="s">
        <v>16</v>
      </c>
      <c r="C9" s="14">
        <v>200</v>
      </c>
      <c r="D9" s="16">
        <f t="shared" si="2"/>
        <v>302.26474668276364</v>
      </c>
      <c r="E9" s="17">
        <f t="shared" si="3"/>
        <v>-37.796588334046199</v>
      </c>
      <c r="F9" s="44">
        <f t="shared" si="4"/>
        <v>-110.51149031519213</v>
      </c>
      <c r="G9" s="17">
        <f t="shared" si="5"/>
        <v>156.37805517661451</v>
      </c>
      <c r="H9" s="17">
        <f t="shared" si="6"/>
        <v>43.621944823385491</v>
      </c>
      <c r="I9" s="17">
        <f t="shared" si="7"/>
        <v>43.621944823385491</v>
      </c>
      <c r="J9" s="18">
        <f t="shared" si="8"/>
        <v>0.21810972411692744</v>
      </c>
      <c r="K9" s="16">
        <f t="shared" si="9"/>
        <v>300.00000004965386</v>
      </c>
      <c r="L9" s="17">
        <f t="shared" si="10"/>
        <v>-37.178212976627449</v>
      </c>
      <c r="M9" s="44">
        <f t="shared" si="11"/>
        <v>0.66666666665850693</v>
      </c>
      <c r="N9" s="17">
        <f t="shared" si="12"/>
        <v>200.00000007976877</v>
      </c>
      <c r="O9" s="17">
        <f t="shared" si="13"/>
        <v>-7.9768767591303913E-8</v>
      </c>
      <c r="P9" s="17">
        <f t="shared" si="14"/>
        <v>7.9768767591303913E-8</v>
      </c>
      <c r="Q9" s="18">
        <f t="shared" si="15"/>
        <v>3.9884383795651956E-10</v>
      </c>
    </row>
    <row r="10" spans="1:17" x14ac:dyDescent="0.25">
      <c r="A10" s="9">
        <v>8</v>
      </c>
      <c r="B10" s="12" t="s">
        <v>17</v>
      </c>
      <c r="C10" s="14">
        <v>300</v>
      </c>
      <c r="D10" s="16">
        <f t="shared" si="2"/>
        <v>269.51092589272719</v>
      </c>
      <c r="E10" s="17">
        <f t="shared" si="3"/>
        <v>-36.901708380782175</v>
      </c>
      <c r="F10" s="44">
        <f t="shared" si="4"/>
        <v>28.498025830376694</v>
      </c>
      <c r="G10" s="17">
        <f t="shared" si="5"/>
        <v>289.46815834871745</v>
      </c>
      <c r="H10" s="17">
        <f t="shared" si="6"/>
        <v>10.531841651282548</v>
      </c>
      <c r="I10" s="17">
        <f t="shared" si="7"/>
        <v>10.531841651282548</v>
      </c>
      <c r="J10" s="18">
        <f t="shared" si="8"/>
        <v>3.5106138837608492E-2</v>
      </c>
      <c r="K10" s="16">
        <f t="shared" si="9"/>
        <v>273.60262853863446</v>
      </c>
      <c r="L10" s="17">
        <f t="shared" si="10"/>
        <v>-34.898391656654837</v>
      </c>
      <c r="M10" s="44">
        <f t="shared" si="11"/>
        <v>1.0688714185696158</v>
      </c>
      <c r="N10" s="17">
        <f t="shared" si="12"/>
        <v>280.34323954456153</v>
      </c>
      <c r="O10" s="17">
        <f t="shared" si="13"/>
        <v>19.656760455438473</v>
      </c>
      <c r="P10" s="17">
        <f t="shared" si="14"/>
        <v>19.656760455438473</v>
      </c>
      <c r="Q10" s="18">
        <f t="shared" si="15"/>
        <v>6.5522534851461575E-2</v>
      </c>
    </row>
    <row r="11" spans="1:17" x14ac:dyDescent="0.25">
      <c r="A11" s="9">
        <v>9</v>
      </c>
      <c r="B11" s="12" t="s">
        <v>41</v>
      </c>
      <c r="C11" s="14">
        <v>350</v>
      </c>
      <c r="D11" s="16">
        <f t="shared" si="2"/>
        <v>228.96583619507209</v>
      </c>
      <c r="E11" s="17">
        <f t="shared" si="3"/>
        <v>-37.548255911302249</v>
      </c>
      <c r="F11" s="44">
        <f t="shared" si="4"/>
        <v>122.4726889857391</v>
      </c>
      <c r="G11" s="17">
        <f t="shared" si="5"/>
        <v>357.60921751194502</v>
      </c>
      <c r="H11" s="17">
        <f t="shared" si="6"/>
        <v>-7.6092175119450189</v>
      </c>
      <c r="I11" s="17">
        <f t="shared" si="7"/>
        <v>7.6092175119450189</v>
      </c>
      <c r="J11" s="18">
        <f t="shared" si="8"/>
        <v>2.1740621462700054E-2</v>
      </c>
      <c r="K11" s="16">
        <f t="shared" si="9"/>
        <v>252.44812993928738</v>
      </c>
      <c r="L11" s="17">
        <f t="shared" si="10"/>
        <v>-31.991974702891891</v>
      </c>
      <c r="M11" s="44">
        <f t="shared" si="11"/>
        <v>1.3386846466062723</v>
      </c>
      <c r="N11" s="17">
        <f t="shared" si="12"/>
        <v>318.63970805575138</v>
      </c>
      <c r="O11" s="17">
        <f t="shared" si="13"/>
        <v>31.360291944248615</v>
      </c>
      <c r="P11" s="17">
        <f t="shared" si="14"/>
        <v>31.360291944248615</v>
      </c>
      <c r="Q11" s="18">
        <f t="shared" si="15"/>
        <v>8.9600834126424611E-2</v>
      </c>
    </row>
    <row r="12" spans="1:17" x14ac:dyDescent="0.25">
      <c r="A12" s="9">
        <v>10</v>
      </c>
      <c r="B12" s="12" t="s">
        <v>40</v>
      </c>
      <c r="C12" s="14">
        <v>200</v>
      </c>
      <c r="D12" s="16">
        <f t="shared" si="2"/>
        <v>191.59407508290224</v>
      </c>
      <c r="E12" s="17">
        <f t="shared" si="3"/>
        <v>-37.516935479372648</v>
      </c>
      <c r="F12" s="44">
        <f t="shared" si="4"/>
        <v>8.3362390426990522</v>
      </c>
      <c r="G12" s="17">
        <f t="shared" si="5"/>
        <v>199.63138985477417</v>
      </c>
      <c r="H12" s="17">
        <f t="shared" si="6"/>
        <v>0.36861014522582991</v>
      </c>
      <c r="I12" s="17">
        <f t="shared" si="7"/>
        <v>0.36861014522582991</v>
      </c>
      <c r="J12" s="18">
        <f t="shared" si="8"/>
        <v>1.8430507261291496E-3</v>
      </c>
      <c r="K12" s="16">
        <f t="shared" si="9"/>
        <v>215.81500691798786</v>
      </c>
      <c r="L12" s="17">
        <f t="shared" si="10"/>
        <v>-32.973436949527759</v>
      </c>
      <c r="M12" s="44">
        <f t="shared" si="11"/>
        <v>0.9400138120573357</v>
      </c>
      <c r="N12" s="17">
        <f t="shared" si="12"/>
        <v>207.4658703299269</v>
      </c>
      <c r="O12" s="17">
        <f t="shared" si="13"/>
        <v>-7.4658703299269007</v>
      </c>
      <c r="P12" s="17">
        <f t="shared" si="14"/>
        <v>7.4658703299269007</v>
      </c>
      <c r="Q12" s="18">
        <f t="shared" si="15"/>
        <v>3.7329351649634503E-2</v>
      </c>
    </row>
    <row r="13" spans="1:17" x14ac:dyDescent="0.25">
      <c r="A13" s="9">
        <v>11</v>
      </c>
      <c r="B13" s="12" t="s">
        <v>39</v>
      </c>
      <c r="C13" s="14">
        <v>150</v>
      </c>
      <c r="D13" s="16">
        <f t="shared" si="2"/>
        <v>205.03913723963714</v>
      </c>
      <c r="E13" s="17">
        <f t="shared" si="3"/>
        <v>-28.473316144387613</v>
      </c>
      <c r="F13" s="44">
        <f t="shared" si="4"/>
        <v>-75.160587751685682</v>
      </c>
      <c r="G13" s="17">
        <f t="shared" si="5"/>
        <v>43.565649288337454</v>
      </c>
      <c r="H13" s="17">
        <f t="shared" si="6"/>
        <v>106.43435071166255</v>
      </c>
      <c r="I13" s="17">
        <f t="shared" si="7"/>
        <v>106.43435071166255</v>
      </c>
      <c r="J13" s="18">
        <f t="shared" si="8"/>
        <v>0.70956233807775027</v>
      </c>
      <c r="K13" s="16">
        <f t="shared" si="9"/>
        <v>207.50502227605691</v>
      </c>
      <c r="L13" s="17">
        <f t="shared" si="10"/>
        <v>-27.757864067358899</v>
      </c>
      <c r="M13" s="44">
        <f t="shared" si="11"/>
        <v>0.67082321278423429</v>
      </c>
      <c r="N13" s="17">
        <f t="shared" si="12"/>
        <v>121.89437997748146</v>
      </c>
      <c r="O13" s="17">
        <f t="shared" si="13"/>
        <v>28.105620022518536</v>
      </c>
      <c r="P13" s="17">
        <f t="shared" si="14"/>
        <v>28.105620022518536</v>
      </c>
      <c r="Q13" s="18">
        <f t="shared" si="15"/>
        <v>0.18737080015012358</v>
      </c>
    </row>
    <row r="14" spans="1:17" x14ac:dyDescent="0.25">
      <c r="A14" s="9">
        <v>12</v>
      </c>
      <c r="B14" s="12" t="s">
        <v>38</v>
      </c>
      <c r="C14" s="14">
        <v>400</v>
      </c>
      <c r="D14" s="16">
        <f t="shared" si="2"/>
        <v>269.90350489510547</v>
      </c>
      <c r="E14" s="17">
        <f t="shared" si="3"/>
        <v>-11.9097880048033</v>
      </c>
      <c r="F14" s="44">
        <f t="shared" si="4"/>
        <v>93.243748497540679</v>
      </c>
      <c r="G14" s="17">
        <f t="shared" si="5"/>
        <v>205.06384692562622</v>
      </c>
      <c r="H14" s="17">
        <f t="shared" si="6"/>
        <v>194.93615307437378</v>
      </c>
      <c r="I14" s="17">
        <f t="shared" si="7"/>
        <v>194.93615307437378</v>
      </c>
      <c r="J14" s="18">
        <f t="shared" si="8"/>
        <v>0.48734038268593444</v>
      </c>
      <c r="K14" s="16">
        <f t="shared" si="9"/>
        <v>293.52112318445467</v>
      </c>
      <c r="L14" s="17">
        <f t="shared" si="10"/>
        <v>-3.6981177259430638</v>
      </c>
      <c r="M14" s="44">
        <f t="shared" si="11"/>
        <v>1.0906048151666179</v>
      </c>
      <c r="N14" s="17">
        <f t="shared" si="12"/>
        <v>192.12659997838819</v>
      </c>
      <c r="O14" s="17">
        <f t="shared" si="13"/>
        <v>207.87340002161181</v>
      </c>
      <c r="P14" s="17">
        <f t="shared" si="14"/>
        <v>207.87340002161181</v>
      </c>
      <c r="Q14" s="18">
        <f t="shared" si="15"/>
        <v>0.51968350005402952</v>
      </c>
    </row>
    <row r="15" spans="1:17" x14ac:dyDescent="0.25">
      <c r="A15" s="9">
        <v>13</v>
      </c>
      <c r="B15" s="12" t="s">
        <v>37</v>
      </c>
      <c r="C15" s="14">
        <v>550</v>
      </c>
      <c r="D15" s="16">
        <f t="shared" si="2"/>
        <v>339.16836177907214</v>
      </c>
      <c r="E15" s="17">
        <f t="shared" si="3"/>
        <v>2.4953103445300755</v>
      </c>
      <c r="F15" s="44">
        <f t="shared" si="4"/>
        <v>178.78125409695005</v>
      </c>
      <c r="G15" s="17">
        <f t="shared" si="5"/>
        <v>380.46640587604122</v>
      </c>
      <c r="H15" s="17">
        <f t="shared" si="6"/>
        <v>169.53359412395878</v>
      </c>
      <c r="I15" s="17">
        <f t="shared" si="7"/>
        <v>169.53359412395878</v>
      </c>
      <c r="J15" s="18">
        <f t="shared" si="8"/>
        <v>0.30824289840719776</v>
      </c>
      <c r="K15" s="16">
        <f t="shared" si="9"/>
        <v>360.62662734190997</v>
      </c>
      <c r="L15" s="17">
        <f t="shared" si="10"/>
        <v>11.274703014997758</v>
      </c>
      <c r="M15" s="44">
        <f t="shared" si="11"/>
        <v>1.352471798953778</v>
      </c>
      <c r="N15" s="17">
        <f t="shared" si="12"/>
        <v>387.98160764059531</v>
      </c>
      <c r="O15" s="17">
        <f t="shared" si="13"/>
        <v>162.01839235940469</v>
      </c>
      <c r="P15" s="17">
        <f t="shared" si="14"/>
        <v>162.01839235940469</v>
      </c>
      <c r="Q15" s="18">
        <f t="shared" si="15"/>
        <v>0.29457889519891761</v>
      </c>
    </row>
    <row r="16" spans="1:17" x14ac:dyDescent="0.25">
      <c r="A16" s="9">
        <v>14</v>
      </c>
      <c r="B16" s="12" t="s">
        <v>36</v>
      </c>
      <c r="C16" s="14">
        <v>350</v>
      </c>
      <c r="D16" s="16">
        <f t="shared" si="2"/>
        <v>341.66371465820419</v>
      </c>
      <c r="E16" s="17">
        <f t="shared" si="3"/>
        <v>2.4953178926397772</v>
      </c>
      <c r="F16" s="44">
        <f t="shared" si="4"/>
        <v>8.3362685477545924</v>
      </c>
      <c r="G16" s="17">
        <f t="shared" si="5"/>
        <v>349.99991116630127</v>
      </c>
      <c r="H16" s="17">
        <f t="shared" si="6"/>
        <v>8.883369872592084E-5</v>
      </c>
      <c r="I16" s="17">
        <f t="shared" si="7"/>
        <v>8.883369872592084E-5</v>
      </c>
      <c r="J16" s="18">
        <f t="shared" si="8"/>
        <v>2.5381056778834528E-7</v>
      </c>
      <c r="K16" s="16">
        <f t="shared" si="9"/>
        <v>372.15500844436201</v>
      </c>
      <c r="L16" s="17">
        <f t="shared" si="10"/>
        <v>11.328348244271663</v>
      </c>
      <c r="M16" s="44">
        <f t="shared" si="11"/>
        <v>0.94004742386965223</v>
      </c>
      <c r="N16" s="17">
        <f t="shared" si="12"/>
        <v>349.59238725799139</v>
      </c>
      <c r="O16" s="17">
        <f t="shared" si="13"/>
        <v>0.40761274200860953</v>
      </c>
      <c r="P16" s="17">
        <f t="shared" si="14"/>
        <v>0.40761274200860953</v>
      </c>
      <c r="Q16" s="18">
        <f t="shared" si="15"/>
        <v>1.1646078343103129E-3</v>
      </c>
    </row>
    <row r="17" spans="1:17" x14ac:dyDescent="0.25">
      <c r="A17" s="9">
        <v>15</v>
      </c>
      <c r="B17" s="12" t="s">
        <v>35</v>
      </c>
      <c r="C17" s="14">
        <v>250</v>
      </c>
      <c r="D17" s="16">
        <f t="shared" si="2"/>
        <v>335.06235753501812</v>
      </c>
      <c r="E17" s="17">
        <f t="shared" si="3"/>
        <v>0.88103921689747855</v>
      </c>
      <c r="F17" s="44">
        <f t="shared" si="4"/>
        <v>-81.470695028730475</v>
      </c>
      <c r="G17" s="17">
        <f t="shared" si="5"/>
        <v>268.99844479915828</v>
      </c>
      <c r="H17" s="17">
        <f t="shared" si="6"/>
        <v>-18.998444799158278</v>
      </c>
      <c r="I17" s="17">
        <f t="shared" si="7"/>
        <v>18.998444799158278</v>
      </c>
      <c r="J17" s="18">
        <f t="shared" si="8"/>
        <v>7.599377919663311E-2</v>
      </c>
      <c r="K17" s="16">
        <f t="shared" si="9"/>
        <v>377.16110691571987</v>
      </c>
      <c r="L17" s="17">
        <f t="shared" si="10"/>
        <v>9.9913839759015453</v>
      </c>
      <c r="M17" s="44">
        <f t="shared" si="11"/>
        <v>0.67023334939979939</v>
      </c>
      <c r="N17" s="17">
        <f t="shared" si="12"/>
        <v>257.24953738315173</v>
      </c>
      <c r="O17" s="17">
        <f t="shared" si="13"/>
        <v>-7.2495373831517327</v>
      </c>
      <c r="P17" s="17">
        <f t="shared" si="14"/>
        <v>7.2495373831517327</v>
      </c>
      <c r="Q17" s="18">
        <f t="shared" si="15"/>
        <v>2.8998149532606932E-2</v>
      </c>
    </row>
    <row r="18" spans="1:17" x14ac:dyDescent="0.25">
      <c r="A18" s="9">
        <v>16</v>
      </c>
      <c r="B18" s="12" t="s">
        <v>34</v>
      </c>
      <c r="C18" s="14">
        <v>550</v>
      </c>
      <c r="D18" s="16">
        <f t="shared" si="2"/>
        <v>393.78998835548498</v>
      </c>
      <c r="E18" s="17">
        <f t="shared" si="3"/>
        <v>11.146385525032906</v>
      </c>
      <c r="F18" s="44">
        <f t="shared" si="4"/>
        <v>133.37030001168026</v>
      </c>
      <c r="G18" s="17">
        <f t="shared" si="5"/>
        <v>429.18714524945631</v>
      </c>
      <c r="H18" s="17">
        <f t="shared" si="6"/>
        <v>120.81285475054369</v>
      </c>
      <c r="I18" s="17">
        <f t="shared" si="7"/>
        <v>120.81285475054369</v>
      </c>
      <c r="J18" s="18">
        <f t="shared" si="8"/>
        <v>0.21965973591007945</v>
      </c>
      <c r="K18" s="16">
        <f t="shared" si="9"/>
        <v>455.69021228767565</v>
      </c>
      <c r="L18" s="17">
        <f t="shared" si="10"/>
        <v>24.485035418558642</v>
      </c>
      <c r="M18" s="44">
        <f t="shared" si="11"/>
        <v>1.0992093219301573</v>
      </c>
      <c r="N18" s="17">
        <f t="shared" si="12"/>
        <v>422.23037077015249</v>
      </c>
      <c r="O18" s="17">
        <f t="shared" si="13"/>
        <v>127.76962922984751</v>
      </c>
      <c r="P18" s="17">
        <f t="shared" si="14"/>
        <v>127.76962922984751</v>
      </c>
      <c r="Q18" s="18">
        <f t="shared" si="15"/>
        <v>0.23230841678154093</v>
      </c>
    </row>
    <row r="19" spans="1:17" x14ac:dyDescent="0.25">
      <c r="A19" s="9">
        <v>17</v>
      </c>
      <c r="B19" s="12" t="s">
        <v>33</v>
      </c>
      <c r="C19" s="14">
        <v>550</v>
      </c>
      <c r="D19" s="16">
        <f t="shared" si="2"/>
        <v>388.79198378659123</v>
      </c>
      <c r="E19" s="17">
        <f t="shared" si="3"/>
        <v>8.2814327135769936</v>
      </c>
      <c r="F19" s="44">
        <f t="shared" si="4"/>
        <v>167.5823453486542</v>
      </c>
      <c r="G19" s="17">
        <f t="shared" si="5"/>
        <v>583.71762797746794</v>
      </c>
      <c r="H19" s="17">
        <f t="shared" si="6"/>
        <v>-33.717627977467941</v>
      </c>
      <c r="I19" s="17">
        <f t="shared" si="7"/>
        <v>33.717627977467941</v>
      </c>
      <c r="J19" s="18">
        <f t="shared" si="8"/>
        <v>6.1304778140850801E-2</v>
      </c>
      <c r="K19" s="16">
        <f t="shared" si="9"/>
        <v>437.16913539461564</v>
      </c>
      <c r="L19" s="17">
        <f t="shared" si="10"/>
        <v>15.39054571198591</v>
      </c>
      <c r="M19" s="44">
        <f t="shared" si="11"/>
        <v>1.345492568829298</v>
      </c>
      <c r="N19" s="17">
        <f t="shared" si="12"/>
        <v>649.42348107832663</v>
      </c>
      <c r="O19" s="17">
        <f t="shared" si="13"/>
        <v>-99.423481078326631</v>
      </c>
      <c r="P19" s="17">
        <f t="shared" si="14"/>
        <v>99.423481078326631</v>
      </c>
      <c r="Q19" s="18">
        <f t="shared" si="15"/>
        <v>0.18076996559695752</v>
      </c>
    </row>
    <row r="20" spans="1:17" x14ac:dyDescent="0.25">
      <c r="A20" s="9">
        <v>18</v>
      </c>
      <c r="B20" s="12" t="s">
        <v>32</v>
      </c>
      <c r="C20" s="14">
        <v>400</v>
      </c>
      <c r="D20" s="16">
        <f t="shared" si="2"/>
        <v>394.48319675643916</v>
      </c>
      <c r="E20" s="17">
        <f t="shared" si="3"/>
        <v>7.8217772361070299</v>
      </c>
      <c r="F20" s="44">
        <f t="shared" si="4"/>
        <v>6.5395060575464354</v>
      </c>
      <c r="G20" s="17">
        <f t="shared" si="5"/>
        <v>405.40968504792278</v>
      </c>
      <c r="H20" s="17">
        <f t="shared" si="6"/>
        <v>-5.4096850479227783</v>
      </c>
      <c r="I20" s="17">
        <f t="shared" si="7"/>
        <v>5.4096850479227783</v>
      </c>
      <c r="J20" s="18">
        <f t="shared" si="8"/>
        <v>1.3524212619806946E-2</v>
      </c>
      <c r="K20" s="16">
        <f t="shared" si="9"/>
        <v>436.73538493325725</v>
      </c>
      <c r="L20" s="17">
        <f t="shared" si="10"/>
        <v>12.044186533563781</v>
      </c>
      <c r="M20" s="44">
        <f t="shared" si="11"/>
        <v>0.93826071252870646</v>
      </c>
      <c r="N20" s="17">
        <f t="shared" si="12"/>
        <v>425.42756237153213</v>
      </c>
      <c r="O20" s="17">
        <f t="shared" si="13"/>
        <v>-25.427562371532133</v>
      </c>
      <c r="P20" s="17">
        <f t="shared" si="14"/>
        <v>25.427562371532133</v>
      </c>
      <c r="Q20" s="18">
        <f t="shared" si="15"/>
        <v>6.3568905928830327E-2</v>
      </c>
    </row>
    <row r="21" spans="1:17" x14ac:dyDescent="0.25">
      <c r="A21" s="9">
        <v>19</v>
      </c>
      <c r="B21" s="12" t="s">
        <v>31</v>
      </c>
      <c r="C21" s="14">
        <v>350</v>
      </c>
      <c r="D21" s="16">
        <f t="shared" si="2"/>
        <v>416.2698584171996</v>
      </c>
      <c r="E21" s="17">
        <f t="shared" si="3"/>
        <v>10.299959109891073</v>
      </c>
      <c r="F21" s="44">
        <f t="shared" si="4"/>
        <v>-71.783647983761881</v>
      </c>
      <c r="G21" s="17">
        <f t="shared" si="5"/>
        <v>320.83427896381573</v>
      </c>
      <c r="H21" s="17">
        <f t="shared" si="6"/>
        <v>29.165721036184266</v>
      </c>
      <c r="I21" s="17">
        <f t="shared" si="7"/>
        <v>29.165721036184266</v>
      </c>
      <c r="J21" s="18">
        <f t="shared" si="8"/>
        <v>8.3330631531955052E-2</v>
      </c>
      <c r="K21" s="16">
        <f t="shared" si="9"/>
        <v>491.73548237141074</v>
      </c>
      <c r="L21" s="17">
        <f t="shared" si="10"/>
        <v>21.128060163608318</v>
      </c>
      <c r="M21" s="44">
        <f t="shared" si="11"/>
        <v>0.67330460546937798</v>
      </c>
      <c r="N21" s="17">
        <f t="shared" si="12"/>
        <v>300.78703532641413</v>
      </c>
      <c r="O21" s="17">
        <f t="shared" si="13"/>
        <v>49.212964673585873</v>
      </c>
      <c r="P21" s="17">
        <f t="shared" si="14"/>
        <v>49.212964673585873</v>
      </c>
      <c r="Q21" s="18">
        <f t="shared" si="15"/>
        <v>0.14060847049595965</v>
      </c>
    </row>
    <row r="22" spans="1:17" x14ac:dyDescent="0.25">
      <c r="A22" s="9">
        <v>20</v>
      </c>
      <c r="B22" s="12" t="s">
        <v>30</v>
      </c>
      <c r="C22" s="14">
        <v>600</v>
      </c>
      <c r="D22" s="16">
        <f t="shared" si="2"/>
        <v>445.75095239230484</v>
      </c>
      <c r="E22" s="17">
        <f t="shared" si="3"/>
        <v>13.703806882355586</v>
      </c>
      <c r="F22" s="44">
        <f t="shared" si="4"/>
        <v>146.67571308672103</v>
      </c>
      <c r="G22" s="17">
        <f t="shared" si="5"/>
        <v>559.94011753877089</v>
      </c>
      <c r="H22" s="17">
        <f t="shared" si="6"/>
        <v>40.059882461229108</v>
      </c>
      <c r="I22" s="17">
        <f t="shared" si="7"/>
        <v>40.059882461229108</v>
      </c>
      <c r="J22" s="18">
        <f t="shared" si="8"/>
        <v>6.6766470768715183E-2</v>
      </c>
      <c r="K22" s="16">
        <f t="shared" si="9"/>
        <v>532.15940921154595</v>
      </c>
      <c r="L22" s="17">
        <f t="shared" si="10"/>
        <v>25.208551317924162</v>
      </c>
      <c r="M22" s="44">
        <f t="shared" si="11"/>
        <v>1.1013000692819126</v>
      </c>
      <c r="N22" s="17">
        <f t="shared" si="12"/>
        <v>563.74438683261667</v>
      </c>
      <c r="O22" s="17">
        <f t="shared" si="13"/>
        <v>36.255613167383331</v>
      </c>
      <c r="P22" s="17">
        <f t="shared" si="14"/>
        <v>36.255613167383331</v>
      </c>
      <c r="Q22" s="18">
        <f t="shared" si="15"/>
        <v>6.0426021945638883E-2</v>
      </c>
    </row>
    <row r="23" spans="1:17" x14ac:dyDescent="0.25">
      <c r="A23" s="9">
        <v>21</v>
      </c>
      <c r="B23" s="12" t="s">
        <v>29</v>
      </c>
      <c r="C23" s="14">
        <v>750</v>
      </c>
      <c r="D23" s="16">
        <f t="shared" si="2"/>
        <v>518.33081518720837</v>
      </c>
      <c r="E23" s="17">
        <f t="shared" si="3"/>
        <v>24.151839972038196</v>
      </c>
      <c r="F23" s="44">
        <f t="shared" si="4"/>
        <v>208.42300726205974</v>
      </c>
      <c r="G23" s="17">
        <f t="shared" si="5"/>
        <v>627.03710462331469</v>
      </c>
      <c r="H23" s="17">
        <f t="shared" si="6"/>
        <v>122.96289537668531</v>
      </c>
      <c r="I23" s="17">
        <f t="shared" si="7"/>
        <v>122.96289537668531</v>
      </c>
      <c r="J23" s="18">
        <f t="shared" si="8"/>
        <v>0.16395052716891376</v>
      </c>
      <c r="K23" s="16">
        <f t="shared" si="9"/>
        <v>557.39646201410142</v>
      </c>
      <c r="L23" s="17">
        <f t="shared" si="10"/>
        <v>25.214578518353797</v>
      </c>
      <c r="M23" s="44">
        <f t="shared" si="11"/>
        <v>1.3454961777985903</v>
      </c>
      <c r="N23" s="17">
        <f t="shared" si="12"/>
        <v>749.93444899594351</v>
      </c>
      <c r="O23" s="17">
        <f t="shared" si="13"/>
        <v>6.5551004056487727E-2</v>
      </c>
      <c r="P23" s="17">
        <f t="shared" si="14"/>
        <v>6.5551004056487727E-2</v>
      </c>
      <c r="Q23" s="18">
        <f t="shared" si="15"/>
        <v>8.740133874198364E-5</v>
      </c>
    </row>
    <row r="24" spans="1:17" x14ac:dyDescent="0.25">
      <c r="A24" s="9">
        <v>22</v>
      </c>
      <c r="B24" s="12" t="s">
        <v>28</v>
      </c>
      <c r="C24" s="14">
        <v>500</v>
      </c>
      <c r="D24" s="16">
        <f t="shared" si="2"/>
        <v>519.01027761061982</v>
      </c>
      <c r="E24" s="17">
        <f t="shared" si="3"/>
        <v>19.986476421092377</v>
      </c>
      <c r="F24" s="44">
        <f t="shared" si="4"/>
        <v>-9.7426212165898907</v>
      </c>
      <c r="G24" s="17">
        <f t="shared" si="5"/>
        <v>549.02216121679294</v>
      </c>
      <c r="H24" s="17">
        <f t="shared" si="6"/>
        <v>-49.022161216792938</v>
      </c>
      <c r="I24" s="17">
        <f t="shared" si="7"/>
        <v>49.022161216792938</v>
      </c>
      <c r="J24" s="18">
        <f t="shared" si="8"/>
        <v>9.8044322433585879E-2</v>
      </c>
      <c r="K24" s="16">
        <f t="shared" si="9"/>
        <v>553.52971315284435</v>
      </c>
      <c r="L24" s="17">
        <f t="shared" si="10"/>
        <v>19.064758916178548</v>
      </c>
      <c r="M24" s="44">
        <f t="shared" si="11"/>
        <v>0.93567490957746102</v>
      </c>
      <c r="N24" s="17">
        <f t="shared" si="12"/>
        <v>546.64105001707253</v>
      </c>
      <c r="O24" s="17">
        <f t="shared" si="13"/>
        <v>-46.64105001707253</v>
      </c>
      <c r="P24" s="17">
        <f t="shared" si="14"/>
        <v>46.64105001707253</v>
      </c>
      <c r="Q24" s="18">
        <f t="shared" si="15"/>
        <v>9.3282100034145055E-2</v>
      </c>
    </row>
    <row r="25" spans="1:17" x14ac:dyDescent="0.25">
      <c r="A25" s="9">
        <v>23</v>
      </c>
      <c r="B25" s="12" t="s">
        <v>27</v>
      </c>
      <c r="C25" s="14">
        <v>400</v>
      </c>
      <c r="D25" s="16">
        <f t="shared" si="2"/>
        <v>506.81434178765682</v>
      </c>
      <c r="E25" s="17">
        <f t="shared" si="3"/>
        <v>14.27544665151782</v>
      </c>
      <c r="F25" s="44">
        <f t="shared" si="4"/>
        <v>-94.10768103328526</v>
      </c>
      <c r="G25" s="17">
        <f t="shared" si="5"/>
        <v>467.2131060479503</v>
      </c>
      <c r="H25" s="17">
        <f t="shared" si="6"/>
        <v>-67.213106047950305</v>
      </c>
      <c r="I25" s="17">
        <f t="shared" si="7"/>
        <v>67.213106047950305</v>
      </c>
      <c r="J25" s="18">
        <f t="shared" si="8"/>
        <v>0.16803276511987575</v>
      </c>
      <c r="K25" s="16">
        <f t="shared" si="9"/>
        <v>585.16667909414093</v>
      </c>
      <c r="L25" s="17">
        <f t="shared" si="10"/>
        <v>21.72339977518843</v>
      </c>
      <c r="M25" s="44">
        <f t="shared" si="11"/>
        <v>0.6740634313400572</v>
      </c>
      <c r="N25" s="17">
        <f t="shared" si="12"/>
        <v>385.53049511038023</v>
      </c>
      <c r="O25" s="17">
        <f t="shared" si="13"/>
        <v>14.46950488961977</v>
      </c>
      <c r="P25" s="17">
        <f t="shared" si="14"/>
        <v>14.46950488961977</v>
      </c>
      <c r="Q25" s="18">
        <f t="shared" si="15"/>
        <v>3.6173762224049423E-2</v>
      </c>
    </row>
    <row r="26" spans="1:17" x14ac:dyDescent="0.25">
      <c r="A26" s="9">
        <v>24</v>
      </c>
      <c r="B26" s="12" t="s">
        <v>26</v>
      </c>
      <c r="C26" s="14">
        <v>650</v>
      </c>
      <c r="D26" s="16">
        <f t="shared" si="2"/>
        <v>512.5834609169666</v>
      </c>
      <c r="E26" s="17">
        <f t="shared" si="3"/>
        <v>12.765929921054118</v>
      </c>
      <c r="F26" s="44">
        <f t="shared" si="4"/>
        <v>140.77511324057616</v>
      </c>
      <c r="G26" s="17">
        <f t="shared" si="5"/>
        <v>667.76550152589562</v>
      </c>
      <c r="H26" s="17">
        <f t="shared" si="6"/>
        <v>-17.765501525895615</v>
      </c>
      <c r="I26" s="17">
        <f t="shared" si="7"/>
        <v>17.765501525895615</v>
      </c>
      <c r="J26" s="18">
        <f t="shared" si="8"/>
        <v>2.7331540809070177E-2</v>
      </c>
      <c r="K26" s="16">
        <f t="shared" si="9"/>
        <v>597.1328234596424</v>
      </c>
      <c r="L26" s="17">
        <f t="shared" si="10"/>
        <v>19.660035892286935</v>
      </c>
      <c r="M26" s="44">
        <f t="shared" si="11"/>
        <v>1.1003560931709342</v>
      </c>
      <c r="N26" s="17">
        <f t="shared" si="12"/>
        <v>668.3680859052979</v>
      </c>
      <c r="O26" s="17">
        <f t="shared" si="13"/>
        <v>-18.368085905297903</v>
      </c>
      <c r="P26" s="17">
        <f t="shared" si="14"/>
        <v>18.368085905297903</v>
      </c>
      <c r="Q26" s="18">
        <f t="shared" si="15"/>
        <v>2.8258593700458311E-2</v>
      </c>
    </row>
    <row r="27" spans="1:17" x14ac:dyDescent="0.25">
      <c r="A27" s="9">
        <v>25</v>
      </c>
      <c r="B27" s="12" t="s">
        <v>25</v>
      </c>
      <c r="C27" s="14">
        <v>850</v>
      </c>
      <c r="D27" s="16">
        <f t="shared" si="2"/>
        <v>581.0005103654039</v>
      </c>
      <c r="E27" s="17">
        <f t="shared" si="3"/>
        <v>22.641671923263566</v>
      </c>
      <c r="F27" s="44">
        <f t="shared" si="4"/>
        <v>247.02662162604395</v>
      </c>
      <c r="G27" s="17">
        <f t="shared" si="5"/>
        <v>733.77239810008041</v>
      </c>
      <c r="H27" s="17">
        <f t="shared" si="6"/>
        <v>116.22760189991959</v>
      </c>
      <c r="I27" s="17">
        <f t="shared" si="7"/>
        <v>116.22760189991959</v>
      </c>
      <c r="J27" s="18">
        <f t="shared" si="8"/>
        <v>0.136738355176376</v>
      </c>
      <c r="K27" s="16">
        <f t="shared" si="9"/>
        <v>625.5355770716933</v>
      </c>
      <c r="L27" s="17">
        <f t="shared" si="10"/>
        <v>21.508855793368383</v>
      </c>
      <c r="M27" s="44">
        <f t="shared" si="11"/>
        <v>1.3464826287997069</v>
      </c>
      <c r="N27" s="17">
        <f t="shared" si="12"/>
        <v>829.89243475148442</v>
      </c>
      <c r="O27" s="17">
        <f t="shared" si="13"/>
        <v>20.107565248515584</v>
      </c>
      <c r="P27" s="17">
        <f t="shared" si="14"/>
        <v>20.107565248515584</v>
      </c>
      <c r="Q27" s="18">
        <f t="shared" si="15"/>
        <v>2.3655959115900689E-2</v>
      </c>
    </row>
    <row r="28" spans="1:17" x14ac:dyDescent="0.25">
      <c r="A28" s="9">
        <v>26</v>
      </c>
      <c r="B28" s="12" t="s">
        <v>24</v>
      </c>
      <c r="C28" s="14">
        <v>600</v>
      </c>
      <c r="D28" s="16">
        <f t="shared" si="2"/>
        <v>606.56314297612653</v>
      </c>
      <c r="E28" s="17">
        <f t="shared" si="3"/>
        <v>23.160020060604239</v>
      </c>
      <c r="F28" s="44">
        <f t="shared" si="4"/>
        <v>-7.7164330480742951</v>
      </c>
      <c r="G28" s="17">
        <f t="shared" si="5"/>
        <v>593.89956107207752</v>
      </c>
      <c r="H28" s="17">
        <f t="shared" si="6"/>
        <v>6.1004389279224824</v>
      </c>
      <c r="I28" s="17">
        <f t="shared" si="7"/>
        <v>6.1004389279224824</v>
      </c>
      <c r="J28" s="18">
        <f t="shared" si="8"/>
        <v>1.0167398213204138E-2</v>
      </c>
      <c r="K28" s="16">
        <f t="shared" si="9"/>
        <v>643.65362348798521</v>
      </c>
      <c r="L28" s="17">
        <f t="shared" si="10"/>
        <v>20.791802348655107</v>
      </c>
      <c r="M28" s="44">
        <f t="shared" si="11"/>
        <v>0.93541634159359277</v>
      </c>
      <c r="N28" s="17">
        <f t="shared" si="12"/>
        <v>605.42324121361617</v>
      </c>
      <c r="O28" s="17">
        <f t="shared" si="13"/>
        <v>-5.4232412136161656</v>
      </c>
      <c r="P28" s="17">
        <f t="shared" si="14"/>
        <v>5.4232412136161656</v>
      </c>
      <c r="Q28" s="18">
        <f t="shared" si="15"/>
        <v>9.0387353560269432E-3</v>
      </c>
    </row>
    <row r="29" spans="1:17" x14ac:dyDescent="0.25">
      <c r="A29" s="9">
        <v>27</v>
      </c>
      <c r="B29" s="12" t="s">
        <v>23</v>
      </c>
      <c r="C29" s="14">
        <v>450</v>
      </c>
      <c r="D29" s="16">
        <f t="shared" si="2"/>
        <v>588.72948043050337</v>
      </c>
      <c r="E29" s="17">
        <f t="shared" si="3"/>
        <v>15.885358983204723</v>
      </c>
      <c r="F29" s="44">
        <f t="shared" si="4"/>
        <v>-122.54384418920718</v>
      </c>
      <c r="G29" s="17">
        <f t="shared" si="5"/>
        <v>535.61548200344544</v>
      </c>
      <c r="H29" s="17">
        <f t="shared" si="6"/>
        <v>-85.615482003445436</v>
      </c>
      <c r="I29" s="17">
        <f t="shared" si="7"/>
        <v>85.615482003445436</v>
      </c>
      <c r="J29" s="18">
        <f t="shared" si="8"/>
        <v>0.19025662667432319</v>
      </c>
      <c r="K29" s="16">
        <f t="shared" si="9"/>
        <v>666.28678968828353</v>
      </c>
      <c r="L29" s="17">
        <f t="shared" si="10"/>
        <v>21.181195011574331</v>
      </c>
      <c r="M29" s="44">
        <f t="shared" si="11"/>
        <v>0.67416115006363442</v>
      </c>
      <c r="N29" s="17">
        <f t="shared" si="12"/>
        <v>447.87836367765124</v>
      </c>
      <c r="O29" s="17">
        <f t="shared" si="13"/>
        <v>2.1216363223487633</v>
      </c>
      <c r="P29" s="17">
        <f t="shared" si="14"/>
        <v>2.1216363223487633</v>
      </c>
      <c r="Q29" s="18">
        <f t="shared" si="15"/>
        <v>4.714747382997252E-3</v>
      </c>
    </row>
    <row r="30" spans="1:17" ht="15.75" thickBot="1" x14ac:dyDescent="0.3">
      <c r="A30" s="10">
        <v>28</v>
      </c>
      <c r="B30" s="13" t="s">
        <v>22</v>
      </c>
      <c r="C30" s="15">
        <v>700</v>
      </c>
      <c r="D30" s="16">
        <f t="shared" si="2"/>
        <v>582.8816053177236</v>
      </c>
      <c r="E30" s="17">
        <f t="shared" si="3"/>
        <v>12.028620527117514</v>
      </c>
      <c r="F30" s="44">
        <f t="shared" si="4"/>
        <v>125.69938080161322</v>
      </c>
      <c r="G30" s="17">
        <f>D29+E29+F26</f>
        <v>745.38995265428423</v>
      </c>
      <c r="H30" s="17">
        <f t="shared" si="6"/>
        <v>-45.38995265428423</v>
      </c>
      <c r="I30" s="17">
        <f t="shared" si="7"/>
        <v>45.38995265428423</v>
      </c>
      <c r="J30" s="18">
        <f t="shared" si="8"/>
        <v>6.4842789506120324E-2</v>
      </c>
      <c r="K30" s="16">
        <f t="shared" si="9"/>
        <v>657.45052934829437</v>
      </c>
      <c r="L30" s="17">
        <f t="shared" si="10"/>
        <v>14.833412707184356</v>
      </c>
      <c r="M30" s="44">
        <f t="shared" si="11"/>
        <v>1.0977207167565988</v>
      </c>
      <c r="N30" s="17">
        <f t="shared" si="12"/>
        <v>756.4595858244312</v>
      </c>
      <c r="O30" s="17">
        <f t="shared" si="13"/>
        <v>-56.459585824431201</v>
      </c>
      <c r="P30" s="17">
        <f t="shared" si="14"/>
        <v>56.459585824431201</v>
      </c>
      <c r="Q30" s="18">
        <f t="shared" si="15"/>
        <v>8.0656551177758856E-2</v>
      </c>
    </row>
    <row r="31" spans="1:17" x14ac:dyDescent="0.25">
      <c r="A31" s="25">
        <v>29</v>
      </c>
      <c r="B31" s="4" t="s">
        <v>21</v>
      </c>
      <c r="C31" s="26"/>
      <c r="D31" s="16"/>
      <c r="E31" s="17"/>
      <c r="F31" s="44">
        <v>1</v>
      </c>
      <c r="G31" s="44">
        <f>($D$30+$E$30*F31)+F27</f>
        <v>841.93684747088503</v>
      </c>
      <c r="H31" s="17"/>
      <c r="I31" s="17"/>
      <c r="J31" s="18"/>
      <c r="K31" s="16"/>
      <c r="L31" s="17"/>
      <c r="M31" s="44">
        <v>1</v>
      </c>
      <c r="N31" s="17">
        <f>($K$30+$L$30*M31)*M27</f>
        <v>905.21864959869083</v>
      </c>
      <c r="O31" s="17"/>
      <c r="P31" s="17"/>
      <c r="Q31" s="18"/>
    </row>
    <row r="32" spans="1:17" x14ac:dyDescent="0.25">
      <c r="A32" s="25">
        <v>30</v>
      </c>
      <c r="B32" s="4" t="s">
        <v>20</v>
      </c>
      <c r="C32" s="26"/>
      <c r="D32" s="16"/>
      <c r="E32" s="17"/>
      <c r="F32" s="44">
        <v>2</v>
      </c>
      <c r="G32" s="44">
        <f t="shared" ref="G32:G34" si="16">($D$30+$E$30*F32)+F28</f>
        <v>599.22241332388433</v>
      </c>
      <c r="H32" s="17"/>
      <c r="I32" s="17"/>
      <c r="J32" s="18"/>
      <c r="K32" s="16"/>
      <c r="L32" s="17"/>
      <c r="M32" s="44">
        <v>2</v>
      </c>
      <c r="N32" s="17">
        <f t="shared" ref="N32:N34" si="17">($K$30+$L$30*M32)*M28</f>
        <v>642.7408022375572</v>
      </c>
      <c r="O32" s="17"/>
      <c r="P32" s="17"/>
      <c r="Q32" s="18"/>
    </row>
    <row r="33" spans="1:17" x14ac:dyDescent="0.25">
      <c r="A33" s="25">
        <v>31</v>
      </c>
      <c r="B33" s="4" t="s">
        <v>19</v>
      </c>
      <c r="C33" s="26"/>
      <c r="D33" s="16"/>
      <c r="E33" s="17"/>
      <c r="F33" s="44">
        <v>3</v>
      </c>
      <c r="G33" s="44">
        <f t="shared" si="16"/>
        <v>496.42362270986899</v>
      </c>
      <c r="H33" s="17"/>
      <c r="I33" s="17"/>
      <c r="J33" s="18"/>
      <c r="K33" s="16"/>
      <c r="L33" s="17"/>
      <c r="M33" s="44">
        <v>3</v>
      </c>
      <c r="N33" s="17">
        <f t="shared" si="17"/>
        <v>473.22793668552316</v>
      </c>
      <c r="O33" s="17"/>
      <c r="P33" s="17"/>
      <c r="Q33" s="18"/>
    </row>
    <row r="34" spans="1:17" x14ac:dyDescent="0.25">
      <c r="A34" s="25">
        <v>32</v>
      </c>
      <c r="B34" s="4" t="s">
        <v>18</v>
      </c>
      <c r="C34" s="26"/>
      <c r="D34" s="16"/>
      <c r="E34" s="17"/>
      <c r="F34" s="44">
        <v>4</v>
      </c>
      <c r="G34" s="44">
        <f t="shared" si="16"/>
        <v>756.69546822780683</v>
      </c>
      <c r="H34" s="17"/>
      <c r="I34" s="17"/>
      <c r="J34" s="18"/>
      <c r="K34" s="16"/>
      <c r="L34" s="17"/>
      <c r="M34" s="44">
        <v>4</v>
      </c>
      <c r="N34" s="17">
        <f t="shared" si="17"/>
        <v>786.82884402372235</v>
      </c>
      <c r="O34" s="17"/>
      <c r="P34" s="17"/>
      <c r="Q34" s="18"/>
    </row>
    <row r="35" spans="1:17" x14ac:dyDescent="0.25">
      <c r="A35" s="27"/>
      <c r="B35" s="4"/>
      <c r="C35" s="28"/>
    </row>
    <row r="36" spans="1:17" x14ac:dyDescent="0.25">
      <c r="D36" s="22" t="s">
        <v>42</v>
      </c>
      <c r="E36" s="23">
        <f>AVERAGE(I7:I30)</f>
        <v>57.979048191705601</v>
      </c>
      <c r="K36" s="22" t="s">
        <v>42</v>
      </c>
      <c r="L36" s="23">
        <f>AVERAGE(P7:P30)</f>
        <v>44.483934049241519</v>
      </c>
    </row>
    <row r="37" spans="1:17" x14ac:dyDescent="0.25">
      <c r="D37" s="22" t="s">
        <v>43</v>
      </c>
      <c r="E37" s="23">
        <f>SUMSQ(H7:H30)</f>
        <v>154012.69747766716</v>
      </c>
      <c r="K37" s="22" t="s">
        <v>43</v>
      </c>
      <c r="L37" s="23">
        <f>SUMSQ(O7:O30)</f>
        <v>116184.460016533</v>
      </c>
    </row>
    <row r="38" spans="1:17" x14ac:dyDescent="0.25">
      <c r="D38" s="22" t="s">
        <v>44</v>
      </c>
      <c r="E38" s="23">
        <f>E37/COUNT(H7:H30)</f>
        <v>6417.1957282361318</v>
      </c>
      <c r="K38" s="22" t="s">
        <v>44</v>
      </c>
      <c r="L38" s="23">
        <f>L37/COUNT(O7:O30)</f>
        <v>4841.0191673555419</v>
      </c>
    </row>
    <row r="39" spans="1:17" x14ac:dyDescent="0.25">
      <c r="D39" s="22" t="s">
        <v>50</v>
      </c>
      <c r="E39" s="23">
        <f>SQRT(E38)</f>
        <v>80.10740120760461</v>
      </c>
      <c r="K39" s="22" t="s">
        <v>50</v>
      </c>
      <c r="L39" s="23">
        <f>SQRT(L38)</f>
        <v>69.577432888513087</v>
      </c>
    </row>
    <row r="40" spans="1:17" x14ac:dyDescent="0.25">
      <c r="D40" s="22" t="s">
        <v>45</v>
      </c>
      <c r="E40" s="45">
        <f>AVERAGE(J7:J30)</f>
        <v>0.14365015112952542</v>
      </c>
      <c r="K40" s="22" t="s">
        <v>45</v>
      </c>
      <c r="L40" s="45">
        <f>AVERAGE(Q7:Q30)</f>
        <v>0.10241156713104239</v>
      </c>
    </row>
  </sheetData>
  <mergeCells count="2">
    <mergeCell ref="D1:G1"/>
    <mergeCell ref="K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5" sqref="I15"/>
    </sheetView>
  </sheetViews>
  <sheetFormatPr baseColWidth="10" defaultRowHeight="15" x14ac:dyDescent="0.25"/>
  <cols>
    <col min="1" max="1" width="4.28515625" bestFit="1" customWidth="1"/>
    <col min="2" max="2" width="7.42578125" bestFit="1" customWidth="1"/>
    <col min="3" max="3" width="7" bestFit="1" customWidth="1"/>
    <col min="12" max="12" width="13.85546875" customWidth="1"/>
  </cols>
  <sheetData>
    <row r="1" spans="1:17" ht="15.75" thickBot="1" x14ac:dyDescent="0.3">
      <c r="D1" s="46" t="s">
        <v>5</v>
      </c>
      <c r="E1" s="47"/>
      <c r="F1" s="47"/>
      <c r="G1" s="47"/>
      <c r="H1" s="29"/>
      <c r="I1" s="29"/>
      <c r="J1" s="30"/>
      <c r="K1" s="46" t="s">
        <v>6</v>
      </c>
      <c r="L1" s="47"/>
      <c r="M1" s="47"/>
      <c r="N1" s="47"/>
      <c r="O1" s="29"/>
      <c r="P1" s="29"/>
      <c r="Q1" s="30"/>
    </row>
    <row r="2" spans="1:17" ht="15.75" thickBot="1" x14ac:dyDescent="0.3">
      <c r="A2" s="31" t="s">
        <v>7</v>
      </c>
      <c r="B2" s="34" t="s">
        <v>48</v>
      </c>
      <c r="C2" s="32" t="s">
        <v>49</v>
      </c>
      <c r="D2" s="1" t="s">
        <v>0</v>
      </c>
      <c r="E2" s="2" t="s">
        <v>1</v>
      </c>
      <c r="F2" s="2" t="s">
        <v>4</v>
      </c>
      <c r="G2" s="2" t="s">
        <v>2</v>
      </c>
      <c r="H2" s="2" t="s">
        <v>46</v>
      </c>
      <c r="I2" s="2" t="s">
        <v>47</v>
      </c>
      <c r="J2" s="3" t="s">
        <v>3</v>
      </c>
      <c r="K2" s="1" t="s">
        <v>0</v>
      </c>
      <c r="L2" s="2" t="s">
        <v>1</v>
      </c>
      <c r="M2" s="2" t="s">
        <v>4</v>
      </c>
      <c r="N2" s="2" t="s">
        <v>2</v>
      </c>
      <c r="O2" s="2" t="s">
        <v>46</v>
      </c>
      <c r="P2" s="2" t="s">
        <v>47</v>
      </c>
      <c r="Q2" s="3" t="s">
        <v>3</v>
      </c>
    </row>
    <row r="3" spans="1:17" x14ac:dyDescent="0.25">
      <c r="A3" s="8">
        <v>1</v>
      </c>
      <c r="B3" s="35">
        <v>29221</v>
      </c>
      <c r="C3" s="39">
        <v>91.21</v>
      </c>
      <c r="D3" s="16"/>
      <c r="E3" s="17"/>
      <c r="F3" s="17"/>
      <c r="G3" s="17"/>
      <c r="H3" s="17"/>
      <c r="I3" s="17"/>
      <c r="J3" s="18"/>
      <c r="K3" s="16"/>
      <c r="L3" s="17"/>
      <c r="M3" s="17"/>
      <c r="N3" s="17"/>
      <c r="O3" s="17"/>
      <c r="P3" s="17"/>
      <c r="Q3" s="18"/>
    </row>
    <row r="4" spans="1:17" x14ac:dyDescent="0.25">
      <c r="A4" s="9">
        <v>2</v>
      </c>
      <c r="B4" s="36">
        <v>29252</v>
      </c>
      <c r="C4" s="40">
        <v>91.94</v>
      </c>
      <c r="D4" s="16"/>
      <c r="E4" s="17"/>
      <c r="F4" s="17"/>
      <c r="G4" s="17"/>
      <c r="H4" s="17"/>
      <c r="I4" s="17"/>
      <c r="J4" s="18"/>
      <c r="K4" s="16"/>
      <c r="L4" s="17"/>
      <c r="M4" s="17"/>
      <c r="N4" s="17"/>
      <c r="O4" s="17"/>
      <c r="P4" s="17"/>
      <c r="Q4" s="18"/>
    </row>
    <row r="5" spans="1:17" x14ac:dyDescent="0.25">
      <c r="A5" s="9">
        <v>3</v>
      </c>
      <c r="B5" s="36">
        <v>29281</v>
      </c>
      <c r="C5" s="40">
        <v>104.64</v>
      </c>
      <c r="D5" s="16"/>
      <c r="E5" s="17"/>
      <c r="F5" s="17"/>
      <c r="G5" s="17"/>
      <c r="H5" s="17"/>
      <c r="I5" s="17"/>
      <c r="J5" s="18"/>
      <c r="K5" s="16"/>
      <c r="L5" s="17"/>
      <c r="M5" s="17"/>
      <c r="N5" s="17"/>
      <c r="O5" s="17"/>
      <c r="P5" s="17"/>
      <c r="Q5" s="18"/>
    </row>
    <row r="6" spans="1:17" x14ac:dyDescent="0.25">
      <c r="A6" s="9">
        <v>4</v>
      </c>
      <c r="B6" s="36">
        <v>29312</v>
      </c>
      <c r="C6" s="40">
        <v>100.89</v>
      </c>
      <c r="D6" s="16"/>
      <c r="E6" s="17"/>
      <c r="F6" s="17"/>
      <c r="G6" s="17"/>
      <c r="H6" s="17"/>
      <c r="I6" s="17"/>
      <c r="J6" s="18"/>
      <c r="K6" s="16"/>
      <c r="L6" s="17"/>
      <c r="M6" s="17"/>
      <c r="N6" s="17"/>
      <c r="O6" s="17"/>
      <c r="P6" s="17"/>
      <c r="Q6" s="18"/>
    </row>
    <row r="7" spans="1:17" x14ac:dyDescent="0.25">
      <c r="A7" s="9">
        <v>5</v>
      </c>
      <c r="B7" s="36">
        <v>29342</v>
      </c>
      <c r="C7" s="40">
        <v>105.58</v>
      </c>
      <c r="D7" s="16"/>
      <c r="E7" s="17"/>
      <c r="F7" s="17"/>
      <c r="G7" s="17"/>
      <c r="H7" s="17"/>
      <c r="I7" s="17"/>
      <c r="J7" s="18"/>
      <c r="K7" s="16"/>
      <c r="L7" s="17"/>
      <c r="M7" s="17"/>
      <c r="N7" s="17"/>
      <c r="O7" s="17"/>
      <c r="P7" s="17"/>
      <c r="Q7" s="18"/>
    </row>
    <row r="8" spans="1:17" x14ac:dyDescent="0.25">
      <c r="A8" s="9">
        <v>6</v>
      </c>
      <c r="B8" s="36">
        <v>29373</v>
      </c>
      <c r="C8" s="40">
        <v>105.56</v>
      </c>
      <c r="D8" s="16"/>
      <c r="E8" s="17"/>
      <c r="F8" s="17"/>
      <c r="G8" s="17"/>
      <c r="H8" s="17"/>
      <c r="I8" s="17"/>
      <c r="J8" s="18"/>
      <c r="K8" s="16"/>
      <c r="L8" s="17"/>
      <c r="M8" s="17"/>
      <c r="N8" s="17"/>
      <c r="O8" s="17"/>
      <c r="P8" s="17"/>
      <c r="Q8" s="18"/>
    </row>
    <row r="9" spans="1:17" x14ac:dyDescent="0.25">
      <c r="A9" s="9">
        <v>7</v>
      </c>
      <c r="B9" s="36">
        <v>29403</v>
      </c>
      <c r="C9" s="40">
        <v>104.3</v>
      </c>
      <c r="D9" s="16"/>
      <c r="E9" s="17"/>
      <c r="F9" s="17"/>
      <c r="G9" s="17"/>
      <c r="H9" s="17"/>
      <c r="I9" s="17"/>
      <c r="J9" s="18"/>
      <c r="K9" s="16"/>
      <c r="L9" s="17"/>
      <c r="M9" s="17"/>
      <c r="N9" s="17"/>
      <c r="O9" s="17"/>
      <c r="P9" s="17"/>
      <c r="Q9" s="18"/>
    </row>
    <row r="10" spans="1:17" x14ac:dyDescent="0.25">
      <c r="A10" s="9">
        <v>8</v>
      </c>
      <c r="B10" s="36">
        <v>29434</v>
      </c>
      <c r="C10" s="40">
        <v>101.65</v>
      </c>
      <c r="D10" s="16"/>
      <c r="E10" s="17"/>
      <c r="F10" s="17"/>
      <c r="G10" s="17"/>
      <c r="H10" s="17"/>
      <c r="I10" s="17"/>
      <c r="J10" s="18"/>
      <c r="K10" s="16"/>
      <c r="L10" s="17"/>
      <c r="M10" s="17"/>
      <c r="N10" s="17"/>
      <c r="O10" s="17"/>
      <c r="P10" s="17"/>
      <c r="Q10" s="18"/>
    </row>
    <row r="11" spans="1:17" x14ac:dyDescent="0.25">
      <c r="A11" s="9">
        <v>9</v>
      </c>
      <c r="B11" s="36">
        <v>29465</v>
      </c>
      <c r="C11" s="40">
        <v>103.11</v>
      </c>
      <c r="D11" s="16"/>
      <c r="E11" s="17"/>
      <c r="F11" s="17"/>
      <c r="G11" s="17"/>
      <c r="H11" s="17"/>
      <c r="I11" s="17"/>
      <c r="J11" s="18"/>
      <c r="K11" s="16"/>
      <c r="L11" s="17"/>
      <c r="M11" s="17"/>
      <c r="N11" s="17"/>
      <c r="O11" s="17"/>
      <c r="P11" s="17"/>
      <c r="Q11" s="18"/>
    </row>
    <row r="12" spans="1:17" x14ac:dyDescent="0.25">
      <c r="A12" s="9">
        <v>10</v>
      </c>
      <c r="B12" s="36">
        <v>29495</v>
      </c>
      <c r="C12" s="40">
        <v>103.86</v>
      </c>
      <c r="D12" s="16"/>
      <c r="E12" s="17"/>
      <c r="F12" s="17"/>
      <c r="G12" s="17"/>
      <c r="H12" s="17"/>
      <c r="I12" s="17"/>
      <c r="J12" s="18"/>
      <c r="K12" s="16"/>
      <c r="L12" s="17"/>
      <c r="M12" s="17"/>
      <c r="N12" s="17"/>
      <c r="O12" s="17"/>
      <c r="P12" s="17"/>
      <c r="Q12" s="18"/>
    </row>
    <row r="13" spans="1:17" x14ac:dyDescent="0.25">
      <c r="A13" s="9">
        <v>11</v>
      </c>
      <c r="B13" s="36">
        <v>29526</v>
      </c>
      <c r="C13" s="40">
        <v>99.2</v>
      </c>
      <c r="D13" s="16"/>
      <c r="E13" s="17"/>
      <c r="F13" s="17"/>
      <c r="G13" s="17"/>
      <c r="H13" s="17"/>
      <c r="I13" s="17"/>
      <c r="J13" s="18"/>
      <c r="K13" s="16"/>
      <c r="L13" s="17"/>
      <c r="M13" s="17"/>
      <c r="N13" s="17"/>
      <c r="O13" s="17"/>
      <c r="P13" s="17"/>
      <c r="Q13" s="18"/>
    </row>
    <row r="14" spans="1:17" x14ac:dyDescent="0.25">
      <c r="A14" s="9">
        <v>12</v>
      </c>
      <c r="B14" s="36">
        <v>29556</v>
      </c>
      <c r="C14" s="40">
        <v>96.86</v>
      </c>
      <c r="D14" s="16"/>
      <c r="E14" s="17"/>
      <c r="F14" s="17"/>
      <c r="G14" s="17"/>
      <c r="H14" s="17"/>
      <c r="I14" s="17"/>
      <c r="J14" s="18"/>
      <c r="K14" s="16"/>
      <c r="L14" s="17"/>
      <c r="M14" s="17"/>
      <c r="N14" s="17"/>
      <c r="O14" s="17"/>
      <c r="P14" s="17"/>
      <c r="Q14" s="18"/>
    </row>
    <row r="15" spans="1:17" x14ac:dyDescent="0.25">
      <c r="A15" s="9">
        <v>13</v>
      </c>
      <c r="B15" s="36">
        <v>29587</v>
      </c>
      <c r="C15" s="40">
        <v>92.52</v>
      </c>
      <c r="D15" s="16"/>
      <c r="E15" s="17"/>
      <c r="F15" s="44"/>
      <c r="G15" s="17"/>
      <c r="H15" s="17"/>
      <c r="I15" s="17"/>
      <c r="J15" s="18"/>
      <c r="K15" s="16"/>
      <c r="L15" s="17"/>
      <c r="M15" s="17"/>
      <c r="N15" s="17"/>
      <c r="O15" s="17"/>
      <c r="P15" s="17"/>
      <c r="Q15" s="18"/>
    </row>
    <row r="16" spans="1:17" x14ac:dyDescent="0.25">
      <c r="A16" s="9">
        <v>14</v>
      </c>
      <c r="B16" s="36">
        <v>29618</v>
      </c>
      <c r="C16" s="40">
        <v>93.34</v>
      </c>
      <c r="D16" s="16"/>
      <c r="E16" s="17"/>
      <c r="F16" s="44"/>
      <c r="G16" s="17"/>
      <c r="H16" s="17"/>
      <c r="I16" s="17"/>
      <c r="J16" s="18"/>
      <c r="K16" s="16"/>
      <c r="L16" s="17"/>
      <c r="M16" s="17"/>
      <c r="N16" s="17"/>
      <c r="O16" s="17"/>
      <c r="P16" s="17"/>
      <c r="Q16" s="18"/>
    </row>
    <row r="17" spans="1:17" x14ac:dyDescent="0.25">
      <c r="A17" s="9">
        <v>15</v>
      </c>
      <c r="B17" s="36">
        <v>29646</v>
      </c>
      <c r="C17" s="40">
        <v>101.81</v>
      </c>
      <c r="D17" s="16"/>
      <c r="E17" s="17"/>
      <c r="F17" s="44"/>
      <c r="G17" s="17"/>
      <c r="H17" s="17"/>
      <c r="I17" s="17"/>
      <c r="J17" s="18"/>
      <c r="K17" s="16"/>
      <c r="L17" s="17"/>
      <c r="M17" s="17"/>
      <c r="N17" s="17"/>
      <c r="O17" s="17"/>
      <c r="P17" s="17"/>
      <c r="Q17" s="18"/>
    </row>
    <row r="18" spans="1:17" x14ac:dyDescent="0.25">
      <c r="A18" s="9">
        <v>16</v>
      </c>
      <c r="B18" s="36">
        <v>29677</v>
      </c>
      <c r="C18" s="40">
        <v>98.81</v>
      </c>
      <c r="D18" s="16"/>
      <c r="E18" s="17"/>
      <c r="F18" s="44"/>
      <c r="G18" s="17"/>
      <c r="H18" s="17"/>
      <c r="I18" s="17"/>
      <c r="J18" s="18"/>
      <c r="K18" s="16"/>
      <c r="L18" s="17"/>
      <c r="M18" s="17"/>
      <c r="N18" s="17"/>
      <c r="O18" s="17"/>
      <c r="P18" s="17"/>
      <c r="Q18" s="18"/>
    </row>
    <row r="19" spans="1:17" x14ac:dyDescent="0.25">
      <c r="A19" s="9">
        <v>17</v>
      </c>
      <c r="B19" s="36">
        <v>29707</v>
      </c>
      <c r="C19" s="40">
        <v>100.35</v>
      </c>
      <c r="D19" s="16"/>
      <c r="E19" s="17"/>
      <c r="F19" s="44"/>
      <c r="G19" s="17"/>
      <c r="H19" s="17"/>
      <c r="I19" s="17"/>
      <c r="J19" s="18"/>
      <c r="K19" s="16"/>
      <c r="L19" s="17"/>
      <c r="M19" s="17"/>
      <c r="N19" s="17"/>
      <c r="O19" s="17"/>
      <c r="P19" s="17"/>
      <c r="Q19" s="18"/>
    </row>
    <row r="20" spans="1:17" x14ac:dyDescent="0.25">
      <c r="A20" s="9">
        <v>18</v>
      </c>
      <c r="B20" s="36">
        <v>29738</v>
      </c>
      <c r="C20" s="40">
        <v>103.5</v>
      </c>
      <c r="D20" s="16"/>
      <c r="E20" s="17"/>
      <c r="F20" s="44"/>
      <c r="G20" s="17"/>
      <c r="H20" s="17"/>
      <c r="I20" s="17"/>
      <c r="J20" s="18"/>
      <c r="K20" s="16"/>
      <c r="L20" s="17"/>
      <c r="M20" s="17"/>
      <c r="N20" s="17"/>
      <c r="O20" s="17"/>
      <c r="P20" s="17"/>
      <c r="Q20" s="18"/>
    </row>
    <row r="21" spans="1:17" x14ac:dyDescent="0.25">
      <c r="A21" s="9">
        <v>19</v>
      </c>
      <c r="B21" s="36">
        <v>29768</v>
      </c>
      <c r="C21" s="40">
        <v>100.51</v>
      </c>
      <c r="D21" s="16"/>
      <c r="E21" s="17"/>
      <c r="F21" s="44"/>
      <c r="G21" s="17"/>
      <c r="H21" s="17"/>
      <c r="I21" s="17"/>
      <c r="J21" s="18"/>
      <c r="K21" s="16"/>
      <c r="L21" s="17"/>
      <c r="M21" s="17"/>
      <c r="N21" s="17"/>
      <c r="O21" s="17"/>
      <c r="P21" s="17"/>
      <c r="Q21" s="18"/>
    </row>
    <row r="22" spans="1:17" x14ac:dyDescent="0.25">
      <c r="A22" s="9">
        <v>20</v>
      </c>
      <c r="B22" s="36">
        <v>29799</v>
      </c>
      <c r="C22" s="40">
        <v>95.14</v>
      </c>
      <c r="D22" s="16"/>
      <c r="E22" s="17"/>
      <c r="F22" s="44"/>
      <c r="G22" s="17"/>
      <c r="H22" s="17"/>
      <c r="I22" s="17"/>
      <c r="J22" s="18"/>
      <c r="K22" s="16"/>
      <c r="L22" s="17"/>
      <c r="M22" s="17"/>
      <c r="N22" s="17"/>
      <c r="O22" s="17"/>
      <c r="P22" s="17"/>
      <c r="Q22" s="18"/>
    </row>
    <row r="23" spans="1:17" x14ac:dyDescent="0.25">
      <c r="A23" s="9">
        <v>21</v>
      </c>
      <c r="B23" s="36">
        <v>29830</v>
      </c>
      <c r="C23" s="40">
        <v>92.84</v>
      </c>
      <c r="D23" s="16"/>
      <c r="E23" s="17"/>
      <c r="F23" s="44"/>
      <c r="G23" s="17"/>
      <c r="H23" s="17"/>
      <c r="I23" s="17"/>
      <c r="J23" s="18"/>
      <c r="K23" s="16"/>
      <c r="L23" s="17"/>
      <c r="M23" s="17"/>
      <c r="N23" s="17"/>
      <c r="O23" s="17"/>
      <c r="P23" s="17"/>
      <c r="Q23" s="18"/>
    </row>
    <row r="24" spans="1:17" x14ac:dyDescent="0.25">
      <c r="A24" s="9">
        <v>22</v>
      </c>
      <c r="B24" s="36">
        <v>29860</v>
      </c>
      <c r="C24" s="40">
        <v>94.19</v>
      </c>
      <c r="D24" s="16"/>
      <c r="E24" s="17"/>
      <c r="F24" s="44"/>
      <c r="G24" s="17"/>
      <c r="H24" s="17"/>
      <c r="I24" s="17"/>
      <c r="J24" s="18"/>
      <c r="K24" s="16"/>
      <c r="L24" s="17"/>
      <c r="M24" s="17"/>
      <c r="N24" s="17"/>
      <c r="O24" s="17"/>
      <c r="P24" s="17"/>
      <c r="Q24" s="18"/>
    </row>
    <row r="25" spans="1:17" x14ac:dyDescent="0.25">
      <c r="A25" s="9">
        <v>23</v>
      </c>
      <c r="B25" s="36">
        <v>29891</v>
      </c>
      <c r="C25" s="40">
        <v>90.49</v>
      </c>
      <c r="D25" s="16"/>
      <c r="E25" s="17"/>
      <c r="F25" s="44"/>
      <c r="G25" s="17"/>
      <c r="H25" s="17"/>
      <c r="I25" s="17"/>
      <c r="J25" s="18"/>
      <c r="K25" s="16"/>
      <c r="L25" s="17"/>
      <c r="M25" s="17"/>
      <c r="N25" s="17"/>
      <c r="O25" s="17"/>
      <c r="P25" s="17"/>
      <c r="Q25" s="18"/>
    </row>
    <row r="26" spans="1:17" x14ac:dyDescent="0.25">
      <c r="A26" s="9">
        <v>24</v>
      </c>
      <c r="B26" s="36">
        <v>29921</v>
      </c>
      <c r="C26" s="40">
        <v>89.75</v>
      </c>
      <c r="D26" s="16"/>
      <c r="E26" s="17"/>
      <c r="F26" s="44"/>
      <c r="G26" s="17"/>
      <c r="H26" s="17"/>
      <c r="I26" s="17"/>
      <c r="J26" s="18"/>
      <c r="K26" s="16"/>
      <c r="L26" s="17"/>
      <c r="M26" s="17"/>
      <c r="N26" s="17"/>
      <c r="O26" s="17"/>
      <c r="P26" s="17"/>
      <c r="Q26" s="18"/>
    </row>
    <row r="27" spans="1:17" x14ac:dyDescent="0.25">
      <c r="A27" s="9">
        <v>25</v>
      </c>
      <c r="B27" s="36">
        <v>29952</v>
      </c>
      <c r="C27" s="40">
        <v>85.7</v>
      </c>
      <c r="D27" s="16"/>
      <c r="E27" s="17"/>
      <c r="F27" s="44"/>
      <c r="G27" s="17"/>
      <c r="H27" s="17"/>
      <c r="I27" s="17"/>
      <c r="J27" s="18"/>
      <c r="K27" s="16"/>
      <c r="L27" s="17"/>
      <c r="M27" s="17"/>
      <c r="N27" s="17"/>
      <c r="O27" s="17"/>
      <c r="P27" s="17"/>
      <c r="Q27" s="18"/>
    </row>
    <row r="28" spans="1:17" x14ac:dyDescent="0.25">
      <c r="A28" s="9">
        <v>26</v>
      </c>
      <c r="B28" s="36">
        <v>29983</v>
      </c>
      <c r="C28" s="40">
        <v>85.99</v>
      </c>
      <c r="D28" s="16"/>
      <c r="E28" s="17"/>
      <c r="F28" s="44"/>
      <c r="G28" s="17"/>
      <c r="H28" s="17"/>
      <c r="I28" s="17"/>
      <c r="J28" s="18"/>
      <c r="K28" s="16"/>
      <c r="L28" s="17"/>
      <c r="M28" s="17"/>
      <c r="N28" s="17"/>
      <c r="O28" s="17"/>
      <c r="P28" s="17"/>
      <c r="Q28" s="18"/>
    </row>
    <row r="29" spans="1:17" x14ac:dyDescent="0.25">
      <c r="A29" s="9">
        <v>27</v>
      </c>
      <c r="B29" s="36">
        <v>30011</v>
      </c>
      <c r="C29" s="40">
        <v>101.79</v>
      </c>
      <c r="D29" s="16"/>
      <c r="E29" s="17"/>
      <c r="F29" s="44"/>
      <c r="G29" s="17"/>
      <c r="H29" s="17"/>
      <c r="I29" s="17"/>
      <c r="J29" s="18"/>
      <c r="K29" s="16"/>
      <c r="L29" s="17"/>
      <c r="M29" s="17"/>
      <c r="N29" s="17"/>
      <c r="O29" s="17"/>
      <c r="P29" s="17"/>
      <c r="Q29" s="18"/>
    </row>
    <row r="30" spans="1:17" x14ac:dyDescent="0.25">
      <c r="A30" s="9">
        <v>28</v>
      </c>
      <c r="B30" s="36">
        <v>30042</v>
      </c>
      <c r="C30" s="40">
        <v>99.37</v>
      </c>
      <c r="D30" s="16"/>
      <c r="E30" s="17"/>
      <c r="F30" s="44"/>
      <c r="G30" s="17"/>
      <c r="H30" s="17"/>
      <c r="I30" s="17"/>
      <c r="J30" s="18"/>
      <c r="K30" s="16"/>
      <c r="L30" s="17"/>
      <c r="M30" s="17"/>
      <c r="N30" s="17"/>
      <c r="O30" s="17"/>
      <c r="P30" s="17"/>
      <c r="Q30" s="18"/>
    </row>
    <row r="31" spans="1:17" x14ac:dyDescent="0.25">
      <c r="A31" s="9">
        <v>29</v>
      </c>
      <c r="B31" s="36">
        <v>30072</v>
      </c>
      <c r="C31" s="40">
        <v>101.66</v>
      </c>
      <c r="D31" s="16"/>
      <c r="E31" s="17"/>
      <c r="F31" s="44"/>
      <c r="G31" s="17"/>
      <c r="H31" s="17"/>
      <c r="I31" s="17"/>
      <c r="J31" s="18"/>
      <c r="K31" s="16"/>
      <c r="L31" s="17"/>
      <c r="M31" s="17"/>
      <c r="N31" s="17"/>
      <c r="O31" s="17"/>
      <c r="P31" s="17"/>
      <c r="Q31" s="18"/>
    </row>
    <row r="32" spans="1:17" x14ac:dyDescent="0.25">
      <c r="A32" s="9">
        <v>30</v>
      </c>
      <c r="B32" s="36">
        <v>30103</v>
      </c>
      <c r="C32" s="40">
        <v>104.37</v>
      </c>
      <c r="D32" s="16"/>
      <c r="E32" s="17"/>
      <c r="F32" s="44"/>
      <c r="G32" s="17"/>
      <c r="H32" s="17"/>
      <c r="I32" s="17"/>
      <c r="J32" s="18"/>
      <c r="K32" s="16"/>
      <c r="L32" s="17"/>
      <c r="M32" s="17"/>
      <c r="N32" s="17"/>
      <c r="O32" s="17"/>
      <c r="P32" s="17"/>
      <c r="Q32" s="18"/>
    </row>
    <row r="33" spans="1:17" x14ac:dyDescent="0.25">
      <c r="A33" s="9">
        <v>31</v>
      </c>
      <c r="B33" s="36">
        <v>30133</v>
      </c>
      <c r="C33" s="40">
        <v>100.95</v>
      </c>
      <c r="D33" s="16"/>
      <c r="E33" s="17"/>
      <c r="F33" s="44"/>
      <c r="G33" s="17"/>
      <c r="H33" s="17"/>
      <c r="I33" s="17"/>
      <c r="J33" s="18"/>
      <c r="K33" s="16"/>
      <c r="L33" s="17"/>
      <c r="M33" s="17"/>
      <c r="N33" s="17"/>
      <c r="O33" s="17"/>
      <c r="P33" s="17"/>
      <c r="Q33" s="18"/>
    </row>
    <row r="34" spans="1:17" x14ac:dyDescent="0.25">
      <c r="A34" s="9">
        <v>32</v>
      </c>
      <c r="B34" s="36">
        <v>30164</v>
      </c>
      <c r="C34" s="40">
        <v>101.08</v>
      </c>
      <c r="D34" s="16"/>
      <c r="E34" s="17"/>
      <c r="F34" s="44"/>
      <c r="G34" s="17"/>
      <c r="H34" s="17"/>
      <c r="I34" s="17"/>
      <c r="J34" s="18"/>
      <c r="K34" s="16"/>
      <c r="L34" s="17"/>
      <c r="M34" s="17"/>
      <c r="N34" s="17"/>
      <c r="O34" s="17"/>
      <c r="P34" s="17"/>
      <c r="Q34" s="18"/>
    </row>
    <row r="35" spans="1:17" x14ac:dyDescent="0.25">
      <c r="A35" s="9">
        <v>33</v>
      </c>
      <c r="B35" s="36">
        <v>30195</v>
      </c>
      <c r="C35" s="40">
        <v>98.79</v>
      </c>
      <c r="D35" s="16"/>
      <c r="E35" s="17"/>
      <c r="F35" s="44"/>
      <c r="G35" s="17"/>
      <c r="H35" s="17"/>
      <c r="I35" s="17"/>
      <c r="J35" s="18"/>
      <c r="K35" s="16"/>
      <c r="L35" s="17"/>
      <c r="M35" s="17"/>
      <c r="N35" s="17"/>
      <c r="O35" s="17"/>
      <c r="P35" s="17"/>
      <c r="Q35" s="18"/>
    </row>
    <row r="36" spans="1:17" x14ac:dyDescent="0.25">
      <c r="A36" s="9">
        <v>34</v>
      </c>
      <c r="B36" s="36">
        <v>30225</v>
      </c>
      <c r="C36" s="40">
        <v>97.03</v>
      </c>
      <c r="D36" s="16"/>
      <c r="E36" s="17"/>
      <c r="F36" s="44"/>
      <c r="G36" s="17"/>
      <c r="H36" s="17"/>
      <c r="I36" s="17"/>
      <c r="J36" s="18"/>
      <c r="K36" s="16"/>
      <c r="L36" s="17"/>
      <c r="M36" s="17"/>
      <c r="N36" s="17"/>
      <c r="O36" s="17"/>
      <c r="P36" s="17"/>
      <c r="Q36" s="18"/>
    </row>
    <row r="37" spans="1:17" x14ac:dyDescent="0.25">
      <c r="A37" s="9">
        <v>35</v>
      </c>
      <c r="B37" s="36">
        <v>30256</v>
      </c>
      <c r="C37" s="40">
        <v>94.21</v>
      </c>
      <c r="D37" s="16"/>
      <c r="E37" s="17"/>
      <c r="F37" s="44"/>
      <c r="G37" s="17"/>
      <c r="H37" s="17"/>
      <c r="I37" s="17"/>
      <c r="J37" s="18"/>
      <c r="K37" s="16"/>
      <c r="L37" s="17"/>
      <c r="M37" s="17"/>
      <c r="N37" s="17"/>
      <c r="O37" s="17"/>
      <c r="P37" s="17"/>
      <c r="Q37" s="18"/>
    </row>
    <row r="38" spans="1:17" x14ac:dyDescent="0.25">
      <c r="A38" s="9">
        <v>36</v>
      </c>
      <c r="B38" s="36">
        <v>30286</v>
      </c>
      <c r="C38" s="40">
        <v>92.41</v>
      </c>
      <c r="D38" s="16"/>
      <c r="E38" s="17"/>
      <c r="F38" s="44"/>
      <c r="G38" s="17"/>
      <c r="H38" s="17"/>
      <c r="I38" s="17"/>
      <c r="J38" s="18"/>
      <c r="K38" s="16"/>
      <c r="L38" s="17"/>
      <c r="M38" s="17"/>
      <c r="N38" s="17"/>
      <c r="O38" s="17"/>
      <c r="P38" s="17"/>
      <c r="Q38" s="18"/>
    </row>
    <row r="39" spans="1:17" x14ac:dyDescent="0.25">
      <c r="A39" s="9">
        <v>37</v>
      </c>
      <c r="B39" s="36">
        <v>30317</v>
      </c>
      <c r="C39" s="40">
        <v>84.04</v>
      </c>
      <c r="D39" s="16"/>
      <c r="E39" s="17"/>
      <c r="F39" s="44"/>
      <c r="G39" s="17"/>
      <c r="H39" s="17"/>
      <c r="I39" s="17"/>
      <c r="J39" s="18"/>
      <c r="K39" s="16"/>
      <c r="L39" s="17"/>
      <c r="M39" s="17"/>
      <c r="N39" s="17"/>
      <c r="O39" s="17"/>
      <c r="P39" s="17"/>
      <c r="Q39" s="18"/>
    </row>
    <row r="40" spans="1:17" x14ac:dyDescent="0.25">
      <c r="A40" s="9">
        <v>38</v>
      </c>
      <c r="B40" s="36">
        <v>30348</v>
      </c>
      <c r="C40" s="40">
        <v>83.37</v>
      </c>
      <c r="D40" s="16"/>
      <c r="E40" s="17"/>
      <c r="F40" s="44"/>
      <c r="G40" s="17"/>
      <c r="H40" s="17"/>
      <c r="I40" s="17"/>
      <c r="J40" s="18"/>
      <c r="K40" s="16"/>
      <c r="L40" s="17"/>
      <c r="M40" s="17"/>
      <c r="N40" s="17"/>
      <c r="O40" s="17"/>
      <c r="P40" s="17"/>
      <c r="Q40" s="18"/>
    </row>
    <row r="41" spans="1:17" x14ac:dyDescent="0.25">
      <c r="A41" s="9">
        <v>39</v>
      </c>
      <c r="B41" s="36">
        <v>30376</v>
      </c>
      <c r="C41" s="40">
        <v>97.34</v>
      </c>
      <c r="D41" s="16"/>
      <c r="E41" s="17"/>
      <c r="F41" s="44"/>
      <c r="G41" s="17"/>
      <c r="H41" s="17"/>
      <c r="I41" s="17"/>
      <c r="J41" s="18"/>
      <c r="K41" s="16"/>
      <c r="L41" s="17"/>
      <c r="M41" s="17"/>
      <c r="N41" s="17"/>
      <c r="O41" s="17"/>
      <c r="P41" s="17"/>
      <c r="Q41" s="18"/>
    </row>
    <row r="42" spans="1:17" x14ac:dyDescent="0.25">
      <c r="A42" s="9">
        <v>40</v>
      </c>
      <c r="B42" s="36">
        <v>30407</v>
      </c>
      <c r="C42" s="40">
        <v>93.58</v>
      </c>
      <c r="D42" s="16"/>
      <c r="E42" s="17"/>
      <c r="F42" s="44"/>
      <c r="G42" s="17"/>
      <c r="H42" s="17"/>
      <c r="I42" s="17"/>
      <c r="J42" s="18"/>
      <c r="K42" s="16"/>
      <c r="L42" s="17"/>
      <c r="M42" s="17"/>
      <c r="N42" s="17"/>
      <c r="O42" s="17"/>
      <c r="P42" s="17"/>
      <c r="Q42" s="18"/>
    </row>
    <row r="43" spans="1:17" x14ac:dyDescent="0.25">
      <c r="A43" s="9">
        <v>41</v>
      </c>
      <c r="B43" s="36">
        <v>30437</v>
      </c>
      <c r="C43" s="40">
        <v>99.15</v>
      </c>
      <c r="D43" s="16"/>
      <c r="E43" s="17"/>
      <c r="F43" s="44"/>
      <c r="G43" s="17"/>
      <c r="H43" s="17"/>
      <c r="I43" s="17"/>
      <c r="J43" s="18"/>
      <c r="K43" s="16"/>
      <c r="L43" s="17"/>
      <c r="M43" s="17"/>
      <c r="N43" s="17"/>
      <c r="O43" s="17"/>
      <c r="P43" s="17"/>
      <c r="Q43" s="18"/>
    </row>
    <row r="44" spans="1:17" x14ac:dyDescent="0.25">
      <c r="A44" s="9">
        <v>42</v>
      </c>
      <c r="B44" s="36">
        <v>30468</v>
      </c>
      <c r="C44" s="40">
        <v>100.05</v>
      </c>
      <c r="D44" s="16"/>
      <c r="E44" s="17"/>
      <c r="F44" s="44"/>
      <c r="G44" s="17"/>
      <c r="H44" s="17"/>
      <c r="I44" s="17"/>
      <c r="J44" s="18"/>
      <c r="K44" s="16"/>
      <c r="L44" s="17"/>
      <c r="M44" s="17"/>
      <c r="N44" s="17"/>
      <c r="O44" s="17"/>
      <c r="P44" s="17"/>
      <c r="Q44" s="18"/>
    </row>
    <row r="45" spans="1:17" x14ac:dyDescent="0.25">
      <c r="A45" s="9">
        <v>43</v>
      </c>
      <c r="B45" s="36">
        <v>30498</v>
      </c>
      <c r="C45" s="40">
        <v>96.31</v>
      </c>
      <c r="D45" s="16"/>
      <c r="E45" s="17"/>
      <c r="F45" s="44"/>
      <c r="G45" s="17"/>
      <c r="H45" s="17"/>
      <c r="I45" s="17"/>
      <c r="J45" s="18"/>
      <c r="K45" s="16"/>
      <c r="L45" s="17"/>
      <c r="M45" s="17"/>
      <c r="N45" s="17"/>
      <c r="O45" s="17"/>
      <c r="P45" s="17"/>
      <c r="Q45" s="18"/>
    </row>
    <row r="46" spans="1:17" x14ac:dyDescent="0.25">
      <c r="A46" s="9">
        <v>44</v>
      </c>
      <c r="B46" s="36">
        <v>30529</v>
      </c>
      <c r="C46" s="40">
        <v>98.39</v>
      </c>
      <c r="D46" s="16"/>
      <c r="E46" s="17"/>
      <c r="F46" s="44"/>
      <c r="G46" s="17"/>
      <c r="H46" s="17"/>
      <c r="I46" s="17"/>
      <c r="J46" s="18"/>
      <c r="K46" s="16"/>
      <c r="L46" s="17"/>
      <c r="M46" s="17"/>
      <c r="N46" s="17"/>
      <c r="O46" s="17"/>
      <c r="P46" s="17"/>
      <c r="Q46" s="18"/>
    </row>
    <row r="47" spans="1:17" x14ac:dyDescent="0.25">
      <c r="A47" s="9">
        <v>45</v>
      </c>
      <c r="B47" s="36">
        <v>30560</v>
      </c>
      <c r="C47" s="40">
        <v>95.09</v>
      </c>
      <c r="D47" s="16"/>
      <c r="E47" s="17"/>
      <c r="F47" s="44"/>
      <c r="G47" s="17"/>
      <c r="H47" s="17"/>
      <c r="I47" s="17"/>
      <c r="J47" s="18"/>
      <c r="K47" s="16"/>
      <c r="L47" s="17"/>
      <c r="M47" s="17"/>
      <c r="N47" s="17"/>
      <c r="O47" s="17"/>
      <c r="P47" s="17"/>
      <c r="Q47" s="18"/>
    </row>
    <row r="48" spans="1:17" x14ac:dyDescent="0.25">
      <c r="A48" s="9">
        <v>46</v>
      </c>
      <c r="B48" s="36">
        <v>30590</v>
      </c>
      <c r="C48" s="40">
        <v>95.1</v>
      </c>
      <c r="D48" s="16"/>
      <c r="E48" s="17"/>
      <c r="F48" s="44"/>
      <c r="G48" s="17"/>
      <c r="H48" s="17"/>
      <c r="I48" s="17"/>
      <c r="J48" s="18"/>
      <c r="K48" s="16"/>
      <c r="L48" s="17"/>
      <c r="M48" s="17"/>
      <c r="N48" s="17"/>
      <c r="O48" s="17"/>
      <c r="P48" s="17"/>
      <c r="Q48" s="18"/>
    </row>
    <row r="49" spans="1:17" x14ac:dyDescent="0.25">
      <c r="A49" s="9">
        <v>47</v>
      </c>
      <c r="B49" s="36">
        <v>30621</v>
      </c>
      <c r="C49" s="40">
        <v>93.42</v>
      </c>
      <c r="D49" s="16"/>
      <c r="E49" s="17"/>
      <c r="F49" s="44"/>
      <c r="G49" s="17"/>
      <c r="H49" s="17"/>
      <c r="I49" s="17"/>
      <c r="J49" s="18"/>
      <c r="K49" s="16"/>
      <c r="L49" s="17"/>
      <c r="M49" s="17"/>
      <c r="N49" s="17"/>
      <c r="O49" s="17"/>
      <c r="P49" s="17"/>
      <c r="Q49" s="18"/>
    </row>
    <row r="50" spans="1:17" x14ac:dyDescent="0.25">
      <c r="A50" s="9">
        <v>48</v>
      </c>
      <c r="B50" s="36">
        <v>30651</v>
      </c>
      <c r="C50" s="40">
        <v>91.97</v>
      </c>
      <c r="D50" s="16"/>
      <c r="E50" s="17"/>
      <c r="F50" s="44"/>
      <c r="G50" s="17"/>
      <c r="H50" s="17"/>
      <c r="I50" s="17"/>
      <c r="J50" s="18"/>
      <c r="K50" s="16"/>
      <c r="L50" s="17"/>
      <c r="M50" s="17"/>
      <c r="N50" s="17"/>
      <c r="O50" s="17"/>
      <c r="P50" s="17"/>
      <c r="Q50" s="18"/>
    </row>
    <row r="51" spans="1:17" x14ac:dyDescent="0.25">
      <c r="A51" s="9">
        <v>49</v>
      </c>
      <c r="B51" s="36">
        <v>30682</v>
      </c>
      <c r="C51" s="40">
        <v>86.23</v>
      </c>
      <c r="D51" s="16"/>
      <c r="E51" s="17"/>
      <c r="F51" s="44"/>
      <c r="G51" s="17"/>
      <c r="H51" s="17"/>
      <c r="I51" s="17"/>
      <c r="J51" s="18"/>
      <c r="K51" s="16"/>
      <c r="L51" s="17"/>
      <c r="M51" s="17"/>
      <c r="N51" s="17"/>
      <c r="O51" s="17"/>
      <c r="P51" s="17"/>
      <c r="Q51" s="18"/>
    </row>
    <row r="52" spans="1:17" x14ac:dyDescent="0.25">
      <c r="A52" s="9">
        <v>50</v>
      </c>
      <c r="B52" s="36">
        <v>30713</v>
      </c>
      <c r="C52" s="40">
        <v>90.12</v>
      </c>
      <c r="D52" s="16"/>
      <c r="E52" s="17"/>
      <c r="F52" s="44"/>
      <c r="G52" s="17"/>
      <c r="H52" s="17"/>
      <c r="I52" s="17"/>
      <c r="J52" s="18"/>
      <c r="K52" s="16"/>
      <c r="L52" s="17"/>
      <c r="M52" s="17"/>
      <c r="N52" s="17"/>
      <c r="O52" s="17"/>
      <c r="P52" s="17"/>
      <c r="Q52" s="18"/>
    </row>
    <row r="53" spans="1:17" x14ac:dyDescent="0.25">
      <c r="A53" s="9">
        <v>51</v>
      </c>
      <c r="B53" s="36">
        <v>30742</v>
      </c>
      <c r="C53" s="40">
        <v>99.39</v>
      </c>
      <c r="D53" s="16"/>
      <c r="E53" s="17"/>
      <c r="F53" s="44"/>
      <c r="G53" s="17"/>
      <c r="H53" s="17"/>
      <c r="I53" s="17"/>
      <c r="J53" s="18"/>
      <c r="K53" s="16"/>
      <c r="L53" s="17"/>
      <c r="M53" s="17"/>
      <c r="N53" s="17"/>
      <c r="O53" s="17"/>
      <c r="P53" s="17"/>
      <c r="Q53" s="18"/>
    </row>
    <row r="54" spans="1:17" x14ac:dyDescent="0.25">
      <c r="A54" s="9">
        <v>52</v>
      </c>
      <c r="B54" s="36">
        <v>30773</v>
      </c>
      <c r="C54" s="40">
        <v>96.62</v>
      </c>
      <c r="D54" s="16"/>
      <c r="E54" s="17"/>
      <c r="F54" s="44"/>
      <c r="G54" s="17"/>
      <c r="H54" s="17"/>
      <c r="I54" s="17"/>
      <c r="J54" s="18"/>
      <c r="K54" s="16"/>
      <c r="L54" s="17"/>
      <c r="M54" s="17"/>
      <c r="N54" s="17"/>
      <c r="O54" s="17"/>
      <c r="P54" s="17"/>
      <c r="Q54" s="18"/>
    </row>
    <row r="55" spans="1:17" x14ac:dyDescent="0.25">
      <c r="A55" s="9">
        <v>53</v>
      </c>
      <c r="B55" s="36">
        <v>30803</v>
      </c>
      <c r="C55" s="40">
        <v>103.17</v>
      </c>
      <c r="D55" s="16"/>
      <c r="E55" s="17"/>
      <c r="F55" s="44"/>
      <c r="G55" s="17"/>
      <c r="H55" s="17"/>
      <c r="I55" s="17"/>
      <c r="J55" s="18"/>
      <c r="K55" s="16"/>
      <c r="L55" s="17"/>
      <c r="M55" s="17"/>
      <c r="N55" s="17"/>
      <c r="O55" s="17"/>
      <c r="P55" s="17"/>
      <c r="Q55" s="18"/>
    </row>
    <row r="56" spans="1:17" x14ac:dyDescent="0.25">
      <c r="A56" s="9">
        <v>54</v>
      </c>
      <c r="B56" s="36">
        <v>30834</v>
      </c>
      <c r="C56" s="40">
        <v>106</v>
      </c>
      <c r="D56" s="16"/>
      <c r="E56" s="17"/>
      <c r="F56" s="44"/>
      <c r="G56" s="17"/>
      <c r="H56" s="17"/>
      <c r="I56" s="17"/>
      <c r="J56" s="18"/>
      <c r="K56" s="16"/>
      <c r="L56" s="17"/>
      <c r="M56" s="17"/>
      <c r="N56" s="17"/>
      <c r="O56" s="17"/>
      <c r="P56" s="17"/>
      <c r="Q56" s="18"/>
    </row>
    <row r="57" spans="1:17" x14ac:dyDescent="0.25">
      <c r="A57" s="9">
        <v>55</v>
      </c>
      <c r="B57" s="36">
        <v>30864</v>
      </c>
      <c r="C57" s="40">
        <v>102.85</v>
      </c>
      <c r="D57" s="16"/>
      <c r="E57" s="17"/>
      <c r="F57" s="44"/>
      <c r="G57" s="17"/>
      <c r="H57" s="17"/>
      <c r="I57" s="17"/>
      <c r="J57" s="18"/>
      <c r="K57" s="16"/>
      <c r="L57" s="17"/>
      <c r="M57" s="17"/>
      <c r="N57" s="17"/>
      <c r="O57" s="17"/>
      <c r="P57" s="17"/>
      <c r="Q57" s="18"/>
    </row>
    <row r="58" spans="1:17" x14ac:dyDescent="0.25">
      <c r="A58" s="9">
        <v>56</v>
      </c>
      <c r="B58" s="36">
        <v>30895</v>
      </c>
      <c r="C58" s="40">
        <v>102.87</v>
      </c>
      <c r="D58" s="16"/>
      <c r="E58" s="17"/>
      <c r="F58" s="44"/>
      <c r="G58" s="17"/>
      <c r="H58" s="17"/>
      <c r="I58" s="17"/>
      <c r="J58" s="18"/>
      <c r="K58" s="16"/>
      <c r="L58" s="17"/>
      <c r="M58" s="17"/>
      <c r="N58" s="17"/>
      <c r="O58" s="17"/>
      <c r="P58" s="17"/>
      <c r="Q58" s="18"/>
    </row>
    <row r="59" spans="1:17" x14ac:dyDescent="0.25">
      <c r="A59" s="9">
        <v>57</v>
      </c>
      <c r="B59" s="36">
        <v>30926</v>
      </c>
      <c r="C59" s="40">
        <v>98.66</v>
      </c>
      <c r="D59" s="16"/>
      <c r="E59" s="17"/>
      <c r="F59" s="44"/>
      <c r="G59" s="17"/>
      <c r="H59" s="17"/>
      <c r="I59" s="17"/>
      <c r="J59" s="18"/>
      <c r="K59" s="16"/>
      <c r="L59" s="17"/>
      <c r="M59" s="17"/>
      <c r="N59" s="17"/>
      <c r="O59" s="17"/>
      <c r="P59" s="17"/>
      <c r="Q59" s="18"/>
    </row>
    <row r="60" spans="1:17" x14ac:dyDescent="0.25">
      <c r="A60" s="9">
        <v>58</v>
      </c>
      <c r="B60" s="36">
        <v>30956</v>
      </c>
      <c r="C60" s="40">
        <v>104.44</v>
      </c>
      <c r="D60" s="16"/>
      <c r="E60" s="17"/>
      <c r="F60" s="44"/>
      <c r="G60" s="17"/>
      <c r="H60" s="17"/>
      <c r="I60" s="17"/>
      <c r="J60" s="18"/>
      <c r="K60" s="16"/>
      <c r="L60" s="17"/>
      <c r="M60" s="17"/>
      <c r="N60" s="17"/>
      <c r="O60" s="17"/>
      <c r="P60" s="17"/>
      <c r="Q60" s="18"/>
    </row>
    <row r="61" spans="1:17" x14ac:dyDescent="0.25">
      <c r="A61" s="9">
        <v>59</v>
      </c>
      <c r="B61" s="36">
        <v>30987</v>
      </c>
      <c r="C61" s="40">
        <v>99.56</v>
      </c>
      <c r="D61" s="16"/>
      <c r="E61" s="17"/>
      <c r="F61" s="44"/>
      <c r="G61" s="17"/>
      <c r="H61" s="17"/>
      <c r="I61" s="17"/>
      <c r="J61" s="18"/>
      <c r="K61" s="16"/>
      <c r="L61" s="17"/>
      <c r="M61" s="17"/>
      <c r="N61" s="17"/>
      <c r="O61" s="17"/>
      <c r="P61" s="17"/>
      <c r="Q61" s="18"/>
    </row>
    <row r="62" spans="1:17" x14ac:dyDescent="0.25">
      <c r="A62" s="9">
        <v>60</v>
      </c>
      <c r="B62" s="36">
        <v>31017</v>
      </c>
      <c r="C62" s="40">
        <v>97.31</v>
      </c>
      <c r="D62" s="16"/>
      <c r="E62" s="17"/>
      <c r="F62" s="44"/>
      <c r="G62" s="17"/>
      <c r="H62" s="17"/>
      <c r="I62" s="17"/>
      <c r="J62" s="18"/>
      <c r="K62" s="16"/>
      <c r="L62" s="17"/>
      <c r="M62" s="17"/>
      <c r="N62" s="17"/>
      <c r="O62" s="17"/>
      <c r="P62" s="17"/>
      <c r="Q62" s="18"/>
    </row>
    <row r="63" spans="1:17" x14ac:dyDescent="0.25">
      <c r="A63" s="9">
        <v>61</v>
      </c>
      <c r="B63" s="36">
        <v>31048</v>
      </c>
      <c r="C63" s="40">
        <v>94.98</v>
      </c>
      <c r="D63" s="16"/>
      <c r="E63" s="17"/>
      <c r="F63" s="44"/>
      <c r="G63" s="17"/>
      <c r="H63" s="17"/>
      <c r="I63" s="17"/>
      <c r="J63" s="18"/>
      <c r="K63" s="16"/>
      <c r="L63" s="17"/>
      <c r="M63" s="17"/>
      <c r="N63" s="17"/>
      <c r="O63" s="17"/>
      <c r="P63" s="17"/>
      <c r="Q63" s="18"/>
    </row>
    <row r="64" spans="1:17" x14ac:dyDescent="0.25">
      <c r="A64" s="9">
        <v>62</v>
      </c>
      <c r="B64" s="36">
        <v>31079</v>
      </c>
      <c r="C64" s="40">
        <v>93.63</v>
      </c>
      <c r="D64" s="16"/>
      <c r="E64" s="17"/>
      <c r="F64" s="44"/>
      <c r="G64" s="17"/>
      <c r="H64" s="17"/>
      <c r="I64" s="17"/>
      <c r="J64" s="18"/>
      <c r="K64" s="16"/>
      <c r="L64" s="17"/>
      <c r="M64" s="17"/>
      <c r="N64" s="17"/>
      <c r="O64" s="17"/>
      <c r="P64" s="17"/>
      <c r="Q64" s="18"/>
    </row>
    <row r="65" spans="1:17" x14ac:dyDescent="0.25">
      <c r="A65" s="9">
        <v>63</v>
      </c>
      <c r="B65" s="36">
        <v>31107</v>
      </c>
      <c r="C65" s="40">
        <v>106.54</v>
      </c>
      <c r="D65" s="16"/>
      <c r="E65" s="17"/>
      <c r="F65" s="44"/>
      <c r="G65" s="17"/>
      <c r="H65" s="17"/>
      <c r="I65" s="17"/>
      <c r="J65" s="18"/>
      <c r="K65" s="16"/>
      <c r="L65" s="17"/>
      <c r="M65" s="17"/>
      <c r="N65" s="17"/>
      <c r="O65" s="17"/>
      <c r="P65" s="17"/>
      <c r="Q65" s="18"/>
    </row>
    <row r="66" spans="1:17" x14ac:dyDescent="0.25">
      <c r="A66" s="9">
        <v>64</v>
      </c>
      <c r="B66" s="36">
        <v>31138</v>
      </c>
      <c r="C66" s="40">
        <v>102.67</v>
      </c>
      <c r="D66" s="16"/>
      <c r="E66" s="17"/>
      <c r="F66" s="44"/>
      <c r="G66" s="17"/>
      <c r="H66" s="17"/>
      <c r="I66" s="17"/>
      <c r="J66" s="18"/>
      <c r="K66" s="16"/>
      <c r="L66" s="17"/>
      <c r="M66" s="17"/>
      <c r="N66" s="17"/>
      <c r="O66" s="17"/>
      <c r="P66" s="17"/>
      <c r="Q66" s="18"/>
    </row>
    <row r="67" spans="1:17" x14ac:dyDescent="0.25">
      <c r="A67" s="9">
        <v>65</v>
      </c>
      <c r="B67" s="36">
        <v>31168</v>
      </c>
      <c r="C67" s="40">
        <v>108.59</v>
      </c>
      <c r="D67" s="16"/>
      <c r="E67" s="17"/>
      <c r="F67" s="44"/>
      <c r="G67" s="17"/>
      <c r="H67" s="17"/>
      <c r="I67" s="17"/>
      <c r="J67" s="18"/>
      <c r="K67" s="16"/>
      <c r="L67" s="17"/>
      <c r="M67" s="17"/>
      <c r="N67" s="17"/>
      <c r="O67" s="17"/>
      <c r="P67" s="17"/>
      <c r="Q67" s="18"/>
    </row>
    <row r="68" spans="1:17" x14ac:dyDescent="0.25">
      <c r="A68" s="9">
        <v>66</v>
      </c>
      <c r="B68" s="36">
        <v>31199</v>
      </c>
      <c r="C68" s="40">
        <v>111.52</v>
      </c>
      <c r="D68" s="16"/>
      <c r="E68" s="17"/>
      <c r="F68" s="44"/>
      <c r="G68" s="17"/>
      <c r="H68" s="17"/>
      <c r="I68" s="17"/>
      <c r="J68" s="18"/>
      <c r="K68" s="16"/>
      <c r="L68" s="17"/>
      <c r="M68" s="17"/>
      <c r="N68" s="17"/>
      <c r="O68" s="17"/>
      <c r="P68" s="17"/>
      <c r="Q68" s="18"/>
    </row>
    <row r="69" spans="1:17" x14ac:dyDescent="0.25">
      <c r="A69" s="9">
        <v>67</v>
      </c>
      <c r="B69" s="36">
        <v>31229</v>
      </c>
      <c r="C69" s="40">
        <v>112.07</v>
      </c>
      <c r="D69" s="16"/>
      <c r="E69" s="17"/>
      <c r="F69" s="44"/>
      <c r="G69" s="17"/>
      <c r="H69" s="17"/>
      <c r="I69" s="17"/>
      <c r="J69" s="18"/>
      <c r="K69" s="16"/>
      <c r="L69" s="17"/>
      <c r="M69" s="17"/>
      <c r="N69" s="17"/>
      <c r="O69" s="17"/>
      <c r="P69" s="17"/>
      <c r="Q69" s="18"/>
    </row>
    <row r="70" spans="1:17" x14ac:dyDescent="0.25">
      <c r="A70" s="9">
        <v>68</v>
      </c>
      <c r="B70" s="36">
        <v>31260</v>
      </c>
      <c r="C70" s="40">
        <v>111.12</v>
      </c>
      <c r="D70" s="16"/>
      <c r="E70" s="17"/>
      <c r="F70" s="44"/>
      <c r="G70" s="17"/>
      <c r="H70" s="17"/>
      <c r="I70" s="17"/>
      <c r="J70" s="18"/>
      <c r="K70" s="16"/>
      <c r="L70" s="17"/>
      <c r="M70" s="17"/>
      <c r="N70" s="17"/>
      <c r="O70" s="17"/>
      <c r="P70" s="17"/>
      <c r="Q70" s="18"/>
    </row>
    <row r="71" spans="1:17" x14ac:dyDescent="0.25">
      <c r="A71" s="9">
        <v>69</v>
      </c>
      <c r="B71" s="36">
        <v>31291</v>
      </c>
      <c r="C71" s="40">
        <v>109.95</v>
      </c>
      <c r="D71" s="16"/>
      <c r="E71" s="17"/>
      <c r="F71" s="44"/>
      <c r="G71" s="17"/>
      <c r="H71" s="17"/>
      <c r="I71" s="17"/>
      <c r="J71" s="18"/>
      <c r="K71" s="16"/>
      <c r="L71" s="17"/>
      <c r="M71" s="17"/>
      <c r="N71" s="17"/>
      <c r="O71" s="17"/>
      <c r="P71" s="17"/>
      <c r="Q71" s="18"/>
    </row>
    <row r="72" spans="1:17" x14ac:dyDescent="0.25">
      <c r="A72" s="9">
        <v>70</v>
      </c>
      <c r="B72" s="36">
        <v>31321</v>
      </c>
      <c r="C72" s="40">
        <v>115.52</v>
      </c>
      <c r="D72" s="16"/>
      <c r="E72" s="17"/>
      <c r="F72" s="44"/>
      <c r="G72" s="17"/>
      <c r="H72" s="17"/>
      <c r="I72" s="17"/>
      <c r="J72" s="18"/>
      <c r="K72" s="16"/>
      <c r="L72" s="17"/>
      <c r="M72" s="17"/>
      <c r="N72" s="17"/>
      <c r="O72" s="17"/>
      <c r="P72" s="17"/>
      <c r="Q72" s="18"/>
    </row>
    <row r="73" spans="1:17" x14ac:dyDescent="0.25">
      <c r="A73" s="9">
        <v>71</v>
      </c>
      <c r="B73" s="36">
        <v>31352</v>
      </c>
      <c r="C73" s="40">
        <v>108.58</v>
      </c>
      <c r="D73" s="16"/>
      <c r="E73" s="17"/>
      <c r="F73" s="44"/>
      <c r="G73" s="17"/>
      <c r="H73" s="17"/>
      <c r="I73" s="17"/>
      <c r="J73" s="18"/>
      <c r="K73" s="16"/>
      <c r="L73" s="17"/>
      <c r="M73" s="17"/>
      <c r="N73" s="17"/>
      <c r="O73" s="17"/>
      <c r="P73" s="17"/>
      <c r="Q73" s="18"/>
    </row>
    <row r="74" spans="1:17" x14ac:dyDescent="0.25">
      <c r="A74" s="9">
        <v>72</v>
      </c>
      <c r="B74" s="36">
        <v>31382</v>
      </c>
      <c r="C74" s="40">
        <v>106.94</v>
      </c>
      <c r="D74" s="16"/>
      <c r="E74" s="17"/>
      <c r="F74" s="44"/>
      <c r="G74" s="17"/>
      <c r="H74" s="17"/>
      <c r="I74" s="17"/>
      <c r="J74" s="18"/>
      <c r="K74" s="16"/>
      <c r="L74" s="17"/>
      <c r="M74" s="17"/>
      <c r="N74" s="17"/>
      <c r="O74" s="17"/>
      <c r="P74" s="17"/>
      <c r="Q74" s="18"/>
    </row>
    <row r="75" spans="1:17" x14ac:dyDescent="0.25">
      <c r="A75" s="9">
        <v>73</v>
      </c>
      <c r="B75" s="36">
        <v>31413</v>
      </c>
      <c r="C75" s="40">
        <v>104.43</v>
      </c>
      <c r="D75" s="16"/>
      <c r="E75" s="17"/>
      <c r="F75" s="44"/>
      <c r="G75" s="17"/>
      <c r="H75" s="17"/>
      <c r="I75" s="17"/>
      <c r="J75" s="18"/>
      <c r="K75" s="16"/>
      <c r="L75" s="17"/>
      <c r="M75" s="17"/>
      <c r="N75" s="17"/>
      <c r="O75" s="17"/>
      <c r="P75" s="17"/>
      <c r="Q75" s="18"/>
    </row>
    <row r="76" spans="1:17" x14ac:dyDescent="0.25">
      <c r="A76" s="9">
        <v>74</v>
      </c>
      <c r="B76" s="36">
        <v>31444</v>
      </c>
      <c r="C76" s="40">
        <v>101.8</v>
      </c>
      <c r="D76" s="16"/>
      <c r="E76" s="17"/>
      <c r="F76" s="44"/>
      <c r="G76" s="17"/>
      <c r="H76" s="17"/>
      <c r="I76" s="17"/>
      <c r="J76" s="18"/>
      <c r="K76" s="16"/>
      <c r="L76" s="17"/>
      <c r="M76" s="17"/>
      <c r="N76" s="17"/>
      <c r="O76" s="17"/>
      <c r="P76" s="17"/>
      <c r="Q76" s="18"/>
    </row>
    <row r="77" spans="1:17" x14ac:dyDescent="0.25">
      <c r="A77" s="9">
        <v>75</v>
      </c>
      <c r="B77" s="36">
        <v>31472</v>
      </c>
      <c r="C77" s="40">
        <v>110.61</v>
      </c>
      <c r="D77" s="16"/>
      <c r="E77" s="17"/>
      <c r="F77" s="44"/>
      <c r="G77" s="17"/>
      <c r="H77" s="17"/>
      <c r="I77" s="17"/>
      <c r="J77" s="18"/>
      <c r="K77" s="16"/>
      <c r="L77" s="17"/>
      <c r="M77" s="17"/>
      <c r="N77" s="17"/>
      <c r="O77" s="17"/>
      <c r="P77" s="17"/>
      <c r="Q77" s="18"/>
    </row>
    <row r="78" spans="1:17" x14ac:dyDescent="0.25">
      <c r="A78" s="9">
        <v>76</v>
      </c>
      <c r="B78" s="36">
        <v>31503</v>
      </c>
      <c r="C78" s="40">
        <v>114.15</v>
      </c>
      <c r="D78" s="16"/>
      <c r="E78" s="17"/>
      <c r="F78" s="44"/>
      <c r="G78" s="17"/>
      <c r="H78" s="17"/>
      <c r="I78" s="17"/>
      <c r="J78" s="18"/>
      <c r="K78" s="16"/>
      <c r="L78" s="17"/>
      <c r="M78" s="17"/>
      <c r="N78" s="17"/>
      <c r="O78" s="17"/>
      <c r="P78" s="17"/>
      <c r="Q78" s="18"/>
    </row>
    <row r="79" spans="1:17" x14ac:dyDescent="0.25">
      <c r="A79" s="9">
        <v>77</v>
      </c>
      <c r="B79" s="36">
        <v>31533</v>
      </c>
      <c r="C79" s="40">
        <v>116.09</v>
      </c>
      <c r="D79" s="16"/>
      <c r="E79" s="17"/>
      <c r="F79" s="44"/>
      <c r="G79" s="17"/>
      <c r="H79" s="17"/>
      <c r="I79" s="17"/>
      <c r="J79" s="18"/>
      <c r="K79" s="16"/>
      <c r="L79" s="17"/>
      <c r="M79" s="17"/>
      <c r="N79" s="17"/>
      <c r="O79" s="17"/>
      <c r="P79" s="17"/>
      <c r="Q79" s="18"/>
    </row>
    <row r="80" spans="1:17" x14ac:dyDescent="0.25">
      <c r="A80" s="9">
        <v>78</v>
      </c>
      <c r="B80" s="36">
        <v>31564</v>
      </c>
      <c r="C80" s="40">
        <v>119.18</v>
      </c>
      <c r="D80" s="16"/>
      <c r="E80" s="17"/>
      <c r="F80" s="44"/>
      <c r="G80" s="17"/>
      <c r="H80" s="17"/>
      <c r="I80" s="17"/>
      <c r="J80" s="18"/>
      <c r="K80" s="16"/>
      <c r="L80" s="17"/>
      <c r="M80" s="17"/>
      <c r="N80" s="17"/>
      <c r="O80" s="17"/>
      <c r="P80" s="17"/>
      <c r="Q80" s="18"/>
    </row>
    <row r="81" spans="1:17" x14ac:dyDescent="0.25">
      <c r="A81" s="9">
        <v>79</v>
      </c>
      <c r="B81" s="36">
        <v>31594</v>
      </c>
      <c r="C81" s="40">
        <v>119.57</v>
      </c>
      <c r="D81" s="16"/>
      <c r="E81" s="17"/>
      <c r="F81" s="44"/>
      <c r="G81" s="17"/>
      <c r="H81" s="17"/>
      <c r="I81" s="17"/>
      <c r="J81" s="18"/>
      <c r="K81" s="16"/>
      <c r="L81" s="17"/>
      <c r="M81" s="17"/>
      <c r="N81" s="17"/>
      <c r="O81" s="17"/>
      <c r="P81" s="17"/>
      <c r="Q81" s="18"/>
    </row>
    <row r="82" spans="1:17" x14ac:dyDescent="0.25">
      <c r="A82" s="9">
        <v>80</v>
      </c>
      <c r="B82" s="36">
        <v>31625</v>
      </c>
      <c r="C82" s="40">
        <v>118.56</v>
      </c>
      <c r="D82" s="16"/>
      <c r="E82" s="17"/>
      <c r="F82" s="44"/>
      <c r="G82" s="17"/>
      <c r="H82" s="17"/>
      <c r="I82" s="17"/>
      <c r="J82" s="18"/>
      <c r="K82" s="16"/>
      <c r="L82" s="17"/>
      <c r="M82" s="17"/>
      <c r="N82" s="17"/>
      <c r="O82" s="17"/>
      <c r="P82" s="17"/>
      <c r="Q82" s="18"/>
    </row>
    <row r="83" spans="1:17" x14ac:dyDescent="0.25">
      <c r="A83" s="9">
        <v>81</v>
      </c>
      <c r="B83" s="36">
        <v>31656</v>
      </c>
      <c r="C83" s="40">
        <v>121.68</v>
      </c>
      <c r="D83" s="16"/>
      <c r="E83" s="17"/>
      <c r="F83" s="44"/>
      <c r="G83" s="17"/>
      <c r="H83" s="17"/>
      <c r="I83" s="17"/>
      <c r="J83" s="18"/>
      <c r="K83" s="16"/>
      <c r="L83" s="17"/>
      <c r="M83" s="17"/>
      <c r="N83" s="17"/>
      <c r="O83" s="17"/>
      <c r="P83" s="17"/>
      <c r="Q83" s="18"/>
    </row>
    <row r="84" spans="1:17" x14ac:dyDescent="0.25">
      <c r="A84" s="9">
        <v>82</v>
      </c>
      <c r="B84" s="36">
        <v>31686</v>
      </c>
      <c r="C84" s="40">
        <v>125.72</v>
      </c>
      <c r="D84" s="16"/>
      <c r="E84" s="17"/>
      <c r="F84" s="44"/>
      <c r="G84" s="17"/>
      <c r="H84" s="17"/>
      <c r="I84" s="17"/>
      <c r="J84" s="18"/>
      <c r="K84" s="16"/>
      <c r="L84" s="17"/>
      <c r="M84" s="17"/>
      <c r="N84" s="17"/>
      <c r="O84" s="17"/>
      <c r="P84" s="17"/>
      <c r="Q84" s="18"/>
    </row>
    <row r="85" spans="1:17" x14ac:dyDescent="0.25">
      <c r="A85" s="9">
        <v>83</v>
      </c>
      <c r="B85" s="36">
        <v>31717</v>
      </c>
      <c r="C85" s="40">
        <v>116.04</v>
      </c>
      <c r="D85" s="16"/>
      <c r="E85" s="17"/>
      <c r="F85" s="44"/>
      <c r="G85" s="17"/>
      <c r="H85" s="17"/>
      <c r="I85" s="17"/>
      <c r="J85" s="18"/>
      <c r="K85" s="16"/>
      <c r="L85" s="17"/>
      <c r="M85" s="17"/>
      <c r="N85" s="17"/>
      <c r="O85" s="17"/>
      <c r="P85" s="17"/>
      <c r="Q85" s="18"/>
    </row>
    <row r="86" spans="1:17" x14ac:dyDescent="0.25">
      <c r="A86" s="9">
        <v>84</v>
      </c>
      <c r="B86" s="36">
        <v>31747</v>
      </c>
      <c r="C86" s="40">
        <v>112.46</v>
      </c>
      <c r="D86" s="16"/>
      <c r="E86" s="17"/>
      <c r="F86" s="44"/>
      <c r="G86" s="17"/>
      <c r="H86" s="17"/>
      <c r="I86" s="17"/>
      <c r="J86" s="18"/>
      <c r="K86" s="16"/>
      <c r="L86" s="17"/>
      <c r="M86" s="17"/>
      <c r="N86" s="17"/>
      <c r="O86" s="17"/>
      <c r="P86" s="17"/>
      <c r="Q86" s="18"/>
    </row>
    <row r="87" spans="1:17" x14ac:dyDescent="0.25">
      <c r="A87" s="9">
        <v>85</v>
      </c>
      <c r="B87" s="36">
        <v>31778</v>
      </c>
      <c r="C87" s="40">
        <v>109.51</v>
      </c>
      <c r="D87" s="16"/>
      <c r="E87" s="17"/>
      <c r="F87" s="44"/>
      <c r="G87" s="17"/>
      <c r="H87" s="17"/>
      <c r="I87" s="17"/>
      <c r="J87" s="18"/>
      <c r="K87" s="16"/>
      <c r="L87" s="17"/>
      <c r="M87" s="17"/>
      <c r="N87" s="17"/>
      <c r="O87" s="17"/>
      <c r="P87" s="17"/>
      <c r="Q87" s="18"/>
    </row>
    <row r="88" spans="1:17" x14ac:dyDescent="0.25">
      <c r="A88" s="9">
        <v>86</v>
      </c>
      <c r="B88" s="36">
        <v>31809</v>
      </c>
      <c r="C88" s="40">
        <v>110.78</v>
      </c>
      <c r="D88" s="16"/>
      <c r="E88" s="17"/>
      <c r="F88" s="44"/>
      <c r="G88" s="17"/>
      <c r="H88" s="17"/>
      <c r="I88" s="17"/>
      <c r="J88" s="18"/>
      <c r="K88" s="16"/>
      <c r="L88" s="17"/>
      <c r="M88" s="17"/>
      <c r="N88" s="17"/>
      <c r="O88" s="17"/>
      <c r="P88" s="17"/>
      <c r="Q88" s="18"/>
    </row>
    <row r="89" spans="1:17" x14ac:dyDescent="0.25">
      <c r="A89" s="9">
        <v>87</v>
      </c>
      <c r="B89" s="36">
        <v>31837</v>
      </c>
      <c r="C89" s="40">
        <v>121.56</v>
      </c>
      <c r="D89" s="16"/>
      <c r="E89" s="17"/>
      <c r="F89" s="44"/>
      <c r="G89" s="17"/>
      <c r="H89" s="17"/>
      <c r="I89" s="17"/>
      <c r="J89" s="18"/>
      <c r="K89" s="16"/>
      <c r="L89" s="17"/>
      <c r="M89" s="17"/>
      <c r="N89" s="17"/>
      <c r="O89" s="17"/>
      <c r="P89" s="17"/>
      <c r="Q89" s="18"/>
    </row>
    <row r="90" spans="1:17" x14ac:dyDescent="0.25">
      <c r="A90" s="9">
        <v>88</v>
      </c>
      <c r="B90" s="36">
        <v>31868</v>
      </c>
      <c r="C90" s="40">
        <v>122.27</v>
      </c>
      <c r="D90" s="16"/>
      <c r="E90" s="17"/>
      <c r="F90" s="44"/>
      <c r="G90" s="17"/>
      <c r="H90" s="17"/>
      <c r="I90" s="17"/>
      <c r="J90" s="18"/>
      <c r="K90" s="16"/>
      <c r="L90" s="17"/>
      <c r="M90" s="17"/>
      <c r="N90" s="17"/>
      <c r="O90" s="17"/>
      <c r="P90" s="17"/>
      <c r="Q90" s="18"/>
    </row>
    <row r="91" spans="1:17" x14ac:dyDescent="0.25">
      <c r="A91" s="9">
        <v>89</v>
      </c>
      <c r="B91" s="36">
        <v>31898</v>
      </c>
      <c r="C91" s="40">
        <v>123.44</v>
      </c>
      <c r="D91" s="16"/>
      <c r="E91" s="17"/>
      <c r="F91" s="44"/>
      <c r="G91" s="17"/>
      <c r="H91" s="17"/>
      <c r="I91" s="17"/>
      <c r="J91" s="18"/>
      <c r="K91" s="16"/>
      <c r="L91" s="17"/>
      <c r="M91" s="17"/>
      <c r="N91" s="17"/>
      <c r="O91" s="17"/>
      <c r="P91" s="17"/>
      <c r="Q91" s="18"/>
    </row>
    <row r="92" spans="1:17" x14ac:dyDescent="0.25">
      <c r="A92" s="9">
        <v>90</v>
      </c>
      <c r="B92" s="36">
        <v>31929</v>
      </c>
      <c r="C92" s="40">
        <v>126.9</v>
      </c>
      <c r="D92" s="16"/>
      <c r="E92" s="17"/>
      <c r="F92" s="44"/>
      <c r="G92" s="17"/>
      <c r="H92" s="17"/>
      <c r="I92" s="17"/>
      <c r="J92" s="18"/>
      <c r="K92" s="16"/>
      <c r="L92" s="17"/>
      <c r="M92" s="17"/>
      <c r="N92" s="17"/>
      <c r="O92" s="17"/>
      <c r="P92" s="17"/>
      <c r="Q92" s="18"/>
    </row>
    <row r="93" spans="1:17" x14ac:dyDescent="0.25">
      <c r="A93" s="9">
        <v>91</v>
      </c>
      <c r="B93" s="36">
        <v>31959</v>
      </c>
      <c r="C93" s="40">
        <v>121.21</v>
      </c>
      <c r="D93" s="16"/>
      <c r="E93" s="17"/>
      <c r="F93" s="44"/>
      <c r="G93" s="17"/>
      <c r="H93" s="17"/>
      <c r="I93" s="17"/>
      <c r="J93" s="18"/>
      <c r="K93" s="16"/>
      <c r="L93" s="17"/>
      <c r="M93" s="17"/>
      <c r="N93" s="17"/>
      <c r="O93" s="17"/>
      <c r="P93" s="17"/>
      <c r="Q93" s="18"/>
    </row>
    <row r="94" spans="1:17" x14ac:dyDescent="0.25">
      <c r="A94" s="9">
        <v>92</v>
      </c>
      <c r="B94" s="36">
        <v>31990</v>
      </c>
      <c r="C94" s="40">
        <v>119.77</v>
      </c>
      <c r="D94" s="16"/>
      <c r="E94" s="17"/>
      <c r="F94" s="44"/>
      <c r="G94" s="17"/>
      <c r="H94" s="17"/>
      <c r="I94" s="17"/>
      <c r="J94" s="18"/>
      <c r="K94" s="16"/>
      <c r="L94" s="17"/>
      <c r="M94" s="17"/>
      <c r="N94" s="17"/>
      <c r="O94" s="17"/>
      <c r="P94" s="17"/>
      <c r="Q94" s="18"/>
    </row>
    <row r="95" spans="1:17" x14ac:dyDescent="0.25">
      <c r="A95" s="9">
        <v>93</v>
      </c>
      <c r="B95" s="36">
        <v>32021</v>
      </c>
      <c r="C95" s="40">
        <v>122.08</v>
      </c>
      <c r="D95" s="16"/>
      <c r="E95" s="17"/>
      <c r="F95" s="44"/>
      <c r="G95" s="17"/>
      <c r="H95" s="17"/>
      <c r="I95" s="17"/>
      <c r="J95" s="18"/>
      <c r="K95" s="16"/>
      <c r="L95" s="17"/>
      <c r="M95" s="17"/>
      <c r="N95" s="17"/>
      <c r="O95" s="17"/>
      <c r="P95" s="17"/>
      <c r="Q95" s="18"/>
    </row>
    <row r="96" spans="1:17" x14ac:dyDescent="0.25">
      <c r="A96" s="9">
        <v>94</v>
      </c>
      <c r="B96" s="36">
        <v>32051</v>
      </c>
      <c r="C96" s="40">
        <v>123.48</v>
      </c>
      <c r="D96" s="16"/>
      <c r="E96" s="17"/>
      <c r="F96" s="44"/>
      <c r="G96" s="17"/>
      <c r="H96" s="17"/>
      <c r="I96" s="17"/>
      <c r="J96" s="18"/>
      <c r="K96" s="16"/>
      <c r="L96" s="17"/>
      <c r="M96" s="17"/>
      <c r="N96" s="17"/>
      <c r="O96" s="17"/>
      <c r="P96" s="17"/>
      <c r="Q96" s="18"/>
    </row>
    <row r="97" spans="1:17" x14ac:dyDescent="0.25">
      <c r="A97" s="9">
        <v>95</v>
      </c>
      <c r="B97" s="36">
        <v>32082</v>
      </c>
      <c r="C97" s="40">
        <v>118.57</v>
      </c>
      <c r="D97" s="16"/>
      <c r="E97" s="17"/>
      <c r="F97" s="44"/>
      <c r="G97" s="17"/>
      <c r="H97" s="17"/>
      <c r="I97" s="17"/>
      <c r="J97" s="18"/>
      <c r="K97" s="16"/>
      <c r="L97" s="17"/>
      <c r="M97" s="17"/>
      <c r="N97" s="17"/>
      <c r="O97" s="17"/>
      <c r="P97" s="17"/>
      <c r="Q97" s="18"/>
    </row>
    <row r="98" spans="1:17" x14ac:dyDescent="0.25">
      <c r="A98" s="9">
        <v>96</v>
      </c>
      <c r="B98" s="36">
        <v>32112</v>
      </c>
      <c r="C98" s="40">
        <v>113.22</v>
      </c>
      <c r="D98" s="16"/>
      <c r="E98" s="17"/>
      <c r="F98" s="44"/>
      <c r="G98" s="17"/>
      <c r="H98" s="17"/>
      <c r="I98" s="17"/>
      <c r="J98" s="18"/>
      <c r="K98" s="16"/>
      <c r="L98" s="17"/>
      <c r="M98" s="17"/>
      <c r="N98" s="17"/>
      <c r="O98" s="17"/>
      <c r="P98" s="17"/>
      <c r="Q98" s="18"/>
    </row>
    <row r="99" spans="1:17" x14ac:dyDescent="0.25">
      <c r="A99" s="9">
        <v>97</v>
      </c>
      <c r="B99" s="36">
        <v>32143</v>
      </c>
      <c r="C99" s="40">
        <v>107.24</v>
      </c>
      <c r="D99" s="16"/>
      <c r="E99" s="17"/>
      <c r="F99" s="44"/>
      <c r="G99" s="17"/>
      <c r="H99" s="17"/>
      <c r="I99" s="17"/>
      <c r="J99" s="18"/>
      <c r="K99" s="16"/>
      <c r="L99" s="17"/>
      <c r="M99" s="17"/>
      <c r="N99" s="17"/>
      <c r="O99" s="17"/>
      <c r="P99" s="17"/>
      <c r="Q99" s="18"/>
    </row>
    <row r="100" spans="1:17" x14ac:dyDescent="0.25">
      <c r="A100" s="9">
        <v>98</v>
      </c>
      <c r="B100" s="36">
        <v>32174</v>
      </c>
      <c r="C100" s="40">
        <v>109.4</v>
      </c>
      <c r="D100" s="16"/>
      <c r="E100" s="17"/>
      <c r="F100" s="44"/>
      <c r="G100" s="17"/>
      <c r="H100" s="17"/>
      <c r="I100" s="17"/>
      <c r="J100" s="18"/>
      <c r="K100" s="16"/>
      <c r="L100" s="17"/>
      <c r="M100" s="17"/>
      <c r="N100" s="17"/>
      <c r="O100" s="17"/>
      <c r="P100" s="17"/>
      <c r="Q100" s="18"/>
    </row>
    <row r="101" spans="1:17" x14ac:dyDescent="0.25">
      <c r="A101" s="9">
        <v>99</v>
      </c>
      <c r="B101" s="36">
        <v>32203</v>
      </c>
      <c r="C101" s="40">
        <v>126.15</v>
      </c>
      <c r="D101" s="16"/>
      <c r="E101" s="17"/>
      <c r="F101" s="44"/>
      <c r="G101" s="17"/>
      <c r="H101" s="17"/>
      <c r="I101" s="17"/>
      <c r="J101" s="18"/>
      <c r="K101" s="16"/>
      <c r="L101" s="17"/>
      <c r="M101" s="17"/>
      <c r="N101" s="17"/>
      <c r="O101" s="17"/>
      <c r="P101" s="17"/>
      <c r="Q101" s="18"/>
    </row>
    <row r="102" spans="1:17" x14ac:dyDescent="0.25">
      <c r="A102" s="9">
        <v>100</v>
      </c>
      <c r="B102" s="36">
        <v>32234</v>
      </c>
      <c r="C102" s="40">
        <v>120.8</v>
      </c>
      <c r="D102" s="16"/>
      <c r="E102" s="17"/>
      <c r="F102" s="44"/>
      <c r="G102" s="17"/>
      <c r="H102" s="17"/>
      <c r="I102" s="17"/>
      <c r="J102" s="18"/>
      <c r="K102" s="16"/>
      <c r="L102" s="17"/>
      <c r="M102" s="17"/>
      <c r="N102" s="17"/>
      <c r="O102" s="17"/>
      <c r="P102" s="17"/>
      <c r="Q102" s="18"/>
    </row>
    <row r="103" spans="1:17" x14ac:dyDescent="0.25">
      <c r="A103" s="9">
        <v>101</v>
      </c>
      <c r="B103" s="36">
        <v>32264</v>
      </c>
      <c r="C103" s="40">
        <v>122.16</v>
      </c>
      <c r="D103" s="16"/>
      <c r="E103" s="17"/>
      <c r="F103" s="44"/>
      <c r="G103" s="17"/>
      <c r="H103" s="17"/>
      <c r="I103" s="17"/>
      <c r="J103" s="18"/>
      <c r="K103" s="16"/>
      <c r="L103" s="17"/>
      <c r="M103" s="17"/>
      <c r="N103" s="17"/>
      <c r="O103" s="17"/>
      <c r="P103" s="17"/>
      <c r="Q103" s="18"/>
    </row>
    <row r="104" spans="1:17" x14ac:dyDescent="0.25">
      <c r="A104" s="9">
        <v>102</v>
      </c>
      <c r="B104" s="36">
        <v>32295</v>
      </c>
      <c r="C104" s="40">
        <v>128.57</v>
      </c>
      <c r="D104" s="16"/>
      <c r="E104" s="17"/>
      <c r="F104" s="44"/>
      <c r="G104" s="17"/>
      <c r="H104" s="17"/>
      <c r="I104" s="17"/>
      <c r="J104" s="18"/>
      <c r="K104" s="16"/>
      <c r="L104" s="17"/>
      <c r="M104" s="17"/>
      <c r="N104" s="17"/>
      <c r="O104" s="17"/>
      <c r="P104" s="17"/>
      <c r="Q104" s="18"/>
    </row>
    <row r="105" spans="1:17" x14ac:dyDescent="0.25">
      <c r="A105" s="9">
        <v>103</v>
      </c>
      <c r="B105" s="36">
        <v>32325</v>
      </c>
      <c r="C105" s="40">
        <v>123.12</v>
      </c>
      <c r="D105" s="16"/>
      <c r="E105" s="17"/>
      <c r="F105" s="44"/>
      <c r="G105" s="17"/>
      <c r="H105" s="17"/>
      <c r="I105" s="17"/>
      <c r="J105" s="18"/>
      <c r="K105" s="16"/>
      <c r="L105" s="17"/>
      <c r="M105" s="17"/>
      <c r="N105" s="17"/>
      <c r="O105" s="17"/>
      <c r="P105" s="17"/>
      <c r="Q105" s="18"/>
    </row>
    <row r="106" spans="1:17" x14ac:dyDescent="0.25">
      <c r="A106" s="9">
        <v>104</v>
      </c>
      <c r="B106" s="36">
        <v>32356</v>
      </c>
      <c r="C106" s="40">
        <v>125.65</v>
      </c>
      <c r="D106" s="16"/>
      <c r="E106" s="17"/>
      <c r="F106" s="44"/>
      <c r="G106" s="17"/>
      <c r="H106" s="17"/>
      <c r="I106" s="17"/>
      <c r="J106" s="18"/>
      <c r="K106" s="16"/>
      <c r="L106" s="17"/>
      <c r="M106" s="17"/>
      <c r="N106" s="17"/>
      <c r="O106" s="17"/>
      <c r="P106" s="17"/>
      <c r="Q106" s="18"/>
    </row>
    <row r="107" spans="1:17" x14ac:dyDescent="0.25">
      <c r="A107" s="9">
        <v>105</v>
      </c>
      <c r="B107" s="36">
        <v>32387</v>
      </c>
      <c r="C107" s="40">
        <v>122.97</v>
      </c>
      <c r="D107" s="16"/>
      <c r="E107" s="17"/>
      <c r="F107" s="44"/>
      <c r="G107" s="17"/>
      <c r="H107" s="17"/>
      <c r="I107" s="17"/>
      <c r="J107" s="18"/>
      <c r="K107" s="16"/>
      <c r="L107" s="17"/>
      <c r="M107" s="17"/>
      <c r="N107" s="17"/>
      <c r="O107" s="17"/>
      <c r="P107" s="17"/>
      <c r="Q107" s="18"/>
    </row>
    <row r="108" spans="1:17" x14ac:dyDescent="0.25">
      <c r="A108" s="9">
        <v>106</v>
      </c>
      <c r="B108" s="36">
        <v>32417</v>
      </c>
      <c r="C108" s="40">
        <v>118.37</v>
      </c>
      <c r="D108" s="16"/>
      <c r="E108" s="17"/>
      <c r="F108" s="44"/>
      <c r="G108" s="17"/>
      <c r="H108" s="17"/>
      <c r="I108" s="17"/>
      <c r="J108" s="18"/>
      <c r="K108" s="16"/>
      <c r="L108" s="17"/>
      <c r="M108" s="17"/>
      <c r="N108" s="17"/>
      <c r="O108" s="17"/>
      <c r="P108" s="17"/>
      <c r="Q108" s="18"/>
    </row>
    <row r="109" spans="1:17" x14ac:dyDescent="0.25">
      <c r="A109" s="9">
        <v>107</v>
      </c>
      <c r="B109" s="36">
        <v>32448</v>
      </c>
      <c r="C109" s="40">
        <v>115.51</v>
      </c>
      <c r="D109" s="16"/>
      <c r="E109" s="17"/>
      <c r="F109" s="44"/>
      <c r="G109" s="17"/>
      <c r="H109" s="17"/>
      <c r="I109" s="17"/>
      <c r="J109" s="18"/>
      <c r="K109" s="16"/>
      <c r="L109" s="17"/>
      <c r="M109" s="17"/>
      <c r="N109" s="17"/>
      <c r="O109" s="17"/>
      <c r="P109" s="17"/>
      <c r="Q109" s="18"/>
    </row>
    <row r="110" spans="1:17" x14ac:dyDescent="0.25">
      <c r="A110" s="9">
        <v>108</v>
      </c>
      <c r="B110" s="36">
        <v>32478</v>
      </c>
      <c r="C110" s="40">
        <v>113.53</v>
      </c>
      <c r="D110" s="16"/>
      <c r="E110" s="17"/>
      <c r="F110" s="44"/>
      <c r="G110" s="17"/>
      <c r="H110" s="17"/>
      <c r="I110" s="17"/>
      <c r="J110" s="18"/>
      <c r="K110" s="16"/>
      <c r="L110" s="17"/>
      <c r="M110" s="17"/>
      <c r="N110" s="17"/>
      <c r="O110" s="17"/>
      <c r="P110" s="17"/>
      <c r="Q110" s="18"/>
    </row>
    <row r="111" spans="1:17" x14ac:dyDescent="0.25">
      <c r="A111" s="9">
        <v>109</v>
      </c>
      <c r="B111" s="36">
        <v>32509</v>
      </c>
      <c r="C111" s="40">
        <v>106.29</v>
      </c>
      <c r="D111" s="16"/>
      <c r="E111" s="17"/>
      <c r="F111" s="44"/>
      <c r="G111" s="17"/>
      <c r="H111" s="17"/>
      <c r="I111" s="17"/>
      <c r="J111" s="18"/>
      <c r="K111" s="16"/>
      <c r="L111" s="17"/>
      <c r="M111" s="17"/>
      <c r="N111" s="17"/>
      <c r="O111" s="17"/>
      <c r="P111" s="17"/>
      <c r="Q111" s="18"/>
    </row>
    <row r="112" spans="1:17" x14ac:dyDescent="0.25">
      <c r="A112" s="9">
        <v>110</v>
      </c>
      <c r="B112" s="36">
        <v>32540</v>
      </c>
      <c r="C112" s="40">
        <v>104.61</v>
      </c>
      <c r="D112" s="16"/>
      <c r="E112" s="17"/>
      <c r="F112" s="44"/>
      <c r="G112" s="17"/>
      <c r="H112" s="17"/>
      <c r="I112" s="17"/>
      <c r="J112" s="18"/>
      <c r="K112" s="16"/>
      <c r="L112" s="17"/>
      <c r="M112" s="17"/>
      <c r="N112" s="17"/>
      <c r="O112" s="17"/>
      <c r="P112" s="17"/>
      <c r="Q112" s="18"/>
    </row>
    <row r="113" spans="1:17" x14ac:dyDescent="0.25">
      <c r="A113" s="9">
        <v>111</v>
      </c>
      <c r="B113" s="36">
        <v>32568</v>
      </c>
      <c r="C113" s="40">
        <v>121.89</v>
      </c>
      <c r="D113" s="16"/>
      <c r="E113" s="17"/>
      <c r="F113" s="44"/>
      <c r="G113" s="17"/>
      <c r="H113" s="17"/>
      <c r="I113" s="17"/>
      <c r="J113" s="18"/>
      <c r="K113" s="16"/>
      <c r="L113" s="17"/>
      <c r="M113" s="17"/>
      <c r="N113" s="17"/>
      <c r="O113" s="17"/>
      <c r="P113" s="17"/>
      <c r="Q113" s="18"/>
    </row>
    <row r="114" spans="1:17" x14ac:dyDescent="0.25">
      <c r="A114" s="9">
        <v>112</v>
      </c>
      <c r="B114" s="36">
        <v>32599</v>
      </c>
      <c r="C114" s="40">
        <v>122.66</v>
      </c>
      <c r="D114" s="16"/>
      <c r="E114" s="17"/>
      <c r="F114" s="44"/>
      <c r="G114" s="17"/>
      <c r="H114" s="17"/>
      <c r="I114" s="17"/>
      <c r="J114" s="18"/>
      <c r="K114" s="16"/>
      <c r="L114" s="17"/>
      <c r="M114" s="17"/>
      <c r="N114" s="17"/>
      <c r="O114" s="17"/>
      <c r="P114" s="17"/>
      <c r="Q114" s="18"/>
    </row>
    <row r="115" spans="1:17" x14ac:dyDescent="0.25">
      <c r="A115" s="9">
        <v>113</v>
      </c>
      <c r="B115" s="36">
        <v>32629</v>
      </c>
      <c r="C115" s="40">
        <v>127.26</v>
      </c>
      <c r="D115" s="16"/>
      <c r="E115" s="17"/>
      <c r="F115" s="44"/>
      <c r="G115" s="17"/>
      <c r="H115" s="17"/>
      <c r="I115" s="17"/>
      <c r="J115" s="18"/>
      <c r="K115" s="16"/>
      <c r="L115" s="17"/>
      <c r="M115" s="17"/>
      <c r="N115" s="17"/>
      <c r="O115" s="17"/>
      <c r="P115" s="17"/>
      <c r="Q115" s="18"/>
    </row>
    <row r="116" spans="1:17" x14ac:dyDescent="0.25">
      <c r="A116" s="9">
        <v>114</v>
      </c>
      <c r="B116" s="36">
        <v>32660</v>
      </c>
      <c r="C116" s="40">
        <v>133.94</v>
      </c>
      <c r="D116" s="16"/>
      <c r="E116" s="17"/>
      <c r="F116" s="44"/>
      <c r="G116" s="17"/>
      <c r="H116" s="17"/>
      <c r="I116" s="17"/>
      <c r="J116" s="18"/>
      <c r="K116" s="16"/>
      <c r="L116" s="17"/>
      <c r="M116" s="17"/>
      <c r="N116" s="17"/>
      <c r="O116" s="17"/>
      <c r="P116" s="17"/>
      <c r="Q116" s="18"/>
    </row>
    <row r="117" spans="1:17" x14ac:dyDescent="0.25">
      <c r="A117" s="9">
        <v>115</v>
      </c>
      <c r="B117" s="36">
        <v>32690</v>
      </c>
      <c r="C117" s="40">
        <v>130.28</v>
      </c>
      <c r="D117" s="16"/>
      <c r="E117" s="17"/>
      <c r="F117" s="44"/>
      <c r="G117" s="17"/>
      <c r="H117" s="17"/>
      <c r="I117" s="17"/>
      <c r="J117" s="18"/>
      <c r="K117" s="16"/>
      <c r="L117" s="17"/>
      <c r="M117" s="17"/>
      <c r="N117" s="17"/>
      <c r="O117" s="17"/>
      <c r="P117" s="17"/>
      <c r="Q117" s="18"/>
    </row>
    <row r="118" spans="1:17" x14ac:dyDescent="0.25">
      <c r="A118" s="9">
        <v>116</v>
      </c>
      <c r="B118" s="36">
        <v>32721</v>
      </c>
      <c r="C118" s="40">
        <v>132.88</v>
      </c>
      <c r="D118" s="16"/>
      <c r="E118" s="17"/>
      <c r="F118" s="44"/>
      <c r="G118" s="17"/>
      <c r="H118" s="17"/>
      <c r="I118" s="17"/>
      <c r="J118" s="18"/>
      <c r="K118" s="16"/>
      <c r="L118" s="17"/>
      <c r="M118" s="17"/>
      <c r="N118" s="17"/>
      <c r="O118" s="17"/>
      <c r="P118" s="17"/>
      <c r="Q118" s="18"/>
    </row>
    <row r="119" spans="1:17" x14ac:dyDescent="0.25">
      <c r="A119" s="9">
        <v>117</v>
      </c>
      <c r="B119" s="36">
        <v>32752</v>
      </c>
      <c r="C119" s="40">
        <v>128.43</v>
      </c>
      <c r="D119" s="16"/>
      <c r="E119" s="17"/>
      <c r="F119" s="44"/>
      <c r="G119" s="17"/>
      <c r="H119" s="17"/>
      <c r="I119" s="17"/>
      <c r="J119" s="18"/>
      <c r="K119" s="16"/>
      <c r="L119" s="17"/>
      <c r="M119" s="17"/>
      <c r="N119" s="17"/>
      <c r="O119" s="17"/>
      <c r="P119" s="17"/>
      <c r="Q119" s="18"/>
    </row>
    <row r="120" spans="1:17" x14ac:dyDescent="0.25">
      <c r="A120" s="9">
        <v>118</v>
      </c>
      <c r="B120" s="36">
        <v>32782</v>
      </c>
      <c r="C120" s="40">
        <v>129.66</v>
      </c>
      <c r="D120" s="16"/>
      <c r="E120" s="17"/>
      <c r="F120" s="44"/>
      <c r="G120" s="17"/>
      <c r="H120" s="17"/>
      <c r="I120" s="17"/>
      <c r="J120" s="18"/>
      <c r="K120" s="16"/>
      <c r="L120" s="17"/>
      <c r="M120" s="17"/>
      <c r="N120" s="17"/>
      <c r="O120" s="17"/>
      <c r="P120" s="17"/>
      <c r="Q120" s="18"/>
    </row>
    <row r="121" spans="1:17" x14ac:dyDescent="0.25">
      <c r="A121" s="9">
        <v>119</v>
      </c>
      <c r="B121" s="36">
        <v>32813</v>
      </c>
      <c r="C121" s="40">
        <v>124.28</v>
      </c>
      <c r="D121" s="16"/>
      <c r="E121" s="17"/>
      <c r="F121" s="44"/>
      <c r="G121" s="17"/>
      <c r="H121" s="17"/>
      <c r="I121" s="17"/>
      <c r="J121" s="18"/>
      <c r="K121" s="16"/>
      <c r="L121" s="17"/>
      <c r="M121" s="17"/>
      <c r="N121" s="17"/>
      <c r="O121" s="17"/>
      <c r="P121" s="17"/>
      <c r="Q121" s="18"/>
    </row>
    <row r="122" spans="1:17" x14ac:dyDescent="0.25">
      <c r="A122" s="9">
        <v>120</v>
      </c>
      <c r="B122" s="36">
        <v>32843</v>
      </c>
      <c r="C122" s="40">
        <v>116.71</v>
      </c>
      <c r="D122" s="16"/>
      <c r="E122" s="17"/>
      <c r="F122" s="44"/>
      <c r="G122" s="17"/>
      <c r="H122" s="17"/>
      <c r="I122" s="17"/>
      <c r="J122" s="18"/>
      <c r="K122" s="16"/>
      <c r="L122" s="17"/>
      <c r="M122" s="17"/>
      <c r="N122" s="17"/>
      <c r="O122" s="17"/>
      <c r="P122" s="17"/>
      <c r="Q122" s="18"/>
    </row>
    <row r="123" spans="1:17" x14ac:dyDescent="0.25">
      <c r="A123" s="9">
        <v>121</v>
      </c>
      <c r="B123" s="36">
        <v>32874</v>
      </c>
      <c r="C123" s="40">
        <v>111.89</v>
      </c>
      <c r="D123" s="16"/>
      <c r="E123" s="17"/>
      <c r="F123" s="44"/>
      <c r="G123" s="17"/>
      <c r="H123" s="17"/>
      <c r="I123" s="17"/>
      <c r="J123" s="18"/>
      <c r="K123" s="16"/>
      <c r="L123" s="17"/>
      <c r="M123" s="17"/>
      <c r="N123" s="17"/>
      <c r="O123" s="17"/>
      <c r="P123" s="17"/>
      <c r="Q123" s="18"/>
    </row>
    <row r="124" spans="1:17" x14ac:dyDescent="0.25">
      <c r="A124" s="9">
        <v>122</v>
      </c>
      <c r="B124" s="36">
        <v>32905</v>
      </c>
      <c r="C124" s="40">
        <v>110.3</v>
      </c>
      <c r="D124" s="16"/>
      <c r="E124" s="17"/>
      <c r="F124" s="44"/>
      <c r="G124" s="17"/>
      <c r="H124" s="17"/>
      <c r="I124" s="17"/>
      <c r="J124" s="18"/>
      <c r="K124" s="16"/>
      <c r="L124" s="17"/>
      <c r="M124" s="17"/>
      <c r="N124" s="17"/>
      <c r="O124" s="17"/>
      <c r="P124" s="17"/>
      <c r="Q124" s="18"/>
    </row>
    <row r="125" spans="1:17" x14ac:dyDescent="0.25">
      <c r="A125" s="9">
        <v>123</v>
      </c>
      <c r="B125" s="36">
        <v>32933</v>
      </c>
      <c r="C125" s="40">
        <v>118.88</v>
      </c>
      <c r="D125" s="16"/>
      <c r="E125" s="17"/>
      <c r="F125" s="44"/>
      <c r="G125" s="17"/>
      <c r="H125" s="17"/>
      <c r="I125" s="17"/>
      <c r="J125" s="18"/>
      <c r="K125" s="16"/>
      <c r="L125" s="17"/>
      <c r="M125" s="17"/>
      <c r="N125" s="17"/>
      <c r="O125" s="17"/>
      <c r="P125" s="17"/>
      <c r="Q125" s="18"/>
    </row>
    <row r="126" spans="1:17" x14ac:dyDescent="0.25">
      <c r="A126" s="9">
        <v>124</v>
      </c>
      <c r="B126" s="36">
        <v>32964</v>
      </c>
      <c r="C126" s="40">
        <v>105.09</v>
      </c>
      <c r="D126" s="16"/>
      <c r="E126" s="17"/>
      <c r="F126" s="44"/>
      <c r="G126" s="17"/>
      <c r="H126" s="17"/>
      <c r="I126" s="17"/>
      <c r="J126" s="18"/>
      <c r="K126" s="16"/>
      <c r="L126" s="17"/>
      <c r="M126" s="17"/>
      <c r="N126" s="17"/>
      <c r="O126" s="17"/>
      <c r="P126" s="17"/>
      <c r="Q126" s="18"/>
    </row>
    <row r="127" spans="1:17" x14ac:dyDescent="0.25">
      <c r="A127" s="9">
        <v>125</v>
      </c>
      <c r="B127" s="36">
        <v>32994</v>
      </c>
      <c r="C127" s="40">
        <v>120.14</v>
      </c>
      <c r="D127" s="16"/>
      <c r="E127" s="17"/>
      <c r="F127" s="44"/>
      <c r="G127" s="17"/>
      <c r="H127" s="17"/>
      <c r="I127" s="17"/>
      <c r="J127" s="18"/>
      <c r="K127" s="16"/>
      <c r="L127" s="17"/>
      <c r="M127" s="17"/>
      <c r="N127" s="17"/>
      <c r="O127" s="17"/>
      <c r="P127" s="17"/>
      <c r="Q127" s="18"/>
    </row>
    <row r="128" spans="1:17" x14ac:dyDescent="0.25">
      <c r="A128" s="9">
        <v>126</v>
      </c>
      <c r="B128" s="36">
        <v>33025</v>
      </c>
      <c r="C128" s="40">
        <v>122.64</v>
      </c>
      <c r="D128" s="16"/>
      <c r="E128" s="17"/>
      <c r="F128" s="44"/>
      <c r="G128" s="17"/>
      <c r="H128" s="17"/>
      <c r="I128" s="17"/>
      <c r="J128" s="18"/>
      <c r="K128" s="16"/>
      <c r="L128" s="17"/>
      <c r="M128" s="17"/>
      <c r="N128" s="17"/>
      <c r="O128" s="17"/>
      <c r="P128" s="17"/>
      <c r="Q128" s="18"/>
    </row>
    <row r="129" spans="1:17" x14ac:dyDescent="0.25">
      <c r="A129" s="9">
        <v>127</v>
      </c>
      <c r="B129" s="36">
        <v>33055</v>
      </c>
      <c r="C129" s="40">
        <v>124.83</v>
      </c>
      <c r="D129" s="16"/>
      <c r="E129" s="17"/>
      <c r="F129" s="44"/>
      <c r="G129" s="17"/>
      <c r="H129" s="17"/>
      <c r="I129" s="17"/>
      <c r="J129" s="18"/>
      <c r="K129" s="16"/>
      <c r="L129" s="17"/>
      <c r="M129" s="17"/>
      <c r="N129" s="17"/>
      <c r="O129" s="17"/>
      <c r="P129" s="17"/>
      <c r="Q129" s="18"/>
    </row>
    <row r="130" spans="1:17" x14ac:dyDescent="0.25">
      <c r="A130" s="9">
        <v>128</v>
      </c>
      <c r="B130" s="36">
        <v>33086</v>
      </c>
      <c r="C130" s="40">
        <v>128.69</v>
      </c>
      <c r="D130" s="16"/>
      <c r="E130" s="17"/>
      <c r="F130" s="44"/>
      <c r="G130" s="17"/>
      <c r="H130" s="17"/>
      <c r="I130" s="17"/>
      <c r="J130" s="18"/>
      <c r="K130" s="16"/>
      <c r="L130" s="17"/>
      <c r="M130" s="17"/>
      <c r="N130" s="17"/>
      <c r="O130" s="17"/>
      <c r="P130" s="17"/>
      <c r="Q130" s="18"/>
    </row>
    <row r="131" spans="1:17" x14ac:dyDescent="0.25">
      <c r="A131" s="9">
        <v>129</v>
      </c>
      <c r="B131" s="36">
        <v>33117</v>
      </c>
      <c r="C131" s="40">
        <v>123.17</v>
      </c>
      <c r="D131" s="16"/>
      <c r="E131" s="17"/>
      <c r="F131" s="44"/>
      <c r="G131" s="17"/>
      <c r="H131" s="17"/>
      <c r="I131" s="17"/>
      <c r="J131" s="18"/>
      <c r="K131" s="16"/>
      <c r="L131" s="17"/>
      <c r="M131" s="17"/>
      <c r="N131" s="17"/>
      <c r="O131" s="17"/>
      <c r="P131" s="17"/>
      <c r="Q131" s="18"/>
    </row>
    <row r="132" spans="1:17" x14ac:dyDescent="0.25">
      <c r="A132" s="9">
        <v>130</v>
      </c>
      <c r="B132" s="36">
        <v>33147</v>
      </c>
      <c r="C132" s="40">
        <v>124.21</v>
      </c>
      <c r="D132" s="16"/>
      <c r="E132" s="17"/>
      <c r="F132" s="44"/>
      <c r="G132" s="17"/>
      <c r="H132" s="17"/>
      <c r="I132" s="17"/>
      <c r="J132" s="18"/>
      <c r="K132" s="16"/>
      <c r="L132" s="17"/>
      <c r="M132" s="17"/>
      <c r="N132" s="17"/>
      <c r="O132" s="17"/>
      <c r="P132" s="17"/>
      <c r="Q132" s="18"/>
    </row>
    <row r="133" spans="1:17" x14ac:dyDescent="0.25">
      <c r="A133" s="9">
        <v>131</v>
      </c>
      <c r="B133" s="36">
        <v>33178</v>
      </c>
      <c r="C133" s="40">
        <v>116.82</v>
      </c>
      <c r="D133" s="16"/>
      <c r="E133" s="17"/>
      <c r="F133" s="44"/>
      <c r="G133" s="17"/>
      <c r="H133" s="17"/>
      <c r="I133" s="17"/>
      <c r="J133" s="18"/>
      <c r="K133" s="16"/>
      <c r="L133" s="17"/>
      <c r="M133" s="17"/>
      <c r="N133" s="17"/>
      <c r="O133" s="17"/>
      <c r="P133" s="17"/>
      <c r="Q133" s="18"/>
    </row>
    <row r="134" spans="1:17" x14ac:dyDescent="0.25">
      <c r="A134" s="9">
        <v>132</v>
      </c>
      <c r="B134" s="36">
        <v>33208</v>
      </c>
      <c r="C134" s="40">
        <v>107.17</v>
      </c>
      <c r="D134" s="16"/>
      <c r="E134" s="17"/>
      <c r="F134" s="44"/>
      <c r="G134" s="17"/>
      <c r="H134" s="17"/>
      <c r="I134" s="17"/>
      <c r="J134" s="18"/>
      <c r="K134" s="16"/>
      <c r="L134" s="17"/>
      <c r="M134" s="17"/>
      <c r="N134" s="17"/>
      <c r="O134" s="17"/>
      <c r="P134" s="17"/>
      <c r="Q134" s="18"/>
    </row>
    <row r="135" spans="1:17" x14ac:dyDescent="0.25">
      <c r="A135" s="9">
        <v>133</v>
      </c>
      <c r="B135" s="36">
        <v>33239</v>
      </c>
      <c r="C135" s="40">
        <v>103.71</v>
      </c>
      <c r="D135" s="16"/>
      <c r="E135" s="17"/>
      <c r="F135" s="44"/>
      <c r="G135" s="17"/>
      <c r="H135" s="17"/>
      <c r="I135" s="17"/>
      <c r="J135" s="18"/>
      <c r="K135" s="16"/>
      <c r="L135" s="17"/>
      <c r="M135" s="17"/>
      <c r="N135" s="17"/>
      <c r="O135" s="17"/>
      <c r="P135" s="17"/>
      <c r="Q135" s="18"/>
    </row>
    <row r="136" spans="1:17" x14ac:dyDescent="0.25">
      <c r="A136" s="9">
        <v>134</v>
      </c>
      <c r="B136" s="36">
        <v>33270</v>
      </c>
      <c r="C136" s="40">
        <v>100.19</v>
      </c>
      <c r="D136" s="16"/>
      <c r="E136" s="17"/>
      <c r="F136" s="44"/>
      <c r="G136" s="17"/>
      <c r="H136" s="17"/>
      <c r="I136" s="17"/>
      <c r="J136" s="18"/>
      <c r="K136" s="16"/>
      <c r="L136" s="17"/>
      <c r="M136" s="17"/>
      <c r="N136" s="17"/>
      <c r="O136" s="17"/>
      <c r="P136" s="17"/>
      <c r="Q136" s="18"/>
    </row>
    <row r="137" spans="1:17" x14ac:dyDescent="0.25">
      <c r="A137" s="9">
        <v>135</v>
      </c>
      <c r="B137" s="36">
        <v>33298</v>
      </c>
      <c r="C137" s="40">
        <v>111.8</v>
      </c>
      <c r="D137" s="16"/>
      <c r="E137" s="17"/>
      <c r="F137" s="44"/>
      <c r="G137" s="17"/>
      <c r="H137" s="17"/>
      <c r="I137" s="17"/>
      <c r="J137" s="18"/>
      <c r="K137" s="16"/>
      <c r="L137" s="17"/>
      <c r="M137" s="17"/>
      <c r="N137" s="17"/>
      <c r="O137" s="17"/>
      <c r="P137" s="17"/>
      <c r="Q137" s="18"/>
    </row>
    <row r="138" spans="1:17" x14ac:dyDescent="0.25">
      <c r="A138" s="9">
        <v>136</v>
      </c>
      <c r="B138" s="36">
        <v>33329</v>
      </c>
      <c r="C138" s="40">
        <v>121.61</v>
      </c>
      <c r="D138" s="16"/>
      <c r="E138" s="17"/>
      <c r="F138" s="44"/>
      <c r="G138" s="17"/>
      <c r="H138" s="17"/>
      <c r="I138" s="17"/>
      <c r="J138" s="18"/>
      <c r="K138" s="16"/>
      <c r="L138" s="17"/>
      <c r="M138" s="17"/>
      <c r="N138" s="17"/>
      <c r="O138" s="17"/>
      <c r="P138" s="17"/>
      <c r="Q138" s="18"/>
    </row>
    <row r="139" spans="1:17" x14ac:dyDescent="0.25">
      <c r="A139" s="9">
        <v>137</v>
      </c>
      <c r="B139" s="36">
        <v>33359</v>
      </c>
      <c r="C139" s="40">
        <v>125.34</v>
      </c>
      <c r="D139" s="16"/>
      <c r="E139" s="17"/>
      <c r="F139" s="44"/>
      <c r="G139" s="17"/>
      <c r="H139" s="17"/>
      <c r="I139" s="17"/>
      <c r="J139" s="18"/>
      <c r="K139" s="16"/>
      <c r="L139" s="17"/>
      <c r="M139" s="17"/>
      <c r="N139" s="17"/>
      <c r="O139" s="17"/>
      <c r="P139" s="17"/>
      <c r="Q139" s="18"/>
    </row>
    <row r="140" spans="1:17" x14ac:dyDescent="0.25">
      <c r="A140" s="9">
        <v>138</v>
      </c>
      <c r="B140" s="36">
        <v>33390</v>
      </c>
      <c r="C140" s="40">
        <v>127.2</v>
      </c>
      <c r="D140" s="16"/>
      <c r="E140" s="17"/>
      <c r="F140" s="44"/>
      <c r="G140" s="17"/>
      <c r="H140" s="17"/>
      <c r="I140" s="17"/>
      <c r="J140" s="18"/>
      <c r="K140" s="16"/>
      <c r="L140" s="17"/>
      <c r="M140" s="17"/>
      <c r="N140" s="17"/>
      <c r="O140" s="17"/>
      <c r="P140" s="17"/>
      <c r="Q140" s="18"/>
    </row>
    <row r="141" spans="1:17" x14ac:dyDescent="0.25">
      <c r="A141" s="9">
        <v>139</v>
      </c>
      <c r="B141" s="36">
        <v>33420</v>
      </c>
      <c r="C141" s="40">
        <v>128.81</v>
      </c>
      <c r="D141" s="16"/>
      <c r="E141" s="17"/>
      <c r="F141" s="44"/>
      <c r="G141" s="17"/>
      <c r="H141" s="17"/>
      <c r="I141" s="17"/>
      <c r="J141" s="18"/>
      <c r="K141" s="16"/>
      <c r="L141" s="17"/>
      <c r="M141" s="17"/>
      <c r="N141" s="17"/>
      <c r="O141" s="17"/>
      <c r="P141" s="17"/>
      <c r="Q141" s="18"/>
    </row>
    <row r="142" spans="1:17" x14ac:dyDescent="0.25">
      <c r="A142" s="9">
        <v>140</v>
      </c>
      <c r="B142" s="36">
        <v>33451</v>
      </c>
      <c r="C142" s="40">
        <v>127.44</v>
      </c>
      <c r="D142" s="16"/>
      <c r="E142" s="17"/>
      <c r="F142" s="44"/>
      <c r="G142" s="17"/>
      <c r="H142" s="17"/>
      <c r="I142" s="17"/>
      <c r="J142" s="18"/>
      <c r="K142" s="16"/>
      <c r="L142" s="17"/>
      <c r="M142" s="17"/>
      <c r="N142" s="17"/>
      <c r="O142" s="17"/>
      <c r="P142" s="17"/>
      <c r="Q142" s="18"/>
    </row>
    <row r="143" spans="1:17" x14ac:dyDescent="0.25">
      <c r="A143" s="9">
        <v>141</v>
      </c>
      <c r="B143" s="36">
        <v>33482</v>
      </c>
      <c r="C143" s="40">
        <v>121.95</v>
      </c>
      <c r="D143" s="16"/>
      <c r="E143" s="17"/>
      <c r="F143" s="44"/>
      <c r="G143" s="17"/>
      <c r="H143" s="17"/>
      <c r="I143" s="17"/>
      <c r="J143" s="18"/>
      <c r="K143" s="16"/>
      <c r="L143" s="17"/>
      <c r="M143" s="17"/>
      <c r="N143" s="17"/>
      <c r="O143" s="17"/>
      <c r="P143" s="17"/>
      <c r="Q143" s="18"/>
    </row>
    <row r="144" spans="1:17" x14ac:dyDescent="0.25">
      <c r="A144" s="9">
        <v>142</v>
      </c>
      <c r="B144" s="36">
        <v>33512</v>
      </c>
      <c r="C144" s="40">
        <v>124.75</v>
      </c>
      <c r="D144" s="16"/>
      <c r="E144" s="17"/>
      <c r="F144" s="44"/>
      <c r="G144" s="17"/>
      <c r="H144" s="17"/>
      <c r="I144" s="17"/>
      <c r="J144" s="18"/>
      <c r="K144" s="16"/>
      <c r="L144" s="17"/>
      <c r="M144" s="17"/>
      <c r="N144" s="17"/>
      <c r="O144" s="17"/>
      <c r="P144" s="17"/>
      <c r="Q144" s="18"/>
    </row>
    <row r="145" spans="1:17" x14ac:dyDescent="0.25">
      <c r="A145" s="9">
        <v>143</v>
      </c>
      <c r="B145" s="36">
        <v>33543</v>
      </c>
      <c r="C145" s="40">
        <v>116.39</v>
      </c>
      <c r="D145" s="16"/>
      <c r="E145" s="17"/>
      <c r="F145" s="44"/>
      <c r="G145" s="17"/>
      <c r="H145" s="17"/>
      <c r="I145" s="17"/>
      <c r="J145" s="18"/>
      <c r="K145" s="16"/>
      <c r="L145" s="17"/>
      <c r="M145" s="17"/>
      <c r="N145" s="17"/>
      <c r="O145" s="17"/>
      <c r="P145" s="17"/>
      <c r="Q145" s="18"/>
    </row>
    <row r="146" spans="1:17" x14ac:dyDescent="0.25">
      <c r="A146" s="9">
        <v>144</v>
      </c>
      <c r="B146" s="36">
        <v>33573</v>
      </c>
      <c r="C146" s="40">
        <v>108.27</v>
      </c>
      <c r="D146" s="16"/>
      <c r="E146" s="17"/>
      <c r="F146" s="44"/>
      <c r="G146" s="17"/>
      <c r="H146" s="17"/>
      <c r="I146" s="17"/>
      <c r="J146" s="18"/>
      <c r="K146" s="16"/>
      <c r="L146" s="17"/>
      <c r="M146" s="17"/>
      <c r="N146" s="17"/>
      <c r="O146" s="17"/>
      <c r="P146" s="17"/>
      <c r="Q146" s="18"/>
    </row>
    <row r="147" spans="1:17" x14ac:dyDescent="0.25">
      <c r="A147" s="9">
        <v>145</v>
      </c>
      <c r="B147" s="36">
        <v>33604</v>
      </c>
      <c r="C147" s="40">
        <v>104.57</v>
      </c>
      <c r="D147" s="16"/>
      <c r="E147" s="17"/>
      <c r="F147" s="44"/>
      <c r="G147" s="17"/>
      <c r="H147" s="17"/>
      <c r="I147" s="17"/>
      <c r="J147" s="18"/>
      <c r="K147" s="16"/>
      <c r="L147" s="17"/>
      <c r="M147" s="17"/>
      <c r="N147" s="17"/>
      <c r="O147" s="17"/>
      <c r="P147" s="17"/>
      <c r="Q147" s="18"/>
    </row>
    <row r="148" spans="1:17" x14ac:dyDescent="0.25">
      <c r="A148" s="9">
        <v>146</v>
      </c>
      <c r="B148" s="36">
        <v>33635</v>
      </c>
      <c r="C148" s="40">
        <v>108.54</v>
      </c>
      <c r="D148" s="16"/>
      <c r="E148" s="17"/>
      <c r="F148" s="44"/>
      <c r="G148" s="17"/>
      <c r="H148" s="17"/>
      <c r="I148" s="17"/>
      <c r="J148" s="18"/>
      <c r="K148" s="16"/>
      <c r="L148" s="17"/>
      <c r="M148" s="17"/>
      <c r="N148" s="17"/>
      <c r="O148" s="17"/>
      <c r="P148" s="17"/>
      <c r="Q148" s="18"/>
    </row>
    <row r="149" spans="1:17" x14ac:dyDescent="0.25">
      <c r="A149" s="9">
        <v>147</v>
      </c>
      <c r="B149" s="36">
        <v>33664</v>
      </c>
      <c r="C149" s="40">
        <v>119.85</v>
      </c>
      <c r="D149" s="16"/>
      <c r="E149" s="17"/>
      <c r="F149" s="44"/>
      <c r="G149" s="17"/>
      <c r="H149" s="17"/>
      <c r="I149" s="17"/>
      <c r="J149" s="18"/>
      <c r="K149" s="16"/>
      <c r="L149" s="17"/>
      <c r="M149" s="17"/>
      <c r="N149" s="17"/>
      <c r="O149" s="17"/>
      <c r="P149" s="17"/>
      <c r="Q149" s="18"/>
    </row>
    <row r="150" spans="1:17" x14ac:dyDescent="0.25">
      <c r="A150" s="9">
        <v>148</v>
      </c>
      <c r="B150" s="36">
        <v>33695</v>
      </c>
      <c r="C150" s="40">
        <v>119.67</v>
      </c>
      <c r="D150" s="16"/>
      <c r="E150" s="17"/>
      <c r="F150" s="44"/>
      <c r="G150" s="17"/>
      <c r="H150" s="17"/>
      <c r="I150" s="17"/>
      <c r="J150" s="18"/>
      <c r="K150" s="16"/>
      <c r="L150" s="17"/>
      <c r="M150" s="17"/>
      <c r="N150" s="17"/>
      <c r="O150" s="17"/>
      <c r="P150" s="17"/>
      <c r="Q150" s="18"/>
    </row>
    <row r="151" spans="1:17" x14ac:dyDescent="0.25">
      <c r="A151" s="9">
        <v>149</v>
      </c>
      <c r="B151" s="36">
        <v>33725</v>
      </c>
      <c r="C151" s="40">
        <v>120.98</v>
      </c>
      <c r="D151" s="16"/>
      <c r="E151" s="17"/>
      <c r="F151" s="44"/>
      <c r="G151" s="17"/>
      <c r="H151" s="17"/>
      <c r="I151" s="17"/>
      <c r="J151" s="18"/>
      <c r="K151" s="16"/>
      <c r="L151" s="17"/>
      <c r="M151" s="17"/>
      <c r="N151" s="17"/>
      <c r="O151" s="17"/>
      <c r="P151" s="17"/>
      <c r="Q151" s="18"/>
    </row>
    <row r="152" spans="1:17" x14ac:dyDescent="0.25">
      <c r="A152" s="9">
        <v>150</v>
      </c>
      <c r="B152" s="36">
        <v>33756</v>
      </c>
      <c r="C152" s="40">
        <v>125.71</v>
      </c>
      <c r="D152" s="16"/>
      <c r="E152" s="17"/>
      <c r="F152" s="44"/>
      <c r="G152" s="17"/>
      <c r="H152" s="17"/>
      <c r="I152" s="17"/>
      <c r="J152" s="18"/>
      <c r="K152" s="16"/>
      <c r="L152" s="17"/>
      <c r="M152" s="17"/>
      <c r="N152" s="17"/>
      <c r="O152" s="17"/>
      <c r="P152" s="17"/>
      <c r="Q152" s="18"/>
    </row>
    <row r="153" spans="1:17" x14ac:dyDescent="0.25">
      <c r="A153" s="9">
        <v>151</v>
      </c>
      <c r="B153" s="36">
        <v>33786</v>
      </c>
      <c r="C153" s="40">
        <v>122.54</v>
      </c>
      <c r="D153" s="16"/>
      <c r="E153" s="17"/>
      <c r="F153" s="44"/>
      <c r="G153" s="17"/>
      <c r="H153" s="17"/>
      <c r="I153" s="17"/>
      <c r="J153" s="18"/>
      <c r="K153" s="16"/>
      <c r="L153" s="17"/>
      <c r="M153" s="17"/>
      <c r="N153" s="17"/>
      <c r="O153" s="17"/>
      <c r="P153" s="17"/>
      <c r="Q153" s="18"/>
    </row>
    <row r="154" spans="1:17" x14ac:dyDescent="0.25">
      <c r="A154" s="9">
        <v>152</v>
      </c>
      <c r="B154" s="36">
        <v>33817</v>
      </c>
      <c r="C154" s="40">
        <v>119.02</v>
      </c>
      <c r="D154" s="16"/>
      <c r="E154" s="17"/>
      <c r="F154" s="44"/>
      <c r="G154" s="17"/>
      <c r="H154" s="17"/>
      <c r="I154" s="17"/>
      <c r="J154" s="18"/>
      <c r="K154" s="16"/>
      <c r="L154" s="17"/>
      <c r="M154" s="17"/>
      <c r="N154" s="17"/>
      <c r="O154" s="17"/>
      <c r="P154" s="17"/>
      <c r="Q154" s="18"/>
    </row>
    <row r="155" spans="1:17" x14ac:dyDescent="0.25">
      <c r="A155" s="9">
        <v>153</v>
      </c>
      <c r="B155" s="36">
        <v>33848</v>
      </c>
      <c r="C155" s="40">
        <v>118.77</v>
      </c>
      <c r="D155" s="16"/>
      <c r="E155" s="17"/>
      <c r="F155" s="44"/>
      <c r="G155" s="17"/>
      <c r="H155" s="17"/>
      <c r="I155" s="17"/>
      <c r="J155" s="18"/>
      <c r="K155" s="16"/>
      <c r="L155" s="17"/>
      <c r="M155" s="17"/>
      <c r="N155" s="17"/>
      <c r="O155" s="17"/>
      <c r="P155" s="17"/>
      <c r="Q155" s="18"/>
    </row>
    <row r="156" spans="1:17" x14ac:dyDescent="0.25">
      <c r="A156" s="9">
        <v>154</v>
      </c>
      <c r="B156" s="36">
        <v>33878</v>
      </c>
      <c r="C156" s="40">
        <v>118.64</v>
      </c>
      <c r="D156" s="16"/>
      <c r="E156" s="17"/>
      <c r="F156" s="44"/>
      <c r="G156" s="17"/>
      <c r="H156" s="17"/>
      <c r="I156" s="17"/>
      <c r="J156" s="18"/>
      <c r="K156" s="16"/>
      <c r="L156" s="17"/>
      <c r="M156" s="17"/>
      <c r="N156" s="17"/>
      <c r="O156" s="17"/>
      <c r="P156" s="17"/>
      <c r="Q156" s="18"/>
    </row>
    <row r="157" spans="1:17" x14ac:dyDescent="0.25">
      <c r="A157" s="9">
        <v>155</v>
      </c>
      <c r="B157" s="36">
        <v>33909</v>
      </c>
      <c r="C157" s="40">
        <v>116.32</v>
      </c>
      <c r="D157" s="16"/>
      <c r="E157" s="17"/>
      <c r="F157" s="44"/>
      <c r="G157" s="17"/>
      <c r="H157" s="17"/>
      <c r="I157" s="17"/>
      <c r="J157" s="18"/>
      <c r="K157" s="16"/>
      <c r="L157" s="17"/>
      <c r="M157" s="17"/>
      <c r="N157" s="17"/>
      <c r="O157" s="17"/>
      <c r="P157" s="17"/>
      <c r="Q157" s="18"/>
    </row>
    <row r="158" spans="1:17" x14ac:dyDescent="0.25">
      <c r="A158" s="9">
        <v>156</v>
      </c>
      <c r="B158" s="36">
        <v>33939</v>
      </c>
      <c r="C158" s="40">
        <v>112</v>
      </c>
      <c r="D158" s="16"/>
      <c r="E158" s="17"/>
      <c r="F158" s="44"/>
      <c r="G158" s="17"/>
      <c r="H158" s="17"/>
      <c r="I158" s="17"/>
      <c r="J158" s="18"/>
      <c r="K158" s="16"/>
      <c r="L158" s="17"/>
      <c r="M158" s="17"/>
      <c r="N158" s="17"/>
      <c r="O158" s="17"/>
      <c r="P158" s="17"/>
      <c r="Q158" s="18"/>
    </row>
    <row r="159" spans="1:17" x14ac:dyDescent="0.25">
      <c r="A159" s="9">
        <v>157</v>
      </c>
      <c r="B159" s="36">
        <v>33970</v>
      </c>
      <c r="C159" s="40">
        <v>106.46</v>
      </c>
      <c r="D159" s="16"/>
      <c r="E159" s="17"/>
      <c r="F159" s="44"/>
      <c r="G159" s="17"/>
      <c r="H159" s="17"/>
      <c r="I159" s="17"/>
      <c r="J159" s="18"/>
      <c r="K159" s="16"/>
      <c r="L159" s="17"/>
      <c r="M159" s="17"/>
      <c r="N159" s="17"/>
      <c r="O159" s="17"/>
      <c r="P159" s="17"/>
      <c r="Q159" s="18"/>
    </row>
    <row r="160" spans="1:17" x14ac:dyDescent="0.25">
      <c r="A160" s="9">
        <v>158</v>
      </c>
      <c r="B160" s="36">
        <v>34001</v>
      </c>
      <c r="C160" s="40">
        <v>107.84</v>
      </c>
      <c r="D160" s="16"/>
      <c r="E160" s="17"/>
      <c r="F160" s="44"/>
      <c r="G160" s="17"/>
      <c r="H160" s="17"/>
      <c r="I160" s="17"/>
      <c r="J160" s="18"/>
      <c r="K160" s="16"/>
      <c r="L160" s="17"/>
      <c r="M160" s="17"/>
      <c r="N160" s="17"/>
      <c r="O160" s="17"/>
      <c r="P160" s="17"/>
      <c r="Q160" s="18"/>
    </row>
    <row r="161" spans="1:17" x14ac:dyDescent="0.25">
      <c r="A161" s="9">
        <v>159</v>
      </c>
      <c r="B161" s="36">
        <v>34029</v>
      </c>
      <c r="C161" s="40">
        <v>128.06</v>
      </c>
      <c r="D161" s="16"/>
      <c r="E161" s="17"/>
      <c r="F161" s="44"/>
      <c r="G161" s="17"/>
      <c r="H161" s="17"/>
      <c r="I161" s="17"/>
      <c r="J161" s="18"/>
      <c r="K161" s="16"/>
      <c r="L161" s="17"/>
      <c r="M161" s="17"/>
      <c r="N161" s="17"/>
      <c r="O161" s="17"/>
      <c r="P161" s="17"/>
      <c r="Q161" s="18"/>
    </row>
    <row r="162" spans="1:17" x14ac:dyDescent="0.25">
      <c r="A162" s="9">
        <v>160</v>
      </c>
      <c r="B162" s="36">
        <v>34060</v>
      </c>
      <c r="C162" s="40">
        <v>125.61</v>
      </c>
      <c r="D162" s="16"/>
      <c r="E162" s="17"/>
      <c r="F162" s="44"/>
      <c r="G162" s="17"/>
      <c r="H162" s="17"/>
      <c r="I162" s="17"/>
      <c r="J162" s="18"/>
      <c r="K162" s="16"/>
      <c r="L162" s="17"/>
      <c r="M162" s="17"/>
      <c r="N162" s="17"/>
      <c r="O162" s="17"/>
      <c r="P162" s="17"/>
      <c r="Q162" s="18"/>
    </row>
    <row r="163" spans="1:17" x14ac:dyDescent="0.25">
      <c r="A163" s="9">
        <v>161</v>
      </c>
      <c r="B163" s="36">
        <v>34090</v>
      </c>
      <c r="C163" s="40">
        <v>129.07</v>
      </c>
      <c r="D163" s="16"/>
      <c r="E163" s="17"/>
      <c r="F163" s="44"/>
      <c r="G163" s="17"/>
      <c r="H163" s="17"/>
      <c r="I163" s="17"/>
      <c r="J163" s="18"/>
      <c r="K163" s="16"/>
      <c r="L163" s="17"/>
      <c r="M163" s="17"/>
      <c r="N163" s="17"/>
      <c r="O163" s="17"/>
      <c r="P163" s="17"/>
      <c r="Q163" s="18"/>
    </row>
    <row r="164" spans="1:17" x14ac:dyDescent="0.25">
      <c r="A164" s="9">
        <v>162</v>
      </c>
      <c r="B164" s="36">
        <v>34121</v>
      </c>
      <c r="C164" s="40">
        <v>130.61000000000001</v>
      </c>
      <c r="D164" s="16"/>
      <c r="E164" s="17"/>
      <c r="F164" s="44"/>
      <c r="G164" s="17"/>
      <c r="H164" s="17"/>
      <c r="I164" s="17"/>
      <c r="J164" s="18"/>
      <c r="K164" s="16"/>
      <c r="L164" s="17"/>
      <c r="M164" s="17"/>
      <c r="N164" s="17"/>
      <c r="O164" s="17"/>
      <c r="P164" s="17"/>
      <c r="Q164" s="18"/>
    </row>
    <row r="165" spans="1:17" x14ac:dyDescent="0.25">
      <c r="A165" s="9">
        <v>163</v>
      </c>
      <c r="B165" s="36">
        <v>34151</v>
      </c>
      <c r="C165" s="40">
        <v>126.45</v>
      </c>
      <c r="D165" s="16"/>
      <c r="E165" s="17"/>
      <c r="F165" s="44"/>
      <c r="G165" s="17"/>
      <c r="H165" s="17"/>
      <c r="I165" s="17"/>
      <c r="J165" s="18"/>
      <c r="K165" s="16"/>
      <c r="L165" s="17"/>
      <c r="M165" s="17"/>
      <c r="N165" s="17"/>
      <c r="O165" s="17"/>
      <c r="P165" s="17"/>
      <c r="Q165" s="18"/>
    </row>
    <row r="166" spans="1:17" x14ac:dyDescent="0.25">
      <c r="A166" s="9">
        <v>164</v>
      </c>
      <c r="B166" s="36">
        <v>34182</v>
      </c>
      <c r="C166" s="40">
        <v>125.56</v>
      </c>
      <c r="D166" s="16"/>
      <c r="E166" s="17"/>
      <c r="F166" s="44"/>
      <c r="G166" s="17"/>
      <c r="H166" s="17"/>
      <c r="I166" s="17"/>
      <c r="J166" s="18"/>
      <c r="K166" s="16"/>
      <c r="L166" s="17"/>
      <c r="M166" s="17"/>
      <c r="N166" s="17"/>
      <c r="O166" s="17"/>
      <c r="P166" s="17"/>
      <c r="Q166" s="18"/>
    </row>
    <row r="167" spans="1:17" x14ac:dyDescent="0.25">
      <c r="A167" s="9">
        <v>165</v>
      </c>
      <c r="B167" s="36">
        <v>34213</v>
      </c>
      <c r="C167" s="40">
        <v>123.32</v>
      </c>
      <c r="D167" s="16"/>
      <c r="E167" s="17"/>
      <c r="F167" s="44"/>
      <c r="G167" s="17"/>
      <c r="H167" s="17"/>
      <c r="I167" s="17"/>
      <c r="J167" s="18"/>
      <c r="K167" s="16"/>
      <c r="L167" s="17"/>
      <c r="M167" s="17"/>
      <c r="N167" s="17"/>
      <c r="O167" s="17"/>
      <c r="P167" s="17"/>
      <c r="Q167" s="18"/>
    </row>
    <row r="168" spans="1:17" x14ac:dyDescent="0.25">
      <c r="A168" s="9">
        <v>166</v>
      </c>
      <c r="B168" s="36">
        <v>34243</v>
      </c>
      <c r="C168" s="40">
        <v>122.58</v>
      </c>
      <c r="D168" s="16"/>
      <c r="E168" s="17"/>
      <c r="F168" s="44"/>
      <c r="G168" s="17"/>
      <c r="H168" s="17"/>
      <c r="I168" s="17"/>
      <c r="J168" s="18"/>
      <c r="K168" s="16"/>
      <c r="L168" s="17"/>
      <c r="M168" s="17"/>
      <c r="N168" s="17"/>
      <c r="O168" s="17"/>
      <c r="P168" s="17"/>
      <c r="Q168" s="18"/>
    </row>
    <row r="169" spans="1:17" x14ac:dyDescent="0.25">
      <c r="A169" s="9">
        <v>167</v>
      </c>
      <c r="B169" s="36">
        <v>34274</v>
      </c>
      <c r="C169" s="40">
        <v>121.3</v>
      </c>
      <c r="D169" s="16"/>
      <c r="E169" s="17"/>
      <c r="F169" s="44"/>
      <c r="G169" s="17"/>
      <c r="H169" s="17"/>
      <c r="I169" s="17"/>
      <c r="J169" s="18"/>
      <c r="K169" s="16"/>
      <c r="L169" s="17"/>
      <c r="M169" s="17"/>
      <c r="N169" s="17"/>
      <c r="O169" s="17"/>
      <c r="P169" s="17"/>
      <c r="Q169" s="18"/>
    </row>
    <row r="170" spans="1:17" x14ac:dyDescent="0.25">
      <c r="A170" s="9">
        <v>168</v>
      </c>
      <c r="B170" s="36">
        <v>34304</v>
      </c>
      <c r="C170" s="40">
        <v>119.04</v>
      </c>
      <c r="D170" s="16"/>
      <c r="E170" s="17"/>
      <c r="F170" s="44"/>
      <c r="G170" s="17"/>
      <c r="H170" s="17"/>
      <c r="I170" s="17"/>
      <c r="J170" s="18"/>
      <c r="K170" s="16"/>
      <c r="L170" s="17"/>
      <c r="M170" s="17"/>
      <c r="N170" s="17"/>
      <c r="O170" s="17"/>
      <c r="P170" s="17"/>
      <c r="Q170" s="18"/>
    </row>
    <row r="171" spans="1:17" x14ac:dyDescent="0.25">
      <c r="A171" s="9">
        <v>169</v>
      </c>
      <c r="B171" s="36">
        <v>34335</v>
      </c>
      <c r="C171" s="40">
        <v>113.85</v>
      </c>
      <c r="D171" s="16"/>
      <c r="E171" s="17"/>
      <c r="F171" s="44"/>
      <c r="G171" s="17"/>
      <c r="H171" s="17"/>
      <c r="I171" s="17"/>
      <c r="J171" s="18"/>
      <c r="K171" s="16"/>
      <c r="L171" s="17"/>
      <c r="M171" s="17"/>
      <c r="N171" s="17"/>
      <c r="O171" s="17"/>
      <c r="P171" s="17"/>
      <c r="Q171" s="18"/>
    </row>
    <row r="172" spans="1:17" x14ac:dyDescent="0.25">
      <c r="A172" s="9">
        <v>170</v>
      </c>
      <c r="B172" s="36">
        <v>34366</v>
      </c>
      <c r="C172" s="40">
        <v>112.6</v>
      </c>
      <c r="D172" s="16"/>
      <c r="E172" s="17"/>
      <c r="F172" s="44"/>
      <c r="G172" s="17"/>
      <c r="H172" s="17"/>
      <c r="I172" s="17"/>
      <c r="J172" s="18"/>
      <c r="K172" s="16"/>
      <c r="L172" s="17"/>
      <c r="M172" s="17"/>
      <c r="N172" s="17"/>
      <c r="O172" s="17"/>
      <c r="P172" s="17"/>
      <c r="Q172" s="18"/>
    </row>
    <row r="173" spans="1:17" x14ac:dyDescent="0.25">
      <c r="A173" s="9">
        <v>171</v>
      </c>
      <c r="B173" s="36">
        <v>34394</v>
      </c>
      <c r="C173" s="40">
        <v>134.16999999999999</v>
      </c>
      <c r="D173" s="16"/>
      <c r="E173" s="17"/>
      <c r="F173" s="44"/>
      <c r="G173" s="17"/>
      <c r="H173" s="17"/>
      <c r="I173" s="17"/>
      <c r="J173" s="18"/>
      <c r="K173" s="16"/>
      <c r="L173" s="17"/>
      <c r="M173" s="17"/>
      <c r="N173" s="17"/>
      <c r="O173" s="17"/>
      <c r="P173" s="17"/>
      <c r="Q173" s="18"/>
    </row>
    <row r="174" spans="1:17" x14ac:dyDescent="0.25">
      <c r="A174" s="9">
        <v>172</v>
      </c>
      <c r="B174" s="36">
        <v>34425</v>
      </c>
      <c r="C174" s="40">
        <v>129.5</v>
      </c>
      <c r="D174" s="16"/>
      <c r="E174" s="17"/>
      <c r="F174" s="44"/>
      <c r="G174" s="17"/>
      <c r="H174" s="17"/>
      <c r="I174" s="17"/>
      <c r="J174" s="18"/>
      <c r="K174" s="16"/>
      <c r="L174" s="17"/>
      <c r="M174" s="17"/>
      <c r="N174" s="17"/>
      <c r="O174" s="17"/>
      <c r="P174" s="17"/>
      <c r="Q174" s="18"/>
    </row>
    <row r="175" spans="1:17" x14ac:dyDescent="0.25">
      <c r="A175" s="9">
        <v>173</v>
      </c>
      <c r="B175" s="36">
        <v>34455</v>
      </c>
      <c r="C175" s="40">
        <v>134.97</v>
      </c>
      <c r="D175" s="16"/>
      <c r="E175" s="17"/>
      <c r="F175" s="44"/>
      <c r="G175" s="17"/>
      <c r="H175" s="17"/>
      <c r="I175" s="17"/>
      <c r="J175" s="18"/>
      <c r="K175" s="16"/>
      <c r="L175" s="17"/>
      <c r="M175" s="17"/>
      <c r="N175" s="17"/>
      <c r="O175" s="17"/>
      <c r="P175" s="17"/>
      <c r="Q175" s="18"/>
    </row>
    <row r="176" spans="1:17" x14ac:dyDescent="0.25">
      <c r="A176" s="9">
        <v>174</v>
      </c>
      <c r="B176" s="36">
        <v>34486</v>
      </c>
      <c r="C176" s="40">
        <v>135.19</v>
      </c>
      <c r="D176" s="16"/>
      <c r="E176" s="17"/>
      <c r="F176" s="44"/>
      <c r="G176" s="17"/>
      <c r="H176" s="17"/>
      <c r="I176" s="17"/>
      <c r="J176" s="18"/>
      <c r="K176" s="16"/>
      <c r="L176" s="17"/>
      <c r="M176" s="17"/>
      <c r="N176" s="17"/>
      <c r="O176" s="17"/>
      <c r="P176" s="17"/>
      <c r="Q176" s="18"/>
    </row>
    <row r="177" spans="1:17" x14ac:dyDescent="0.25">
      <c r="A177" s="9">
        <v>175</v>
      </c>
      <c r="B177" s="36">
        <v>34516</v>
      </c>
      <c r="C177" s="40">
        <v>130.09</v>
      </c>
      <c r="D177" s="16"/>
      <c r="E177" s="17"/>
      <c r="F177" s="44"/>
      <c r="G177" s="17"/>
      <c r="H177" s="17"/>
      <c r="I177" s="17"/>
      <c r="J177" s="18"/>
      <c r="K177" s="16"/>
      <c r="L177" s="17"/>
      <c r="M177" s="17"/>
      <c r="N177" s="17"/>
      <c r="O177" s="17"/>
      <c r="P177" s="17"/>
      <c r="Q177" s="18"/>
    </row>
    <row r="178" spans="1:17" x14ac:dyDescent="0.25">
      <c r="A178" s="9">
        <v>176</v>
      </c>
      <c r="B178" s="36">
        <v>34547</v>
      </c>
      <c r="C178" s="40">
        <v>135.38</v>
      </c>
      <c r="D178" s="16"/>
      <c r="E178" s="17"/>
      <c r="F178" s="44"/>
      <c r="G178" s="17"/>
      <c r="H178" s="17"/>
      <c r="I178" s="17"/>
      <c r="J178" s="18"/>
      <c r="K178" s="16"/>
      <c r="L178" s="17"/>
      <c r="M178" s="17"/>
      <c r="N178" s="17"/>
      <c r="O178" s="17"/>
      <c r="P178" s="17"/>
      <c r="Q178" s="18"/>
    </row>
    <row r="179" spans="1:17" x14ac:dyDescent="0.25">
      <c r="A179" s="9">
        <v>177</v>
      </c>
      <c r="B179" s="36">
        <v>34578</v>
      </c>
      <c r="C179" s="40">
        <v>134.06</v>
      </c>
      <c r="D179" s="16"/>
      <c r="E179" s="17"/>
      <c r="F179" s="44"/>
      <c r="G179" s="17"/>
      <c r="H179" s="17"/>
      <c r="I179" s="17"/>
      <c r="J179" s="18"/>
      <c r="K179" s="16"/>
      <c r="L179" s="17"/>
      <c r="M179" s="17"/>
      <c r="N179" s="17"/>
      <c r="O179" s="17"/>
      <c r="P179" s="17"/>
      <c r="Q179" s="18"/>
    </row>
    <row r="180" spans="1:17" x14ac:dyDescent="0.25">
      <c r="A180" s="9">
        <v>178</v>
      </c>
      <c r="B180" s="36">
        <v>34608</v>
      </c>
      <c r="C180" s="40">
        <v>132.4</v>
      </c>
      <c r="D180" s="16"/>
      <c r="E180" s="17"/>
      <c r="F180" s="44"/>
      <c r="G180" s="17"/>
      <c r="H180" s="17"/>
      <c r="I180" s="17"/>
      <c r="J180" s="18"/>
      <c r="K180" s="16"/>
      <c r="L180" s="17"/>
      <c r="M180" s="17"/>
      <c r="N180" s="17"/>
      <c r="O180" s="17"/>
      <c r="P180" s="17"/>
      <c r="Q180" s="18"/>
    </row>
    <row r="181" spans="1:17" x14ac:dyDescent="0.25">
      <c r="A181" s="9">
        <v>179</v>
      </c>
      <c r="B181" s="36">
        <v>34639</v>
      </c>
      <c r="C181" s="40">
        <v>133.06</v>
      </c>
      <c r="D181" s="16"/>
      <c r="E181" s="17"/>
      <c r="F181" s="44"/>
      <c r="G181" s="17"/>
      <c r="H181" s="17"/>
      <c r="I181" s="17"/>
      <c r="J181" s="18"/>
      <c r="K181" s="16"/>
      <c r="L181" s="17"/>
      <c r="M181" s="17"/>
      <c r="N181" s="17"/>
      <c r="O181" s="17"/>
      <c r="P181" s="17"/>
      <c r="Q181" s="18"/>
    </row>
    <row r="182" spans="1:17" x14ac:dyDescent="0.25">
      <c r="A182" s="9">
        <v>180</v>
      </c>
      <c r="B182" s="36">
        <v>34669</v>
      </c>
      <c r="C182" s="40">
        <v>133.09</v>
      </c>
      <c r="D182" s="16"/>
      <c r="E182" s="17"/>
      <c r="F182" s="44"/>
      <c r="G182" s="17"/>
      <c r="H182" s="17"/>
      <c r="I182" s="17"/>
      <c r="J182" s="18"/>
      <c r="K182" s="16"/>
      <c r="L182" s="17"/>
      <c r="M182" s="17"/>
      <c r="N182" s="17"/>
      <c r="O182" s="17"/>
      <c r="P182" s="17"/>
      <c r="Q182" s="18"/>
    </row>
    <row r="183" spans="1:17" x14ac:dyDescent="0.25">
      <c r="A183" s="9">
        <v>181</v>
      </c>
      <c r="B183" s="36">
        <v>34700</v>
      </c>
      <c r="C183" s="40">
        <v>126.24</v>
      </c>
      <c r="D183" s="16"/>
      <c r="E183" s="17"/>
      <c r="F183" s="44"/>
      <c r="G183" s="17"/>
      <c r="H183" s="17"/>
      <c r="I183" s="17"/>
      <c r="J183" s="18"/>
      <c r="K183" s="16"/>
      <c r="L183" s="17"/>
      <c r="M183" s="17"/>
      <c r="N183" s="17"/>
      <c r="O183" s="17"/>
      <c r="P183" s="17"/>
      <c r="Q183" s="18"/>
    </row>
    <row r="184" spans="1:17" x14ac:dyDescent="0.25">
      <c r="A184" s="9">
        <v>182</v>
      </c>
      <c r="B184" s="36">
        <v>34731</v>
      </c>
      <c r="C184" s="40">
        <v>125.79</v>
      </c>
      <c r="D184" s="16"/>
      <c r="E184" s="17"/>
      <c r="F184" s="44"/>
      <c r="G184" s="17"/>
      <c r="H184" s="17"/>
      <c r="I184" s="17"/>
      <c r="J184" s="18"/>
      <c r="K184" s="16"/>
      <c r="L184" s="17"/>
      <c r="M184" s="17"/>
      <c r="N184" s="17"/>
      <c r="O184" s="17"/>
      <c r="P184" s="17"/>
      <c r="Q184" s="18"/>
    </row>
    <row r="185" spans="1:17" x14ac:dyDescent="0.25">
      <c r="A185" s="9">
        <v>183</v>
      </c>
      <c r="B185" s="36">
        <v>34759</v>
      </c>
      <c r="C185" s="40">
        <v>147.22999999999999</v>
      </c>
      <c r="D185" s="16"/>
      <c r="E185" s="17"/>
      <c r="F185" s="44"/>
      <c r="G185" s="17"/>
      <c r="H185" s="17"/>
      <c r="I185" s="17"/>
      <c r="J185" s="18"/>
      <c r="K185" s="16"/>
      <c r="L185" s="17"/>
      <c r="M185" s="17"/>
      <c r="N185" s="17"/>
      <c r="O185" s="17"/>
      <c r="P185" s="17"/>
      <c r="Q185" s="18"/>
    </row>
    <row r="186" spans="1:17" x14ac:dyDescent="0.25">
      <c r="A186" s="9">
        <v>184</v>
      </c>
      <c r="B186" s="36">
        <v>34790</v>
      </c>
      <c r="C186" s="40">
        <v>139.63999999999999</v>
      </c>
      <c r="D186" s="16"/>
      <c r="E186" s="17"/>
      <c r="F186" s="44"/>
      <c r="G186" s="17"/>
      <c r="H186" s="17"/>
      <c r="I186" s="17"/>
      <c r="J186" s="18"/>
      <c r="K186" s="16"/>
      <c r="L186" s="17"/>
      <c r="M186" s="17"/>
      <c r="N186" s="17"/>
      <c r="O186" s="17"/>
      <c r="P186" s="17"/>
      <c r="Q186" s="18"/>
    </row>
    <row r="187" spans="1:17" x14ac:dyDescent="0.25">
      <c r="A187" s="9">
        <v>185</v>
      </c>
      <c r="B187" s="36">
        <v>34820</v>
      </c>
      <c r="C187" s="40">
        <v>139.11000000000001</v>
      </c>
      <c r="D187" s="16"/>
      <c r="E187" s="17"/>
      <c r="F187" s="44"/>
      <c r="G187" s="17"/>
      <c r="H187" s="17"/>
      <c r="I187" s="17"/>
      <c r="J187" s="18"/>
      <c r="K187" s="16"/>
      <c r="L187" s="17"/>
      <c r="M187" s="17"/>
      <c r="N187" s="17"/>
      <c r="O187" s="17"/>
      <c r="P187" s="17"/>
      <c r="Q187" s="18"/>
    </row>
    <row r="188" spans="1:17" x14ac:dyDescent="0.25">
      <c r="A188" s="9">
        <v>186</v>
      </c>
      <c r="B188" s="36">
        <v>34851</v>
      </c>
      <c r="C188" s="40">
        <v>141.11000000000001</v>
      </c>
      <c r="D188" s="16"/>
      <c r="E188" s="17"/>
      <c r="F188" s="44"/>
      <c r="G188" s="17"/>
      <c r="H188" s="17"/>
      <c r="I188" s="17"/>
      <c r="J188" s="18"/>
      <c r="K188" s="16"/>
      <c r="L188" s="17"/>
      <c r="M188" s="17"/>
      <c r="N188" s="17"/>
      <c r="O188" s="17"/>
      <c r="P188" s="17"/>
      <c r="Q188" s="18"/>
    </row>
    <row r="189" spans="1:17" x14ac:dyDescent="0.25">
      <c r="A189" s="9">
        <v>187</v>
      </c>
      <c r="B189" s="36">
        <v>34881</v>
      </c>
      <c r="C189" s="40">
        <v>134.19999999999999</v>
      </c>
      <c r="D189" s="16"/>
      <c r="E189" s="17"/>
      <c r="F189" s="44"/>
      <c r="G189" s="17"/>
      <c r="H189" s="17"/>
      <c r="I189" s="17"/>
      <c r="J189" s="18"/>
      <c r="K189" s="16"/>
      <c r="L189" s="17"/>
      <c r="M189" s="17"/>
      <c r="N189" s="17"/>
      <c r="O189" s="17"/>
      <c r="P189" s="17"/>
      <c r="Q189" s="18"/>
    </row>
    <row r="190" spans="1:17" x14ac:dyDescent="0.25">
      <c r="A190" s="9">
        <v>188</v>
      </c>
      <c r="B190" s="36">
        <v>34912</v>
      </c>
      <c r="C190" s="40">
        <v>136.30000000000001</v>
      </c>
      <c r="D190" s="16"/>
      <c r="E190" s="17"/>
      <c r="F190" s="44"/>
      <c r="G190" s="17"/>
      <c r="H190" s="17"/>
      <c r="I190" s="17"/>
      <c r="J190" s="18"/>
      <c r="K190" s="16"/>
      <c r="L190" s="17"/>
      <c r="M190" s="17"/>
      <c r="N190" s="17"/>
      <c r="O190" s="17"/>
      <c r="P190" s="17"/>
      <c r="Q190" s="18"/>
    </row>
    <row r="191" spans="1:17" x14ac:dyDescent="0.25">
      <c r="A191" s="9">
        <v>189</v>
      </c>
      <c r="B191" s="36">
        <v>34943</v>
      </c>
      <c r="C191" s="40">
        <v>132.47</v>
      </c>
      <c r="D191" s="16"/>
      <c r="E191" s="17"/>
      <c r="F191" s="44"/>
      <c r="G191" s="17"/>
      <c r="H191" s="17"/>
      <c r="I191" s="17"/>
      <c r="J191" s="18"/>
      <c r="K191" s="16"/>
      <c r="L191" s="17"/>
      <c r="M191" s="17"/>
      <c r="N191" s="17"/>
      <c r="O191" s="17"/>
      <c r="P191" s="17"/>
      <c r="Q191" s="18"/>
    </row>
    <row r="192" spans="1:17" x14ac:dyDescent="0.25">
      <c r="A192" s="9">
        <v>190</v>
      </c>
      <c r="B192" s="36">
        <v>34973</v>
      </c>
      <c r="C192" s="40">
        <v>134.88999999999999</v>
      </c>
      <c r="D192" s="16"/>
      <c r="E192" s="17"/>
      <c r="F192" s="44"/>
      <c r="G192" s="17"/>
      <c r="H192" s="17"/>
      <c r="I192" s="17"/>
      <c r="J192" s="18"/>
      <c r="K192" s="16"/>
      <c r="L192" s="17"/>
      <c r="M192" s="17"/>
      <c r="N192" s="17"/>
      <c r="O192" s="17"/>
      <c r="P192" s="17"/>
      <c r="Q192" s="18"/>
    </row>
    <row r="193" spans="1:17" x14ac:dyDescent="0.25">
      <c r="A193" s="9">
        <v>191</v>
      </c>
      <c r="B193" s="36">
        <v>35004</v>
      </c>
      <c r="C193" s="40">
        <v>133.53</v>
      </c>
      <c r="D193" s="16"/>
      <c r="E193" s="17"/>
      <c r="F193" s="44"/>
      <c r="G193" s="17"/>
      <c r="H193" s="17"/>
      <c r="I193" s="17"/>
      <c r="J193" s="18"/>
      <c r="K193" s="16"/>
      <c r="L193" s="17"/>
      <c r="M193" s="17"/>
      <c r="N193" s="17"/>
      <c r="O193" s="17"/>
      <c r="P193" s="17"/>
      <c r="Q193" s="18"/>
    </row>
    <row r="194" spans="1:17" x14ac:dyDescent="0.25">
      <c r="A194" s="9">
        <v>192</v>
      </c>
      <c r="B194" s="36">
        <v>35034</v>
      </c>
      <c r="C194" s="40">
        <v>128.47999999999999</v>
      </c>
      <c r="D194" s="16"/>
      <c r="E194" s="17"/>
      <c r="F194" s="44"/>
      <c r="G194" s="17"/>
      <c r="H194" s="17"/>
      <c r="I194" s="17"/>
      <c r="J194" s="18"/>
      <c r="K194" s="16"/>
      <c r="L194" s="17"/>
      <c r="M194" s="17"/>
      <c r="N194" s="17"/>
      <c r="O194" s="17"/>
      <c r="P194" s="17"/>
      <c r="Q194" s="18"/>
    </row>
    <row r="195" spans="1:17" x14ac:dyDescent="0.25">
      <c r="A195" s="9">
        <v>193</v>
      </c>
      <c r="B195" s="36">
        <v>35065</v>
      </c>
      <c r="C195" s="40">
        <v>124.29</v>
      </c>
      <c r="D195" s="16"/>
      <c r="E195" s="17"/>
      <c r="F195" s="44"/>
      <c r="G195" s="17"/>
      <c r="H195" s="17"/>
      <c r="I195" s="17"/>
      <c r="J195" s="18"/>
      <c r="K195" s="16"/>
      <c r="L195" s="17"/>
      <c r="M195" s="17"/>
      <c r="N195" s="17"/>
      <c r="O195" s="17"/>
      <c r="P195" s="17"/>
      <c r="Q195" s="18"/>
    </row>
    <row r="196" spans="1:17" x14ac:dyDescent="0.25">
      <c r="A196" s="9">
        <v>194</v>
      </c>
      <c r="B196" s="36">
        <v>35096</v>
      </c>
      <c r="C196" s="40">
        <v>124.61</v>
      </c>
      <c r="D196" s="16"/>
      <c r="E196" s="17"/>
      <c r="F196" s="44"/>
      <c r="G196" s="17"/>
      <c r="H196" s="17"/>
      <c r="I196" s="17"/>
      <c r="J196" s="18"/>
      <c r="K196" s="16"/>
      <c r="L196" s="17"/>
      <c r="M196" s="17"/>
      <c r="N196" s="17"/>
      <c r="O196" s="17"/>
      <c r="P196" s="17"/>
      <c r="Q196" s="18"/>
    </row>
    <row r="197" spans="1:17" x14ac:dyDescent="0.25">
      <c r="A197" s="9">
        <v>195</v>
      </c>
      <c r="B197" s="36">
        <v>35125</v>
      </c>
      <c r="C197" s="40">
        <v>139.72999999999999</v>
      </c>
      <c r="D197" s="16"/>
      <c r="E197" s="17"/>
      <c r="F197" s="44"/>
      <c r="G197" s="17"/>
      <c r="H197" s="17"/>
      <c r="I197" s="17"/>
      <c r="J197" s="18"/>
      <c r="K197" s="16"/>
      <c r="L197" s="17"/>
      <c r="M197" s="17"/>
      <c r="N197" s="17"/>
      <c r="O197" s="17"/>
      <c r="P197" s="17"/>
      <c r="Q197" s="18"/>
    </row>
    <row r="198" spans="1:17" x14ac:dyDescent="0.25">
      <c r="A198" s="9">
        <v>196</v>
      </c>
      <c r="B198" s="36">
        <v>35156</v>
      </c>
      <c r="C198" s="40">
        <v>140.99</v>
      </c>
      <c r="D198" s="16"/>
      <c r="E198" s="17"/>
      <c r="F198" s="44"/>
      <c r="G198" s="17"/>
      <c r="H198" s="17"/>
      <c r="I198" s="17"/>
      <c r="J198" s="18"/>
      <c r="K198" s="16"/>
      <c r="L198" s="17"/>
      <c r="M198" s="17"/>
      <c r="N198" s="17"/>
      <c r="O198" s="17"/>
      <c r="P198" s="17"/>
      <c r="Q198" s="18"/>
    </row>
    <row r="199" spans="1:17" x14ac:dyDescent="0.25">
      <c r="A199" s="9">
        <v>197</v>
      </c>
      <c r="B199" s="36">
        <v>35186</v>
      </c>
      <c r="C199" s="40">
        <v>145.1</v>
      </c>
      <c r="D199" s="16"/>
      <c r="E199" s="17"/>
      <c r="F199" s="44"/>
      <c r="G199" s="17"/>
      <c r="H199" s="17"/>
      <c r="I199" s="17"/>
      <c r="J199" s="18"/>
      <c r="K199" s="16"/>
      <c r="L199" s="17"/>
      <c r="M199" s="17"/>
      <c r="N199" s="17"/>
      <c r="O199" s="17"/>
      <c r="P199" s="17"/>
      <c r="Q199" s="18"/>
    </row>
    <row r="200" spans="1:17" x14ac:dyDescent="0.25">
      <c r="A200" s="9">
        <v>198</v>
      </c>
      <c r="B200" s="36">
        <v>35217</v>
      </c>
      <c r="C200" s="40">
        <v>141.55000000000001</v>
      </c>
      <c r="D200" s="16"/>
      <c r="E200" s="17"/>
      <c r="F200" s="44"/>
      <c r="G200" s="17"/>
      <c r="H200" s="17"/>
      <c r="I200" s="17"/>
      <c r="J200" s="18"/>
      <c r="K200" s="16"/>
      <c r="L200" s="17"/>
      <c r="M200" s="17"/>
      <c r="N200" s="17"/>
      <c r="O200" s="17"/>
      <c r="P200" s="17"/>
      <c r="Q200" s="18"/>
    </row>
    <row r="201" spans="1:17" x14ac:dyDescent="0.25">
      <c r="A201" s="9">
        <v>199</v>
      </c>
      <c r="B201" s="36">
        <v>35247</v>
      </c>
      <c r="C201" s="40">
        <v>144.65</v>
      </c>
      <c r="D201" s="16"/>
      <c r="E201" s="17"/>
      <c r="F201" s="44"/>
      <c r="G201" s="17"/>
      <c r="H201" s="17"/>
      <c r="I201" s="17"/>
      <c r="J201" s="18"/>
      <c r="K201" s="16"/>
      <c r="L201" s="17"/>
      <c r="M201" s="17"/>
      <c r="N201" s="17"/>
      <c r="O201" s="17"/>
      <c r="P201" s="17"/>
      <c r="Q201" s="18"/>
    </row>
    <row r="202" spans="1:17" x14ac:dyDescent="0.25">
      <c r="A202" s="9">
        <v>200</v>
      </c>
      <c r="B202" s="36">
        <v>35278</v>
      </c>
      <c r="C202" s="40">
        <v>142.91999999999999</v>
      </c>
      <c r="D202" s="16"/>
      <c r="E202" s="17"/>
      <c r="F202" s="44"/>
      <c r="G202" s="17"/>
      <c r="H202" s="17"/>
      <c r="I202" s="17"/>
      <c r="J202" s="18"/>
      <c r="K202" s="16"/>
      <c r="L202" s="17"/>
      <c r="M202" s="17"/>
      <c r="N202" s="17"/>
      <c r="O202" s="17"/>
      <c r="P202" s="17"/>
      <c r="Q202" s="18"/>
    </row>
    <row r="203" spans="1:17" x14ac:dyDescent="0.25">
      <c r="A203" s="9">
        <v>201</v>
      </c>
      <c r="B203" s="36">
        <v>35309</v>
      </c>
      <c r="C203" s="40">
        <v>141.19999999999999</v>
      </c>
      <c r="D203" s="16"/>
      <c r="E203" s="17"/>
      <c r="F203" s="44"/>
      <c r="G203" s="17"/>
      <c r="H203" s="17"/>
      <c r="I203" s="17"/>
      <c r="J203" s="18"/>
      <c r="K203" s="16"/>
      <c r="L203" s="17"/>
      <c r="M203" s="17"/>
      <c r="N203" s="17"/>
      <c r="O203" s="17"/>
      <c r="P203" s="17"/>
      <c r="Q203" s="18"/>
    </row>
    <row r="204" spans="1:17" x14ac:dyDescent="0.25">
      <c r="A204" s="9">
        <v>202</v>
      </c>
      <c r="B204" s="36">
        <v>35339</v>
      </c>
      <c r="C204" s="40">
        <v>143.56</v>
      </c>
      <c r="D204" s="16"/>
      <c r="E204" s="17"/>
      <c r="F204" s="44"/>
      <c r="G204" s="17"/>
      <c r="H204" s="17"/>
      <c r="I204" s="17"/>
      <c r="J204" s="18"/>
      <c r="K204" s="16"/>
      <c r="L204" s="17"/>
      <c r="M204" s="17"/>
      <c r="N204" s="17"/>
      <c r="O204" s="17"/>
      <c r="P204" s="17"/>
      <c r="Q204" s="18"/>
    </row>
    <row r="205" spans="1:17" x14ac:dyDescent="0.25">
      <c r="A205" s="9">
        <v>203</v>
      </c>
      <c r="B205" s="36">
        <v>35370</v>
      </c>
      <c r="C205" s="40">
        <v>138.87</v>
      </c>
      <c r="D205" s="16"/>
      <c r="E205" s="17"/>
      <c r="F205" s="44"/>
      <c r="G205" s="17"/>
      <c r="H205" s="17"/>
      <c r="I205" s="17"/>
      <c r="J205" s="18"/>
      <c r="K205" s="16"/>
      <c r="L205" s="17"/>
      <c r="M205" s="17"/>
      <c r="N205" s="17"/>
      <c r="O205" s="17"/>
      <c r="P205" s="17"/>
      <c r="Q205" s="18"/>
    </row>
    <row r="206" spans="1:17" x14ac:dyDescent="0.25">
      <c r="A206" s="9">
        <v>204</v>
      </c>
      <c r="B206" s="36">
        <v>35400</v>
      </c>
      <c r="C206" s="40">
        <v>135.55000000000001</v>
      </c>
      <c r="D206" s="16"/>
      <c r="E206" s="17"/>
      <c r="F206" s="44"/>
      <c r="G206" s="17"/>
      <c r="H206" s="17"/>
      <c r="I206" s="17"/>
      <c r="J206" s="18"/>
      <c r="K206" s="16"/>
      <c r="L206" s="17"/>
      <c r="M206" s="17"/>
      <c r="N206" s="17"/>
      <c r="O206" s="17"/>
      <c r="P206" s="17"/>
      <c r="Q206" s="18"/>
    </row>
    <row r="207" spans="1:17" x14ac:dyDescent="0.25">
      <c r="A207" s="9">
        <v>205</v>
      </c>
      <c r="B207" s="36">
        <v>35431</v>
      </c>
      <c r="C207" s="40">
        <v>129.94</v>
      </c>
      <c r="D207" s="16"/>
      <c r="E207" s="17"/>
      <c r="F207" s="44"/>
      <c r="G207" s="17"/>
      <c r="H207" s="17"/>
      <c r="I207" s="17"/>
      <c r="J207" s="18"/>
      <c r="K207" s="16"/>
      <c r="L207" s="17"/>
      <c r="M207" s="17"/>
      <c r="N207" s="17"/>
      <c r="O207" s="17"/>
      <c r="P207" s="17"/>
      <c r="Q207" s="18"/>
    </row>
    <row r="208" spans="1:17" x14ac:dyDescent="0.25">
      <c r="A208" s="9">
        <v>206</v>
      </c>
      <c r="B208" s="36">
        <v>35462</v>
      </c>
      <c r="C208" s="40">
        <v>127.69</v>
      </c>
      <c r="D208" s="16"/>
      <c r="E208" s="17"/>
      <c r="F208" s="44"/>
      <c r="G208" s="17"/>
      <c r="H208" s="17"/>
      <c r="I208" s="17"/>
      <c r="J208" s="18"/>
      <c r="K208" s="16"/>
      <c r="L208" s="17"/>
      <c r="M208" s="17"/>
      <c r="N208" s="17"/>
      <c r="O208" s="17"/>
      <c r="P208" s="17"/>
      <c r="Q208" s="18"/>
    </row>
    <row r="209" spans="1:17" x14ac:dyDescent="0.25">
      <c r="A209" s="9">
        <v>207</v>
      </c>
      <c r="B209" s="36">
        <v>35490</v>
      </c>
      <c r="C209" s="40">
        <v>144.25</v>
      </c>
      <c r="D209" s="16"/>
      <c r="E209" s="17"/>
      <c r="F209" s="44"/>
      <c r="G209" s="17"/>
      <c r="H209" s="17"/>
      <c r="I209" s="17"/>
      <c r="J209" s="18"/>
      <c r="K209" s="16"/>
      <c r="L209" s="17"/>
      <c r="M209" s="17"/>
      <c r="N209" s="17"/>
      <c r="O209" s="17"/>
      <c r="P209" s="17"/>
      <c r="Q209" s="18"/>
    </row>
    <row r="210" spans="1:17" x14ac:dyDescent="0.25">
      <c r="A210" s="9">
        <v>208</v>
      </c>
      <c r="B210" s="36">
        <v>35521</v>
      </c>
      <c r="C210" s="40">
        <v>149.5</v>
      </c>
      <c r="D210" s="16"/>
      <c r="E210" s="17"/>
      <c r="F210" s="44"/>
      <c r="G210" s="17"/>
      <c r="H210" s="17"/>
      <c r="I210" s="17"/>
      <c r="J210" s="18"/>
      <c r="K210" s="16"/>
      <c r="L210" s="17"/>
      <c r="M210" s="17"/>
      <c r="N210" s="17"/>
      <c r="O210" s="17"/>
      <c r="P210" s="17"/>
      <c r="Q210" s="18"/>
    </row>
    <row r="211" spans="1:17" x14ac:dyDescent="0.25">
      <c r="A211" s="24">
        <v>209</v>
      </c>
      <c r="B211" s="37">
        <v>35551</v>
      </c>
      <c r="C211" s="41">
        <v>148.88</v>
      </c>
      <c r="D211" s="16"/>
      <c r="E211" s="17"/>
      <c r="F211" s="44"/>
      <c r="G211" s="17"/>
      <c r="H211" s="17"/>
      <c r="I211" s="17"/>
      <c r="J211" s="18"/>
      <c r="K211" s="16"/>
      <c r="L211" s="17"/>
      <c r="M211" s="17"/>
      <c r="N211" s="17"/>
      <c r="O211" s="17"/>
      <c r="P211" s="17"/>
      <c r="Q211" s="18"/>
    </row>
    <row r="212" spans="1:17" x14ac:dyDescent="0.25">
      <c r="A212" s="24">
        <v>210</v>
      </c>
      <c r="B212" s="37">
        <v>35582</v>
      </c>
      <c r="C212" s="41">
        <v>149.5</v>
      </c>
      <c r="D212" s="16"/>
      <c r="E212" s="17"/>
      <c r="F212" s="44"/>
      <c r="G212" s="17"/>
      <c r="H212" s="17"/>
      <c r="I212" s="17"/>
      <c r="J212" s="18"/>
      <c r="K212" s="16"/>
      <c r="L212" s="17"/>
      <c r="M212" s="17"/>
      <c r="N212" s="17"/>
      <c r="O212" s="17"/>
      <c r="P212" s="17"/>
      <c r="Q212" s="18"/>
    </row>
    <row r="213" spans="1:17" x14ac:dyDescent="0.25">
      <c r="A213" s="24">
        <v>211</v>
      </c>
      <c r="B213" s="37">
        <v>35612</v>
      </c>
      <c r="C213" s="41">
        <v>146.84</v>
      </c>
      <c r="D213" s="16"/>
      <c r="E213" s="17"/>
      <c r="F213" s="44"/>
      <c r="G213" s="17"/>
      <c r="H213" s="17"/>
      <c r="I213" s="17"/>
      <c r="J213" s="18"/>
      <c r="K213" s="16"/>
      <c r="L213" s="17"/>
      <c r="M213" s="17"/>
      <c r="N213" s="17"/>
      <c r="O213" s="17"/>
      <c r="P213" s="17"/>
      <c r="Q213" s="18"/>
    </row>
    <row r="214" spans="1:17" x14ac:dyDescent="0.25">
      <c r="A214" s="24">
        <v>212</v>
      </c>
      <c r="B214" s="37">
        <v>35643</v>
      </c>
      <c r="C214" s="41">
        <v>145.69</v>
      </c>
      <c r="D214" s="16"/>
      <c r="E214" s="17"/>
      <c r="F214" s="44"/>
      <c r="G214" s="17"/>
      <c r="H214" s="17"/>
      <c r="I214" s="17"/>
      <c r="J214" s="18"/>
      <c r="K214" s="16"/>
      <c r="L214" s="17"/>
      <c r="M214" s="17"/>
      <c r="N214" s="17"/>
      <c r="O214" s="17"/>
      <c r="P214" s="17"/>
      <c r="Q214" s="18"/>
    </row>
    <row r="215" spans="1:17" x14ac:dyDescent="0.25">
      <c r="A215" s="24">
        <v>213</v>
      </c>
      <c r="B215" s="37">
        <v>35674</v>
      </c>
      <c r="C215" s="41">
        <v>148.19999999999999</v>
      </c>
      <c r="D215" s="16"/>
      <c r="E215" s="17"/>
      <c r="F215" s="44"/>
      <c r="G215" s="17"/>
      <c r="H215" s="17"/>
      <c r="I215" s="17"/>
      <c r="J215" s="18"/>
      <c r="K215" s="16"/>
      <c r="L215" s="17"/>
      <c r="M215" s="17"/>
      <c r="N215" s="17"/>
      <c r="O215" s="17"/>
      <c r="P215" s="17"/>
      <c r="Q215" s="18"/>
    </row>
    <row r="216" spans="1:17" x14ac:dyDescent="0.25">
      <c r="A216" s="24">
        <v>214</v>
      </c>
      <c r="B216" s="37">
        <v>35704</v>
      </c>
      <c r="C216" s="41">
        <v>149.43</v>
      </c>
      <c r="D216" s="16"/>
      <c r="E216" s="17"/>
      <c r="F216" s="44"/>
      <c r="G216" s="17"/>
      <c r="H216" s="17"/>
      <c r="I216" s="17"/>
      <c r="J216" s="18"/>
      <c r="K216" s="16"/>
      <c r="L216" s="17"/>
      <c r="M216" s="17"/>
      <c r="N216" s="17"/>
      <c r="O216" s="17"/>
      <c r="P216" s="17"/>
      <c r="Q216" s="18"/>
    </row>
    <row r="217" spans="1:17" x14ac:dyDescent="0.25">
      <c r="A217" s="24">
        <v>215</v>
      </c>
      <c r="B217" s="37">
        <v>35735</v>
      </c>
      <c r="C217" s="41">
        <v>140.24</v>
      </c>
      <c r="D217" s="16"/>
      <c r="E217" s="17"/>
      <c r="F217" s="44"/>
      <c r="G217" s="17"/>
      <c r="H217" s="17"/>
      <c r="I217" s="17"/>
      <c r="J217" s="18"/>
      <c r="K217" s="16"/>
      <c r="L217" s="17"/>
      <c r="M217" s="17"/>
      <c r="N217" s="17"/>
      <c r="O217" s="17"/>
      <c r="P217" s="17"/>
      <c r="Q217" s="18"/>
    </row>
    <row r="218" spans="1:17" ht="15.75" thickBot="1" x14ac:dyDescent="0.3">
      <c r="A218" s="33">
        <v>216</v>
      </c>
      <c r="B218" s="38">
        <v>35765</v>
      </c>
      <c r="C218" s="42">
        <v>135.12</v>
      </c>
      <c r="D218" s="16"/>
      <c r="E218" s="17"/>
      <c r="F218" s="44"/>
      <c r="G218" s="17"/>
      <c r="H218" s="17"/>
      <c r="I218" s="17"/>
      <c r="J218" s="18"/>
      <c r="K218" s="19"/>
      <c r="L218" s="20"/>
      <c r="M218" s="20"/>
      <c r="N218" s="20"/>
      <c r="O218" s="20"/>
      <c r="P218" s="20"/>
      <c r="Q218" s="21"/>
    </row>
    <row r="219" spans="1:17" x14ac:dyDescent="0.25">
      <c r="A219" s="24">
        <v>217</v>
      </c>
      <c r="B219" s="43">
        <v>35796</v>
      </c>
      <c r="C219" s="41"/>
      <c r="D219" s="16"/>
      <c r="E219" s="17"/>
      <c r="F219" s="44">
        <v>1</v>
      </c>
      <c r="G219" s="17">
        <f>($D$218+$E$218*F219)+F207</f>
        <v>0</v>
      </c>
      <c r="H219" s="17"/>
      <c r="I219" s="17"/>
      <c r="J219" s="18"/>
    </row>
    <row r="220" spans="1:17" x14ac:dyDescent="0.25">
      <c r="A220" s="24">
        <v>218</v>
      </c>
      <c r="B220" s="43">
        <v>35827</v>
      </c>
      <c r="C220" s="41"/>
      <c r="D220" s="16"/>
      <c r="E220" s="17"/>
      <c r="F220" s="44">
        <v>2</v>
      </c>
      <c r="G220" s="17">
        <f t="shared" ref="G220:G224" si="0">($D$218+$E$218*F220)+F208</f>
        <v>0</v>
      </c>
      <c r="H220" s="17"/>
      <c r="I220" s="17"/>
      <c r="J220" s="18"/>
    </row>
    <row r="221" spans="1:17" x14ac:dyDescent="0.25">
      <c r="A221" s="24">
        <v>219</v>
      </c>
      <c r="B221" s="43">
        <v>35855</v>
      </c>
      <c r="C221" s="41"/>
      <c r="D221" s="16"/>
      <c r="E221" s="17"/>
      <c r="F221" s="44">
        <v>3</v>
      </c>
      <c r="G221" s="17">
        <f t="shared" si="0"/>
        <v>0</v>
      </c>
      <c r="H221" s="17"/>
      <c r="I221" s="17"/>
      <c r="J221" s="18"/>
    </row>
    <row r="222" spans="1:17" x14ac:dyDescent="0.25">
      <c r="A222" s="24">
        <v>220</v>
      </c>
      <c r="B222" s="43">
        <v>35886</v>
      </c>
      <c r="C222" s="41"/>
      <c r="D222" s="16"/>
      <c r="E222" s="17"/>
      <c r="F222" s="44">
        <v>4</v>
      </c>
      <c r="G222" s="17">
        <f t="shared" si="0"/>
        <v>0</v>
      </c>
      <c r="H222" s="17"/>
      <c r="I222" s="17"/>
      <c r="J222" s="18"/>
    </row>
    <row r="223" spans="1:17" x14ac:dyDescent="0.25">
      <c r="A223" s="24">
        <v>221</v>
      </c>
      <c r="B223" s="43">
        <v>35916</v>
      </c>
      <c r="C223" s="41"/>
      <c r="D223" s="16"/>
      <c r="E223" s="17"/>
      <c r="F223" s="44">
        <v>5</v>
      </c>
      <c r="G223" s="17">
        <f t="shared" si="0"/>
        <v>0</v>
      </c>
      <c r="H223" s="17"/>
      <c r="I223" s="17"/>
      <c r="J223" s="18"/>
    </row>
    <row r="224" spans="1:17" x14ac:dyDescent="0.25">
      <c r="A224" s="24">
        <v>222</v>
      </c>
      <c r="B224" s="43">
        <v>35947</v>
      </c>
      <c r="C224" s="41"/>
      <c r="D224" s="16"/>
      <c r="E224" s="17"/>
      <c r="F224" s="44">
        <v>6</v>
      </c>
      <c r="G224" s="17">
        <f t="shared" si="0"/>
        <v>0</v>
      </c>
      <c r="H224" s="17"/>
      <c r="I224" s="17"/>
      <c r="J224" s="18"/>
    </row>
    <row r="226" spans="4:12" x14ac:dyDescent="0.25">
      <c r="D226" s="22" t="s">
        <v>42</v>
      </c>
      <c r="E226" s="23" t="e">
        <f>AVERAGE(I15:I218)</f>
        <v>#DIV/0!</v>
      </c>
      <c r="K226" s="22" t="s">
        <v>42</v>
      </c>
      <c r="L226" s="23"/>
    </row>
    <row r="227" spans="4:12" x14ac:dyDescent="0.25">
      <c r="D227" s="22" t="s">
        <v>43</v>
      </c>
      <c r="E227" s="23">
        <f>SUMSQ(H15:H218)</f>
        <v>0</v>
      </c>
      <c r="K227" s="22" t="s">
        <v>43</v>
      </c>
      <c r="L227" s="23"/>
    </row>
    <row r="228" spans="4:12" x14ac:dyDescent="0.25">
      <c r="D228" s="22" t="s">
        <v>44</v>
      </c>
      <c r="E228" s="23" t="e">
        <f>E227/COUNT(H15:H218)</f>
        <v>#DIV/0!</v>
      </c>
      <c r="K228" s="22" t="s">
        <v>44</v>
      </c>
      <c r="L228" s="23"/>
    </row>
    <row r="229" spans="4:12" x14ac:dyDescent="0.25">
      <c r="D229" s="22" t="s">
        <v>50</v>
      </c>
      <c r="E229" s="23" t="e">
        <f>SQRT(E228)</f>
        <v>#DIV/0!</v>
      </c>
      <c r="K229" s="22" t="s">
        <v>50</v>
      </c>
      <c r="L229" s="23"/>
    </row>
    <row r="230" spans="4:12" x14ac:dyDescent="0.25">
      <c r="D230" s="22" t="s">
        <v>45</v>
      </c>
      <c r="E230" s="45" t="e">
        <f>AVERAGE(J15:J218)</f>
        <v>#DIV/0!</v>
      </c>
      <c r="K230" s="22" t="s">
        <v>45</v>
      </c>
      <c r="L230" s="23"/>
    </row>
  </sheetData>
  <mergeCells count="2">
    <mergeCell ref="D1:G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Serruchos</vt:lpstr>
      <vt:lpstr>PIB Brasil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Leasing</cp:lastModifiedBy>
  <dcterms:created xsi:type="dcterms:W3CDTF">2016-02-23T22:58:00Z</dcterms:created>
  <dcterms:modified xsi:type="dcterms:W3CDTF">2020-03-17T16:08:34Z</dcterms:modified>
</cp:coreProperties>
</file>