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-ECONOMETRICS\FreeWorkshops\TallerEconometría2023\Sesion4\"/>
    </mc:Choice>
  </mc:AlternateContent>
  <xr:revisionPtr revIDLastSave="0" documentId="13_ncr:1_{BB14D641-2F4F-4AE4-B9C7-E9F73BAED280}" xr6:coauthVersionLast="47" xr6:coauthVersionMax="47" xr10:uidLastSave="{00000000-0000-0000-0000-000000000000}"/>
  <bookViews>
    <workbookView xWindow="-120" yWindow="-120" windowWidth="20730" windowHeight="11160" activeTab="2" xr2:uid="{3F8BD582-8019-48BF-B8F1-52FD4B769A9D}"/>
  </bookViews>
  <sheets>
    <sheet name="Relación de Variables Y Xs" sheetId="2" r:id="rId1"/>
    <sheet name="Ejercicio 1" sheetId="1" r:id="rId2"/>
    <sheet name="Solució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5" i="3" l="1"/>
  <c r="I145" i="3"/>
  <c r="D149" i="3" s="1"/>
  <c r="I144" i="3"/>
  <c r="H144" i="3"/>
  <c r="D148" i="3" s="1"/>
  <c r="E124" i="3"/>
  <c r="E112" i="3"/>
  <c r="E111" i="3"/>
  <c r="C110" i="3"/>
  <c r="E110" i="3" s="1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09" i="3"/>
  <c r="O100" i="3"/>
  <c r="I100" i="3" s="1"/>
  <c r="Q100" i="3" s="1"/>
  <c r="O103" i="3"/>
  <c r="I103" i="3" s="1"/>
  <c r="Q103" i="3" s="1"/>
  <c r="M85" i="3"/>
  <c r="O85" i="3" s="1"/>
  <c r="I85" i="3" s="1"/>
  <c r="Q85" i="3" s="1"/>
  <c r="M86" i="3"/>
  <c r="O86" i="3" s="1"/>
  <c r="I86" i="3" s="1"/>
  <c r="Q86" i="3" s="1"/>
  <c r="M87" i="3"/>
  <c r="O87" i="3" s="1"/>
  <c r="I87" i="3" s="1"/>
  <c r="Q87" i="3" s="1"/>
  <c r="M88" i="3"/>
  <c r="O88" i="3" s="1"/>
  <c r="I88" i="3" s="1"/>
  <c r="Q88" i="3" s="1"/>
  <c r="M89" i="3"/>
  <c r="O89" i="3" s="1"/>
  <c r="I89" i="3" s="1"/>
  <c r="Q89" i="3" s="1"/>
  <c r="M90" i="3"/>
  <c r="O90" i="3" s="1"/>
  <c r="I90" i="3" s="1"/>
  <c r="Q90" i="3" s="1"/>
  <c r="M91" i="3"/>
  <c r="O91" i="3" s="1"/>
  <c r="I91" i="3" s="1"/>
  <c r="Q91" i="3" s="1"/>
  <c r="M92" i="3"/>
  <c r="O92" i="3" s="1"/>
  <c r="I92" i="3" s="1"/>
  <c r="Q92" i="3" s="1"/>
  <c r="M93" i="3"/>
  <c r="O93" i="3" s="1"/>
  <c r="I93" i="3" s="1"/>
  <c r="Q93" i="3" s="1"/>
  <c r="M94" i="3"/>
  <c r="O94" i="3" s="1"/>
  <c r="I94" i="3" s="1"/>
  <c r="Q94" i="3" s="1"/>
  <c r="M95" i="3"/>
  <c r="O95" i="3" s="1"/>
  <c r="I95" i="3" s="1"/>
  <c r="Q95" i="3" s="1"/>
  <c r="M96" i="3"/>
  <c r="O96" i="3" s="1"/>
  <c r="I96" i="3" s="1"/>
  <c r="Q96" i="3" s="1"/>
  <c r="M97" i="3"/>
  <c r="O97" i="3" s="1"/>
  <c r="I97" i="3" s="1"/>
  <c r="Q97" i="3" s="1"/>
  <c r="M98" i="3"/>
  <c r="O98" i="3" s="1"/>
  <c r="I98" i="3" s="1"/>
  <c r="Q98" i="3" s="1"/>
  <c r="M99" i="3"/>
  <c r="O99" i="3" s="1"/>
  <c r="I99" i="3" s="1"/>
  <c r="Q99" i="3" s="1"/>
  <c r="M100" i="3"/>
  <c r="M101" i="3"/>
  <c r="O101" i="3" s="1"/>
  <c r="I101" i="3" s="1"/>
  <c r="Q101" i="3" s="1"/>
  <c r="M102" i="3"/>
  <c r="O102" i="3" s="1"/>
  <c r="I102" i="3" s="1"/>
  <c r="Q102" i="3" s="1"/>
  <c r="M103" i="3"/>
  <c r="M84" i="3"/>
  <c r="N84" i="3"/>
  <c r="O76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57" i="3"/>
  <c r="L58" i="3"/>
  <c r="L59" i="3"/>
  <c r="L60" i="3"/>
  <c r="L61" i="3"/>
  <c r="I61" i="3" s="1"/>
  <c r="Q61" i="3" s="1"/>
  <c r="L62" i="3"/>
  <c r="I62" i="3" s="1"/>
  <c r="Q62" i="3" s="1"/>
  <c r="L63" i="3"/>
  <c r="L64" i="3"/>
  <c r="L65" i="3"/>
  <c r="L66" i="3"/>
  <c r="L67" i="3"/>
  <c r="L68" i="3"/>
  <c r="L69" i="3"/>
  <c r="I69" i="3" s="1"/>
  <c r="Q69" i="3" s="1"/>
  <c r="L70" i="3"/>
  <c r="I70" i="3" s="1"/>
  <c r="Q70" i="3" s="1"/>
  <c r="L71" i="3"/>
  <c r="L72" i="3"/>
  <c r="L73" i="3"/>
  <c r="L74" i="3"/>
  <c r="L75" i="3"/>
  <c r="L76" i="3"/>
  <c r="L57" i="3"/>
  <c r="I57" i="3" s="1"/>
  <c r="Q57" i="3" s="1"/>
  <c r="L35" i="3"/>
  <c r="H35" i="3"/>
  <c r="H37" i="3" s="1"/>
  <c r="H40" i="3" s="1"/>
  <c r="P12" i="3" a="1"/>
  <c r="P12" i="3" s="1"/>
  <c r="I12" i="3" a="1"/>
  <c r="J12" i="3" s="1"/>
  <c r="W132" i="3" l="1"/>
  <c r="W133" i="3" s="1"/>
  <c r="D119" i="3"/>
  <c r="F124" i="3" s="1"/>
  <c r="E127" i="3" s="1"/>
  <c r="D130" i="3" s="1"/>
  <c r="I75" i="3"/>
  <c r="Q75" i="3" s="1"/>
  <c r="I71" i="3"/>
  <c r="Q71" i="3" s="1"/>
  <c r="I67" i="3"/>
  <c r="Q67" i="3" s="1"/>
  <c r="I63" i="3"/>
  <c r="Q63" i="3" s="1"/>
  <c r="I59" i="3"/>
  <c r="Q59" i="3" s="1"/>
  <c r="K110" i="3"/>
  <c r="I76" i="3"/>
  <c r="Q76" i="3" s="1"/>
  <c r="I68" i="3"/>
  <c r="Q68" i="3" s="1"/>
  <c r="I60" i="3"/>
  <c r="Q60" i="3" s="1"/>
  <c r="O84" i="3"/>
  <c r="I84" i="3" s="1"/>
  <c r="Q84" i="3" s="1"/>
  <c r="T85" i="3" s="1"/>
  <c r="T133" i="3"/>
  <c r="I74" i="3"/>
  <c r="Q74" i="3" s="1"/>
  <c r="I66" i="3"/>
  <c r="Q66" i="3" s="1"/>
  <c r="I58" i="3"/>
  <c r="Q58" i="3" s="1"/>
  <c r="I73" i="3"/>
  <c r="Q73" i="3" s="1"/>
  <c r="I65" i="3"/>
  <c r="Q65" i="3" s="1"/>
  <c r="I72" i="3"/>
  <c r="Q72" i="3" s="1"/>
  <c r="I64" i="3"/>
  <c r="Q64" i="3" s="1"/>
  <c r="P13" i="3"/>
  <c r="I12" i="3"/>
  <c r="J13" i="3"/>
  <c r="I13" i="3"/>
  <c r="I17" i="3" l="1" a="1"/>
  <c r="J18" i="3" s="1"/>
  <c r="T84" i="3"/>
  <c r="T58" i="3"/>
  <c r="T57" i="3"/>
  <c r="I17" i="3" l="1"/>
  <c r="I18" i="3"/>
  <c r="J17" i="3"/>
  <c r="I25" i="3" a="1"/>
  <c r="I25" i="3" s="1"/>
  <c r="I26" i="3" l="1"/>
</calcChain>
</file>

<file path=xl/sharedStrings.xml><?xml version="1.0" encoding="utf-8"?>
<sst xmlns="http://schemas.openxmlformats.org/spreadsheetml/2006/main" count="82" uniqueCount="58">
  <si>
    <t>X</t>
  </si>
  <si>
    <t>Y</t>
  </si>
  <si>
    <t>X1</t>
  </si>
  <si>
    <t>X2</t>
  </si>
  <si>
    <t>YPP</t>
  </si>
  <si>
    <t>XPP</t>
  </si>
  <si>
    <t>YNN</t>
  </si>
  <si>
    <t>B=(XTX)-1 XTY</t>
  </si>
  <si>
    <t>XT</t>
  </si>
  <si>
    <t>XTX</t>
  </si>
  <si>
    <t>XTX-1</t>
  </si>
  <si>
    <t>XTY</t>
  </si>
  <si>
    <t>B=</t>
  </si>
  <si>
    <t>a)</t>
  </si>
  <si>
    <t>b)</t>
  </si>
  <si>
    <t>c)</t>
  </si>
  <si>
    <t>CON CTE</t>
  </si>
  <si>
    <t>Y estimado</t>
  </si>
  <si>
    <t>cte</t>
  </si>
  <si>
    <t>x</t>
  </si>
  <si>
    <t>b</t>
  </si>
  <si>
    <t>xb</t>
  </si>
  <si>
    <t>error1</t>
  </si>
  <si>
    <t>SIN CTE</t>
  </si>
  <si>
    <t>error2</t>
  </si>
  <si>
    <t>sum=</t>
  </si>
  <si>
    <t>prom=</t>
  </si>
  <si>
    <t>d)</t>
  </si>
  <si>
    <t>GL</t>
  </si>
  <si>
    <t>MC</t>
  </si>
  <si>
    <t>SC</t>
  </si>
  <si>
    <t>MODELO</t>
  </si>
  <si>
    <t>RESIDUOS</t>
  </si>
  <si>
    <t>TOTAL</t>
  </si>
  <si>
    <t>SCT</t>
  </si>
  <si>
    <t xml:space="preserve">SCT = </t>
  </si>
  <si>
    <t>SCE</t>
  </si>
  <si>
    <t>SCR</t>
  </si>
  <si>
    <t>SCM +</t>
  </si>
  <si>
    <t>ERROR</t>
  </si>
  <si>
    <t>ERROR^2</t>
  </si>
  <si>
    <t>S(Y'Y)=</t>
  </si>
  <si>
    <t>Y^2</t>
  </si>
  <si>
    <t>R2 =</t>
  </si>
  <si>
    <t>R2 AJUS =</t>
  </si>
  <si>
    <t>N</t>
  </si>
  <si>
    <t>K</t>
  </si>
  <si>
    <t>E)</t>
  </si>
  <si>
    <t>VAR COV B</t>
  </si>
  <si>
    <t>SIGMA XTX-1</t>
  </si>
  <si>
    <t>SIGMA=</t>
  </si>
  <si>
    <t>SCR / n-k</t>
  </si>
  <si>
    <t>XTX -1</t>
  </si>
  <si>
    <t>VARCOV  B</t>
  </si>
  <si>
    <t>F)</t>
  </si>
  <si>
    <t>DESV. EST</t>
  </si>
  <si>
    <t>CTE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</si>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</sst>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"/>
    <numFmt numFmtId="165" formatCode="0.000000000000"/>
    <numFmt numFmtId="166" formatCode="0.0000000000"/>
    <numFmt numFmtId="167" formatCode="0.00000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8" fontId="0" fillId="3" borderId="3" xfId="0" applyNumberFormat="1" applyFill="1" applyBorder="1" applyAlignment="1">
      <alignment horizontal="center" vertical="center"/>
    </xf>
    <xf numFmtId="167" fontId="0" fillId="3" borderId="5" xfId="0" applyNumberFormat="1" applyFill="1" applyBorder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167" fontId="3" fillId="6" borderId="16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670559</xdr:colOff>
      <xdr:row>56</xdr:row>
      <xdr:rowOff>96982</xdr:rowOff>
    </xdr:from>
    <xdr:to>
      <xdr:col>34</xdr:col>
      <xdr:colOff>243840</xdr:colOff>
      <xdr:row>98</xdr:row>
      <xdr:rowOff>122032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889F16-415C-1C41-2587-FDBAC732B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19519" y="10521142"/>
          <a:ext cx="10607041" cy="7706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7185-DD23-4440-B120-EA47FA662FC6}">
  <dimension ref="A2:F22"/>
  <sheetViews>
    <sheetView workbookViewId="0">
      <selection activeCell="E23" sqref="E23"/>
    </sheetView>
  </sheetViews>
  <sheetFormatPr baseColWidth="10" defaultRowHeight="15" x14ac:dyDescent="0.25"/>
  <sheetData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1">
        <v>9</v>
      </c>
      <c r="B3" s="1">
        <v>12</v>
      </c>
      <c r="C3" s="1">
        <v>19</v>
      </c>
      <c r="D3" s="1">
        <v>22</v>
      </c>
      <c r="E3" s="1">
        <v>3</v>
      </c>
      <c r="F3" s="1">
        <v>-15</v>
      </c>
    </row>
    <row r="4" spans="1:6" x14ac:dyDescent="0.25">
      <c r="A4" s="1">
        <v>9</v>
      </c>
      <c r="B4" s="1">
        <v>33</v>
      </c>
      <c r="C4" s="1">
        <v>20</v>
      </c>
      <c r="D4" s="1">
        <v>76</v>
      </c>
      <c r="E4" s="1">
        <v>8</v>
      </c>
      <c r="F4" s="1">
        <v>-78</v>
      </c>
    </row>
    <row r="5" spans="1:6" x14ac:dyDescent="0.25">
      <c r="A5" s="1">
        <v>9</v>
      </c>
      <c r="B5" s="1">
        <v>30</v>
      </c>
      <c r="C5" s="1">
        <v>20</v>
      </c>
      <c r="D5" s="1">
        <v>161</v>
      </c>
      <c r="E5" s="1">
        <v>12</v>
      </c>
      <c r="F5" s="1">
        <v>-150</v>
      </c>
    </row>
    <row r="6" spans="1:6" x14ac:dyDescent="0.25">
      <c r="A6" s="1">
        <v>10</v>
      </c>
      <c r="B6" s="1">
        <v>15</v>
      </c>
      <c r="C6" s="1">
        <v>23</v>
      </c>
      <c r="D6" s="1">
        <v>652</v>
      </c>
      <c r="E6" s="1">
        <v>25</v>
      </c>
      <c r="F6" s="1">
        <v>-648</v>
      </c>
    </row>
    <row r="7" spans="1:6" x14ac:dyDescent="0.25">
      <c r="A7" s="1">
        <v>12</v>
      </c>
      <c r="B7" s="1">
        <v>30</v>
      </c>
      <c r="C7" s="1">
        <v>24</v>
      </c>
      <c r="D7" s="1">
        <v>345</v>
      </c>
      <c r="E7" s="1">
        <v>18</v>
      </c>
      <c r="F7" s="1">
        <v>-350</v>
      </c>
    </row>
    <row r="8" spans="1:6" x14ac:dyDescent="0.25">
      <c r="A8" s="1">
        <v>12</v>
      </c>
      <c r="B8" s="1">
        <v>31</v>
      </c>
      <c r="C8" s="1">
        <v>18</v>
      </c>
      <c r="D8" s="1">
        <v>380</v>
      </c>
      <c r="E8" s="1">
        <v>19</v>
      </c>
      <c r="F8" s="1">
        <v>-370</v>
      </c>
    </row>
    <row r="9" spans="1:6" x14ac:dyDescent="0.25">
      <c r="A9" s="1">
        <v>12</v>
      </c>
      <c r="B9" s="1">
        <v>13</v>
      </c>
      <c r="C9" s="1">
        <v>21</v>
      </c>
      <c r="D9" s="1">
        <v>112</v>
      </c>
      <c r="E9" s="1">
        <v>10</v>
      </c>
      <c r="F9" s="1">
        <v>-120</v>
      </c>
    </row>
    <row r="10" spans="1:6" x14ac:dyDescent="0.25">
      <c r="A10" s="1">
        <v>13</v>
      </c>
      <c r="B10" s="1">
        <v>15</v>
      </c>
      <c r="C10" s="1">
        <v>23</v>
      </c>
      <c r="D10" s="1">
        <v>130</v>
      </c>
      <c r="E10" s="1">
        <v>11</v>
      </c>
      <c r="F10" s="1">
        <v>-139</v>
      </c>
    </row>
    <row r="11" spans="1:6" x14ac:dyDescent="0.25">
      <c r="A11" s="1">
        <v>13</v>
      </c>
      <c r="B11" s="1">
        <v>28</v>
      </c>
      <c r="C11" s="1">
        <v>15</v>
      </c>
      <c r="D11" s="1">
        <v>702</v>
      </c>
      <c r="E11" s="1">
        <v>26</v>
      </c>
      <c r="F11" s="1">
        <v>-680</v>
      </c>
    </row>
    <row r="12" spans="1:6" x14ac:dyDescent="0.25">
      <c r="A12" s="1">
        <v>16</v>
      </c>
      <c r="B12" s="1">
        <v>26</v>
      </c>
      <c r="C12" s="1">
        <v>15</v>
      </c>
      <c r="D12" s="1">
        <v>312</v>
      </c>
      <c r="E12" s="1">
        <v>17</v>
      </c>
      <c r="F12" s="1">
        <v>-300</v>
      </c>
    </row>
    <row r="13" spans="1:6" x14ac:dyDescent="0.25">
      <c r="A13" s="1">
        <v>17</v>
      </c>
      <c r="B13" s="1">
        <v>25</v>
      </c>
      <c r="C13" s="1">
        <v>14</v>
      </c>
      <c r="D13" s="1">
        <v>238</v>
      </c>
      <c r="E13" s="1">
        <v>15</v>
      </c>
      <c r="F13" s="1">
        <v>-235</v>
      </c>
    </row>
    <row r="14" spans="1:6" x14ac:dyDescent="0.25">
      <c r="A14" s="1">
        <v>17</v>
      </c>
      <c r="B14" s="1">
        <v>17</v>
      </c>
      <c r="C14" s="1">
        <v>23</v>
      </c>
      <c r="D14" s="1">
        <v>183</v>
      </c>
      <c r="E14" s="1">
        <v>13</v>
      </c>
      <c r="F14" s="1">
        <v>-189</v>
      </c>
    </row>
    <row r="15" spans="1:6" x14ac:dyDescent="0.25">
      <c r="A15" s="1">
        <v>18</v>
      </c>
      <c r="B15" s="1">
        <v>20</v>
      </c>
      <c r="C15" s="1">
        <v>25</v>
      </c>
      <c r="D15" s="1">
        <v>212</v>
      </c>
      <c r="E15" s="1">
        <v>14</v>
      </c>
      <c r="F15" s="1">
        <v>-220</v>
      </c>
    </row>
    <row r="16" spans="1:6" x14ac:dyDescent="0.25">
      <c r="A16" s="1">
        <v>19</v>
      </c>
      <c r="B16" s="1">
        <v>23</v>
      </c>
      <c r="C16" s="1">
        <v>12</v>
      </c>
      <c r="D16" s="1">
        <v>700</v>
      </c>
      <c r="E16" s="1">
        <v>26</v>
      </c>
      <c r="F16" s="1">
        <v>-700</v>
      </c>
    </row>
    <row r="17" spans="1:6" x14ac:dyDescent="0.25">
      <c r="A17" s="1">
        <v>20</v>
      </c>
      <c r="B17" s="1">
        <v>19</v>
      </c>
      <c r="C17" s="1">
        <v>11</v>
      </c>
      <c r="D17" s="1">
        <v>650</v>
      </c>
      <c r="E17" s="1">
        <v>25</v>
      </c>
      <c r="F17" s="1">
        <v>-630</v>
      </c>
    </row>
    <row r="18" spans="1:6" x14ac:dyDescent="0.25">
      <c r="A18" s="1">
        <v>20</v>
      </c>
      <c r="B18" s="1">
        <v>26</v>
      </c>
      <c r="C18" s="1">
        <v>28</v>
      </c>
      <c r="D18" s="1">
        <v>558</v>
      </c>
      <c r="E18" s="1">
        <v>23</v>
      </c>
      <c r="F18" s="1">
        <v>-550</v>
      </c>
    </row>
    <row r="19" spans="1:6" x14ac:dyDescent="0.25">
      <c r="A19" s="1">
        <v>20</v>
      </c>
      <c r="B19" s="1">
        <v>26</v>
      </c>
      <c r="C19" s="1">
        <v>29</v>
      </c>
      <c r="D19" s="1">
        <v>520</v>
      </c>
      <c r="E19" s="1">
        <v>22</v>
      </c>
      <c r="F19" s="1">
        <v>-500</v>
      </c>
    </row>
    <row r="20" spans="1:6" x14ac:dyDescent="0.25">
      <c r="A20" s="1">
        <v>22</v>
      </c>
      <c r="B20" s="1">
        <v>22</v>
      </c>
      <c r="C20" s="1">
        <v>9</v>
      </c>
      <c r="D20" s="1">
        <v>425</v>
      </c>
      <c r="E20" s="1">
        <v>20</v>
      </c>
      <c r="F20" s="1">
        <v>-415</v>
      </c>
    </row>
    <row r="21" spans="1:6" x14ac:dyDescent="0.25">
      <c r="A21" s="1">
        <v>24</v>
      </c>
      <c r="B21" s="1">
        <v>19</v>
      </c>
      <c r="C21" s="1">
        <v>30</v>
      </c>
      <c r="D21" s="1">
        <v>430</v>
      </c>
      <c r="E21" s="1">
        <v>20</v>
      </c>
      <c r="F21" s="1">
        <v>-422</v>
      </c>
    </row>
    <row r="22" spans="1:6" x14ac:dyDescent="0.25">
      <c r="A22" s="1">
        <v>25</v>
      </c>
      <c r="B22" s="1">
        <v>22</v>
      </c>
      <c r="C22" s="1">
        <v>7</v>
      </c>
      <c r="D22" s="1">
        <v>248</v>
      </c>
      <c r="E22" s="1">
        <v>15</v>
      </c>
      <c r="F22" s="1">
        <v>-245</v>
      </c>
    </row>
  </sheetData>
  <sortState xmlns:xlrd2="http://schemas.microsoft.com/office/spreadsheetml/2017/richdata2" ref="A3:C22">
    <sortCondition ref="A3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80C4-D2EC-4FDA-A3E6-495E5AFEDEBF}">
  <dimension ref="A2:B22"/>
  <sheetViews>
    <sheetView topLeftCell="A10" zoomScale="115" zoomScaleNormal="115" workbookViewId="0">
      <selection activeCell="C14" sqref="C14"/>
    </sheetView>
  </sheetViews>
  <sheetFormatPr baseColWidth="10" defaultColWidth="11.5703125" defaultRowHeight="14.25" x14ac:dyDescent="0.25"/>
  <cols>
    <col min="1" max="16384" width="11.5703125" style="2"/>
  </cols>
  <sheetData>
    <row r="2" spans="1:2" x14ac:dyDescent="0.25">
      <c r="A2" s="3" t="s">
        <v>1</v>
      </c>
      <c r="B2" s="3" t="s">
        <v>0</v>
      </c>
    </row>
    <row r="3" spans="1:2" x14ac:dyDescent="0.25">
      <c r="A3" s="1">
        <v>15</v>
      </c>
      <c r="B3" s="1">
        <v>8</v>
      </c>
    </row>
    <row r="4" spans="1:2" x14ac:dyDescent="0.25">
      <c r="A4" s="1">
        <v>30</v>
      </c>
      <c r="B4" s="1">
        <v>14</v>
      </c>
    </row>
    <row r="5" spans="1:2" x14ac:dyDescent="0.25">
      <c r="A5" s="1">
        <v>20</v>
      </c>
      <c r="B5" s="1">
        <v>12</v>
      </c>
    </row>
    <row r="6" spans="1:2" x14ac:dyDescent="0.25">
      <c r="A6" s="1">
        <v>12</v>
      </c>
      <c r="B6" s="1">
        <v>8</v>
      </c>
    </row>
    <row r="7" spans="1:2" x14ac:dyDescent="0.25">
      <c r="A7" s="1">
        <v>15</v>
      </c>
      <c r="B7" s="1">
        <v>9</v>
      </c>
    </row>
    <row r="8" spans="1:2" x14ac:dyDescent="0.25">
      <c r="A8" s="1">
        <v>28</v>
      </c>
      <c r="B8" s="1">
        <v>13</v>
      </c>
    </row>
    <row r="9" spans="1:2" x14ac:dyDescent="0.25">
      <c r="A9" s="1">
        <v>26</v>
      </c>
      <c r="B9" s="1">
        <v>16</v>
      </c>
    </row>
    <row r="10" spans="1:2" x14ac:dyDescent="0.25">
      <c r="A10" s="1">
        <v>25</v>
      </c>
      <c r="B10" s="1">
        <v>14</v>
      </c>
    </row>
    <row r="11" spans="1:2" x14ac:dyDescent="0.25">
      <c r="A11" s="1">
        <v>33</v>
      </c>
      <c r="B11" s="1">
        <v>18</v>
      </c>
    </row>
    <row r="12" spans="1:2" x14ac:dyDescent="0.25">
      <c r="A12" s="1">
        <v>17</v>
      </c>
      <c r="B12" s="1">
        <v>11</v>
      </c>
    </row>
    <row r="13" spans="1:2" x14ac:dyDescent="0.25">
      <c r="A13" s="1">
        <v>19</v>
      </c>
      <c r="B13" s="1">
        <v>12</v>
      </c>
    </row>
    <row r="14" spans="1:2" x14ac:dyDescent="0.25">
      <c r="A14" s="1">
        <v>23</v>
      </c>
      <c r="B14" s="1">
        <v>15</v>
      </c>
    </row>
    <row r="15" spans="1:2" x14ac:dyDescent="0.25">
      <c r="A15" s="1">
        <v>26</v>
      </c>
      <c r="B15" s="1">
        <v>11</v>
      </c>
    </row>
    <row r="16" spans="1:2" x14ac:dyDescent="0.25">
      <c r="A16" s="1">
        <v>19</v>
      </c>
      <c r="B16" s="1">
        <v>9</v>
      </c>
    </row>
    <row r="17" spans="1:2" x14ac:dyDescent="0.25">
      <c r="A17" s="1">
        <v>31</v>
      </c>
      <c r="B17" s="1">
        <v>20</v>
      </c>
    </row>
    <row r="18" spans="1:2" x14ac:dyDescent="0.25">
      <c r="A18" s="1">
        <v>30</v>
      </c>
      <c r="B18" s="1">
        <v>19</v>
      </c>
    </row>
    <row r="19" spans="1:2" x14ac:dyDescent="0.25">
      <c r="A19" s="1">
        <v>13</v>
      </c>
      <c r="B19" s="1">
        <v>9</v>
      </c>
    </row>
    <row r="20" spans="1:2" x14ac:dyDescent="0.25">
      <c r="A20" s="1">
        <v>22</v>
      </c>
      <c r="B20" s="1">
        <v>14</v>
      </c>
    </row>
    <row r="21" spans="1:2" x14ac:dyDescent="0.25">
      <c r="A21" s="1">
        <v>22</v>
      </c>
      <c r="B21" s="1">
        <v>15</v>
      </c>
    </row>
    <row r="22" spans="1:2" x14ac:dyDescent="0.25">
      <c r="A22" s="1">
        <v>26</v>
      </c>
      <c r="B22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DAD2-CE95-4178-A34E-55A369EF898B}">
  <dimension ref="A3:Z149"/>
  <sheetViews>
    <sheetView tabSelected="1" topLeftCell="L55" zoomScale="55" zoomScaleNormal="55" workbookViewId="0">
      <selection activeCell="F29" sqref="F29"/>
    </sheetView>
  </sheetViews>
  <sheetFormatPr baseColWidth="10" defaultColWidth="11.5703125" defaultRowHeight="15" x14ac:dyDescent="0.25"/>
  <cols>
    <col min="1" max="3" width="11.5703125" style="10"/>
    <col min="4" max="4" width="13.7109375" style="10" bestFit="1" customWidth="1"/>
    <col min="5" max="18" width="11.5703125" style="10"/>
    <col min="19" max="19" width="13" style="10" bestFit="1" customWidth="1"/>
    <col min="20" max="20" width="35" style="10" bestFit="1" customWidth="1"/>
    <col min="21" max="21" width="11.5703125" style="10"/>
    <col min="22" max="22" width="22" style="10" customWidth="1"/>
    <col min="23" max="16384" width="11.5703125" style="10"/>
  </cols>
  <sheetData>
    <row r="3" spans="1:26" ht="15.75" thickBot="1" x14ac:dyDescent="0.3">
      <c r="A3" s="10" t="s">
        <v>13</v>
      </c>
      <c r="B3" s="10" t="s">
        <v>1</v>
      </c>
      <c r="D3" s="63" t="s">
        <v>0</v>
      </c>
      <c r="E3" s="63"/>
      <c r="G3" s="10" t="s">
        <v>8</v>
      </c>
    </row>
    <row r="4" spans="1:26" x14ac:dyDescent="0.25">
      <c r="B4" s="4">
        <v>15</v>
      </c>
      <c r="D4" s="12">
        <v>1</v>
      </c>
      <c r="E4" s="7">
        <v>8</v>
      </c>
      <c r="G4" s="12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5">
        <v>1</v>
      </c>
      <c r="Y4" s="15">
        <v>1</v>
      </c>
      <c r="Z4" s="16">
        <v>1</v>
      </c>
    </row>
    <row r="5" spans="1:26" ht="15.75" thickBot="1" x14ac:dyDescent="0.3">
      <c r="B5" s="5">
        <v>30</v>
      </c>
      <c r="D5" s="13">
        <v>1</v>
      </c>
      <c r="E5" s="8">
        <v>14</v>
      </c>
      <c r="G5" s="17">
        <v>8</v>
      </c>
      <c r="H5" s="18">
        <v>14</v>
      </c>
      <c r="I5" s="18">
        <v>12</v>
      </c>
      <c r="J5" s="18">
        <v>8</v>
      </c>
      <c r="K5" s="18">
        <v>9</v>
      </c>
      <c r="L5" s="18">
        <v>13</v>
      </c>
      <c r="M5" s="18">
        <v>16</v>
      </c>
      <c r="N5" s="18">
        <v>14</v>
      </c>
      <c r="O5" s="18">
        <v>18</v>
      </c>
      <c r="P5" s="18">
        <v>11</v>
      </c>
      <c r="Q5" s="18">
        <v>12</v>
      </c>
      <c r="R5" s="18">
        <v>15</v>
      </c>
      <c r="S5" s="18">
        <v>11</v>
      </c>
      <c r="T5" s="18">
        <v>9</v>
      </c>
      <c r="U5" s="18">
        <v>20</v>
      </c>
      <c r="V5" s="18">
        <v>19</v>
      </c>
      <c r="W5" s="18">
        <v>9</v>
      </c>
      <c r="X5" s="18">
        <v>14</v>
      </c>
      <c r="Y5" s="18">
        <v>15</v>
      </c>
      <c r="Z5" s="9">
        <v>10</v>
      </c>
    </row>
    <row r="6" spans="1:26" x14ac:dyDescent="0.25">
      <c r="B6" s="5">
        <v>20</v>
      </c>
      <c r="D6" s="13">
        <v>1</v>
      </c>
      <c r="E6" s="8">
        <v>12</v>
      </c>
    </row>
    <row r="7" spans="1:26" x14ac:dyDescent="0.25">
      <c r="B7" s="5">
        <v>12</v>
      </c>
      <c r="D7" s="13">
        <v>1</v>
      </c>
      <c r="E7" s="8">
        <v>8</v>
      </c>
    </row>
    <row r="8" spans="1:26" x14ac:dyDescent="0.25">
      <c r="B8" s="5">
        <v>15</v>
      </c>
      <c r="D8" s="13">
        <v>1</v>
      </c>
      <c r="E8" s="8">
        <v>9</v>
      </c>
    </row>
    <row r="9" spans="1:26" x14ac:dyDescent="0.25">
      <c r="B9" s="5">
        <v>28</v>
      </c>
      <c r="D9" s="13">
        <v>1</v>
      </c>
      <c r="E9" s="8">
        <v>13</v>
      </c>
    </row>
    <row r="10" spans="1:26" x14ac:dyDescent="0.25">
      <c r="B10" s="5">
        <v>26</v>
      </c>
      <c r="D10" s="13">
        <v>1</v>
      </c>
      <c r="E10" s="8">
        <v>16</v>
      </c>
    </row>
    <row r="11" spans="1:26" ht="15.75" thickBot="1" x14ac:dyDescent="0.3">
      <c r="B11" s="5">
        <v>25</v>
      </c>
      <c r="D11" s="13">
        <v>1</v>
      </c>
      <c r="E11" s="8">
        <v>14</v>
      </c>
    </row>
    <row r="12" spans="1:26" x14ac:dyDescent="0.25">
      <c r="B12" s="5">
        <v>33</v>
      </c>
      <c r="D12" s="13">
        <v>1</v>
      </c>
      <c r="E12" s="8">
        <v>18</v>
      </c>
      <c r="H12" s="10" t="s">
        <v>9</v>
      </c>
      <c r="I12" s="12">
        <f t="array" ref="I12:J13">+MMULT(G4:Z5,D4:E23)</f>
        <v>20</v>
      </c>
      <c r="J12" s="16">
        <v>257</v>
      </c>
      <c r="O12" s="10" t="s">
        <v>11</v>
      </c>
      <c r="P12" s="20">
        <f t="array" ref="P12:P13">+MMULT(G4:Z5,B4:B23)</f>
        <v>452</v>
      </c>
    </row>
    <row r="13" spans="1:26" ht="15.75" thickBot="1" x14ac:dyDescent="0.3">
      <c r="B13" s="5">
        <v>17</v>
      </c>
      <c r="D13" s="13">
        <v>1</v>
      </c>
      <c r="E13" s="8">
        <v>11</v>
      </c>
      <c r="I13" s="14">
        <v>257</v>
      </c>
      <c r="J13" s="19">
        <v>3549</v>
      </c>
      <c r="P13" s="21">
        <v>6157</v>
      </c>
    </row>
    <row r="14" spans="1:26" x14ac:dyDescent="0.25">
      <c r="B14" s="5">
        <v>19</v>
      </c>
      <c r="D14" s="13">
        <v>1</v>
      </c>
      <c r="E14" s="8">
        <v>12</v>
      </c>
    </row>
    <row r="15" spans="1:26" x14ac:dyDescent="0.25">
      <c r="B15" s="5">
        <v>23</v>
      </c>
      <c r="D15" s="13">
        <v>1</v>
      </c>
      <c r="E15" s="8">
        <v>15</v>
      </c>
    </row>
    <row r="16" spans="1:26" ht="15.75" thickBot="1" x14ac:dyDescent="0.3">
      <c r="B16" s="5">
        <v>26</v>
      </c>
      <c r="D16" s="13">
        <v>1</v>
      </c>
      <c r="E16" s="8">
        <v>11</v>
      </c>
    </row>
    <row r="17" spans="1:26" x14ac:dyDescent="0.25">
      <c r="B17" s="5">
        <v>19</v>
      </c>
      <c r="D17" s="13">
        <v>1</v>
      </c>
      <c r="E17" s="8">
        <v>9</v>
      </c>
      <c r="H17" s="10" t="s">
        <v>10</v>
      </c>
      <c r="I17" s="12">
        <f t="array" ref="I17:J18">+MINVERSE(I12:J13)</f>
        <v>0.71973230582032044</v>
      </c>
      <c r="J17" s="16">
        <v>-5.2119245589129996E-2</v>
      </c>
    </row>
    <row r="18" spans="1:26" ht="15.75" thickBot="1" x14ac:dyDescent="0.3">
      <c r="B18" s="5">
        <v>31</v>
      </c>
      <c r="D18" s="13">
        <v>1</v>
      </c>
      <c r="E18" s="8">
        <v>20</v>
      </c>
      <c r="I18" s="14">
        <v>-5.2119245589129996E-2</v>
      </c>
      <c r="J18" s="19">
        <v>4.0559724193875487E-3</v>
      </c>
    </row>
    <row r="19" spans="1:26" x14ac:dyDescent="0.25">
      <c r="B19" s="5">
        <v>30</v>
      </c>
      <c r="D19" s="13">
        <v>1</v>
      </c>
      <c r="E19" s="8">
        <v>19</v>
      </c>
    </row>
    <row r="20" spans="1:26" x14ac:dyDescent="0.25">
      <c r="B20" s="5">
        <v>13</v>
      </c>
      <c r="D20" s="13">
        <v>1</v>
      </c>
      <c r="E20" s="8">
        <v>9</v>
      </c>
    </row>
    <row r="21" spans="1:26" x14ac:dyDescent="0.25">
      <c r="B21" s="5">
        <v>22</v>
      </c>
      <c r="D21" s="13">
        <v>1</v>
      </c>
      <c r="E21" s="8">
        <v>14</v>
      </c>
    </row>
    <row r="22" spans="1:26" x14ac:dyDescent="0.25">
      <c r="B22" s="5">
        <v>22</v>
      </c>
      <c r="D22" s="13">
        <v>1</v>
      </c>
      <c r="E22" s="8">
        <v>15</v>
      </c>
    </row>
    <row r="23" spans="1:26" ht="15.75" thickBot="1" x14ac:dyDescent="0.3">
      <c r="B23" s="6">
        <v>26</v>
      </c>
      <c r="D23" s="14">
        <v>1</v>
      </c>
      <c r="E23" s="9">
        <v>10</v>
      </c>
    </row>
    <row r="24" spans="1:26" ht="15.75" thickBot="1" x14ac:dyDescent="0.3"/>
    <row r="25" spans="1:26" ht="18.75" x14ac:dyDescent="0.25">
      <c r="H25" s="10" t="s">
        <v>12</v>
      </c>
      <c r="I25" s="26">
        <f t="array" ref="I25:I26">+MMULT(I17:J18,P12:P13)</f>
        <v>4.4208071385114636</v>
      </c>
    </row>
    <row r="26" spans="1:26" ht="19.5" thickBot="1" x14ac:dyDescent="0.3">
      <c r="I26" s="27">
        <v>1.4147231798823796</v>
      </c>
    </row>
    <row r="27" spans="1:26" x14ac:dyDescent="0.25">
      <c r="B27" s="10" t="s">
        <v>7</v>
      </c>
    </row>
    <row r="30" spans="1:26" ht="15.75" thickBot="1" x14ac:dyDescent="0.3">
      <c r="A30" s="10" t="s">
        <v>14</v>
      </c>
      <c r="B30" s="10" t="s">
        <v>1</v>
      </c>
      <c r="D30" s="10" t="s">
        <v>0</v>
      </c>
      <c r="E30" s="22"/>
      <c r="G30" s="10" t="s">
        <v>8</v>
      </c>
    </row>
    <row r="31" spans="1:26" ht="15.75" thickBot="1" x14ac:dyDescent="0.3">
      <c r="B31" s="4">
        <v>15</v>
      </c>
      <c r="D31" s="4">
        <v>8</v>
      </c>
      <c r="G31" s="23">
        <v>8</v>
      </c>
      <c r="H31" s="24">
        <v>14</v>
      </c>
      <c r="I31" s="24">
        <v>12</v>
      </c>
      <c r="J31" s="24">
        <v>8</v>
      </c>
      <c r="K31" s="24">
        <v>9</v>
      </c>
      <c r="L31" s="24">
        <v>13</v>
      </c>
      <c r="M31" s="24">
        <v>16</v>
      </c>
      <c r="N31" s="24">
        <v>14</v>
      </c>
      <c r="O31" s="24">
        <v>18</v>
      </c>
      <c r="P31" s="24">
        <v>11</v>
      </c>
      <c r="Q31" s="24">
        <v>12</v>
      </c>
      <c r="R31" s="24">
        <v>15</v>
      </c>
      <c r="S31" s="24">
        <v>11</v>
      </c>
      <c r="T31" s="24">
        <v>9</v>
      </c>
      <c r="U31" s="24">
        <v>20</v>
      </c>
      <c r="V31" s="24">
        <v>19</v>
      </c>
      <c r="W31" s="24">
        <v>9</v>
      </c>
      <c r="X31" s="24">
        <v>14</v>
      </c>
      <c r="Y31" s="24">
        <v>15</v>
      </c>
      <c r="Z31" s="25">
        <v>10</v>
      </c>
    </row>
    <row r="32" spans="1:26" x14ac:dyDescent="0.25">
      <c r="B32" s="5">
        <v>30</v>
      </c>
      <c r="D32" s="5">
        <v>14</v>
      </c>
    </row>
    <row r="33" spans="2:12" x14ac:dyDescent="0.25">
      <c r="B33" s="5">
        <v>20</v>
      </c>
      <c r="D33" s="5">
        <v>12</v>
      </c>
    </row>
    <row r="34" spans="2:12" x14ac:dyDescent="0.25">
      <c r="B34" s="5">
        <v>12</v>
      </c>
      <c r="D34" s="5">
        <v>8</v>
      </c>
    </row>
    <row r="35" spans="2:12" x14ac:dyDescent="0.25">
      <c r="B35" s="5">
        <v>15</v>
      </c>
      <c r="D35" s="5">
        <v>9</v>
      </c>
      <c r="G35" s="10" t="s">
        <v>9</v>
      </c>
      <c r="H35" s="10">
        <f>+MMULT(G31:Z31,D31:D50)</f>
        <v>3549</v>
      </c>
      <c r="K35" s="10" t="s">
        <v>11</v>
      </c>
      <c r="L35" s="10">
        <f>+MMULT(G31:Z31,B31:B50)</f>
        <v>6157</v>
      </c>
    </row>
    <row r="36" spans="2:12" x14ac:dyDescent="0.25">
      <c r="B36" s="5">
        <v>28</v>
      </c>
      <c r="D36" s="5">
        <v>13</v>
      </c>
    </row>
    <row r="37" spans="2:12" x14ac:dyDescent="0.25">
      <c r="B37" s="5">
        <v>26</v>
      </c>
      <c r="D37" s="5">
        <v>16</v>
      </c>
      <c r="G37" s="10" t="s">
        <v>10</v>
      </c>
      <c r="H37" s="10">
        <f>+MINVERSE(H35)</f>
        <v>2.8176951253874329E-4</v>
      </c>
    </row>
    <row r="38" spans="2:12" x14ac:dyDescent="0.25">
      <c r="B38" s="5">
        <v>25</v>
      </c>
      <c r="D38" s="5">
        <v>14</v>
      </c>
    </row>
    <row r="39" spans="2:12" ht="15.75" thickBot="1" x14ac:dyDescent="0.3">
      <c r="B39" s="5">
        <v>33</v>
      </c>
      <c r="D39" s="5">
        <v>18</v>
      </c>
    </row>
    <row r="40" spans="2:12" ht="19.5" thickBot="1" x14ac:dyDescent="0.3">
      <c r="B40" s="5">
        <v>17</v>
      </c>
      <c r="D40" s="5">
        <v>11</v>
      </c>
      <c r="G40" s="10" t="s">
        <v>12</v>
      </c>
      <c r="H40" s="28">
        <f>+H37*L35</f>
        <v>1.7348548887010424</v>
      </c>
    </row>
    <row r="41" spans="2:12" x14ac:dyDescent="0.25">
      <c r="B41" s="5">
        <v>19</v>
      </c>
      <c r="D41" s="5">
        <v>12</v>
      </c>
    </row>
    <row r="42" spans="2:12" x14ac:dyDescent="0.25">
      <c r="B42" s="5">
        <v>23</v>
      </c>
      <c r="D42" s="5">
        <v>15</v>
      </c>
    </row>
    <row r="43" spans="2:12" x14ac:dyDescent="0.25">
      <c r="B43" s="5">
        <v>26</v>
      </c>
      <c r="D43" s="5">
        <v>11</v>
      </c>
    </row>
    <row r="44" spans="2:12" x14ac:dyDescent="0.25">
      <c r="B44" s="5">
        <v>19</v>
      </c>
      <c r="D44" s="5">
        <v>9</v>
      </c>
    </row>
    <row r="45" spans="2:12" x14ac:dyDescent="0.25">
      <c r="B45" s="5">
        <v>31</v>
      </c>
      <c r="D45" s="5">
        <v>20</v>
      </c>
    </row>
    <row r="46" spans="2:12" x14ac:dyDescent="0.25">
      <c r="B46" s="5">
        <v>30</v>
      </c>
      <c r="D46" s="5">
        <v>19</v>
      </c>
    </row>
    <row r="47" spans="2:12" x14ac:dyDescent="0.25">
      <c r="B47" s="5">
        <v>13</v>
      </c>
      <c r="D47" s="5">
        <v>9</v>
      </c>
    </row>
    <row r="48" spans="2:12" x14ac:dyDescent="0.25">
      <c r="B48" s="5">
        <v>22</v>
      </c>
      <c r="D48" s="5">
        <v>14</v>
      </c>
    </row>
    <row r="49" spans="1:20" x14ac:dyDescent="0.25">
      <c r="B49" s="5">
        <v>22</v>
      </c>
      <c r="D49" s="5">
        <v>15</v>
      </c>
    </row>
    <row r="50" spans="1:20" ht="15.75" thickBot="1" x14ac:dyDescent="0.3">
      <c r="B50" s="6">
        <v>26</v>
      </c>
      <c r="D50" s="6">
        <v>10</v>
      </c>
    </row>
    <row r="54" spans="1:20" x14ac:dyDescent="0.25">
      <c r="A54" s="10" t="s">
        <v>15</v>
      </c>
      <c r="B54" s="10" t="s">
        <v>16</v>
      </c>
    </row>
    <row r="55" spans="1:20" ht="15.75" thickBot="1" x14ac:dyDescent="0.3"/>
    <row r="56" spans="1:20" ht="15.75" thickBot="1" x14ac:dyDescent="0.3">
      <c r="B56" s="10" t="s">
        <v>1</v>
      </c>
      <c r="D56" s="63" t="s">
        <v>0</v>
      </c>
      <c r="E56" s="63"/>
      <c r="I56" s="12" t="s">
        <v>17</v>
      </c>
      <c r="J56" s="15"/>
      <c r="K56" s="15"/>
      <c r="L56" s="15" t="s">
        <v>18</v>
      </c>
      <c r="M56" s="15" t="s">
        <v>19</v>
      </c>
      <c r="N56" s="15" t="s">
        <v>20</v>
      </c>
      <c r="O56" s="16" t="s">
        <v>21</v>
      </c>
      <c r="Q56" s="10" t="s">
        <v>22</v>
      </c>
    </row>
    <row r="57" spans="1:20" x14ac:dyDescent="0.25">
      <c r="B57" s="4">
        <v>15</v>
      </c>
      <c r="D57" s="12">
        <v>1</v>
      </c>
      <c r="E57" s="7">
        <v>8</v>
      </c>
      <c r="G57" s="29">
        <v>4.4208071385114636</v>
      </c>
      <c r="I57" s="40">
        <f>+L57+O57</f>
        <v>15.7385925775705</v>
      </c>
      <c r="J57" s="12">
        <v>1</v>
      </c>
      <c r="K57" s="31">
        <v>4.4208071385114636</v>
      </c>
      <c r="L57" s="41">
        <f>+K57*J57</f>
        <v>4.4208071385114636</v>
      </c>
      <c r="M57" s="12">
        <v>8</v>
      </c>
      <c r="N57" s="31">
        <v>1.4147231798823796</v>
      </c>
      <c r="O57" s="42">
        <f>+N57*M57</f>
        <v>11.317785439059037</v>
      </c>
      <c r="Q57" s="43">
        <f>+B57-I57</f>
        <v>-0.73859257757050045</v>
      </c>
      <c r="S57" s="10" t="s">
        <v>25</v>
      </c>
      <c r="T57" s="52">
        <f>+SUM(Q57:Q76)</f>
        <v>-8.3133500083931722E-13</v>
      </c>
    </row>
    <row r="58" spans="1:20" ht="15.75" thickBot="1" x14ac:dyDescent="0.3">
      <c r="B58" s="5">
        <v>30</v>
      </c>
      <c r="D58" s="13">
        <v>1</v>
      </c>
      <c r="E58" s="8">
        <v>14</v>
      </c>
      <c r="G58" s="30">
        <v>1.4147231798823796</v>
      </c>
      <c r="I58" s="34">
        <f t="shared" ref="I58:I76" si="0">+L58+O58</f>
        <v>24.226931656864778</v>
      </c>
      <c r="J58" s="13">
        <v>1</v>
      </c>
      <c r="K58" s="32">
        <v>4.4208071385114636</v>
      </c>
      <c r="L58" s="35">
        <f t="shared" ref="L58:L76" si="1">+K58*J58</f>
        <v>4.4208071385114636</v>
      </c>
      <c r="M58" s="13">
        <v>14</v>
      </c>
      <c r="N58" s="32">
        <v>1.4147231798823796</v>
      </c>
      <c r="O58" s="36">
        <f t="shared" ref="O58:O75" si="2">+N58*M58</f>
        <v>19.806124518353315</v>
      </c>
      <c r="Q58" s="44">
        <f t="shared" ref="Q58:Q76" si="3">+B58-I58</f>
        <v>5.7730683431352219</v>
      </c>
      <c r="S58" s="10" t="s">
        <v>26</v>
      </c>
      <c r="T58" s="53">
        <f>+AVERAGE(Q57:Q76)</f>
        <v>-4.1566750041965858E-14</v>
      </c>
    </row>
    <row r="59" spans="1:20" x14ac:dyDescent="0.25">
      <c r="B59" s="5">
        <v>20</v>
      </c>
      <c r="D59" s="13">
        <v>1</v>
      </c>
      <c r="E59" s="8">
        <v>12</v>
      </c>
      <c r="I59" s="34">
        <f t="shared" si="0"/>
        <v>21.397485297100019</v>
      </c>
      <c r="J59" s="13">
        <v>1</v>
      </c>
      <c r="K59" s="32">
        <v>4.4208071385114636</v>
      </c>
      <c r="L59" s="35">
        <f t="shared" si="1"/>
        <v>4.4208071385114636</v>
      </c>
      <c r="M59" s="13">
        <v>12</v>
      </c>
      <c r="N59" s="32">
        <v>1.4147231798823796</v>
      </c>
      <c r="O59" s="36">
        <f t="shared" si="2"/>
        <v>16.976678158588555</v>
      </c>
      <c r="Q59" s="44">
        <f t="shared" si="3"/>
        <v>-1.3974852971000189</v>
      </c>
    </row>
    <row r="60" spans="1:20" x14ac:dyDescent="0.25">
      <c r="B60" s="5">
        <v>12</v>
      </c>
      <c r="D60" s="13">
        <v>1</v>
      </c>
      <c r="E60" s="8">
        <v>8</v>
      </c>
      <c r="I60" s="34">
        <f t="shared" si="0"/>
        <v>15.7385925775705</v>
      </c>
      <c r="J60" s="13">
        <v>1</v>
      </c>
      <c r="K60" s="32">
        <v>4.4208071385114636</v>
      </c>
      <c r="L60" s="35">
        <f t="shared" si="1"/>
        <v>4.4208071385114636</v>
      </c>
      <c r="M60" s="13">
        <v>8</v>
      </c>
      <c r="N60" s="32">
        <v>1.4147231798823796</v>
      </c>
      <c r="O60" s="36">
        <f t="shared" si="2"/>
        <v>11.317785439059037</v>
      </c>
      <c r="Q60" s="44">
        <f t="shared" si="3"/>
        <v>-3.7385925775705005</v>
      </c>
    </row>
    <row r="61" spans="1:20" x14ac:dyDescent="0.25">
      <c r="B61" s="5">
        <v>15</v>
      </c>
      <c r="D61" s="13">
        <v>1</v>
      </c>
      <c r="E61" s="8">
        <v>9</v>
      </c>
      <c r="I61" s="34">
        <f t="shared" si="0"/>
        <v>17.15331575745288</v>
      </c>
      <c r="J61" s="13">
        <v>1</v>
      </c>
      <c r="K61" s="32">
        <v>4.4208071385114636</v>
      </c>
      <c r="L61" s="35">
        <f t="shared" si="1"/>
        <v>4.4208071385114636</v>
      </c>
      <c r="M61" s="13">
        <v>9</v>
      </c>
      <c r="N61" s="32">
        <v>1.4147231798823796</v>
      </c>
      <c r="O61" s="36">
        <f t="shared" si="2"/>
        <v>12.732508618941417</v>
      </c>
      <c r="Q61" s="44">
        <f t="shared" si="3"/>
        <v>-2.1533157574528801</v>
      </c>
    </row>
    <row r="62" spans="1:20" x14ac:dyDescent="0.25">
      <c r="B62" s="5">
        <v>28</v>
      </c>
      <c r="D62" s="13">
        <v>1</v>
      </c>
      <c r="E62" s="8">
        <v>13</v>
      </c>
      <c r="I62" s="34">
        <f t="shared" si="0"/>
        <v>22.812208476982399</v>
      </c>
      <c r="J62" s="13">
        <v>1</v>
      </c>
      <c r="K62" s="32">
        <v>4.4208071385114636</v>
      </c>
      <c r="L62" s="35">
        <f t="shared" si="1"/>
        <v>4.4208071385114636</v>
      </c>
      <c r="M62" s="13">
        <v>13</v>
      </c>
      <c r="N62" s="32">
        <v>1.4147231798823796</v>
      </c>
      <c r="O62" s="36">
        <f t="shared" si="2"/>
        <v>18.391401338470935</v>
      </c>
      <c r="Q62" s="44">
        <f t="shared" si="3"/>
        <v>5.1877915230176015</v>
      </c>
    </row>
    <row r="63" spans="1:20" x14ac:dyDescent="0.25">
      <c r="B63" s="5">
        <v>26</v>
      </c>
      <c r="D63" s="13">
        <v>1</v>
      </c>
      <c r="E63" s="8">
        <v>16</v>
      </c>
      <c r="I63" s="34">
        <f t="shared" si="0"/>
        <v>27.056378016629537</v>
      </c>
      <c r="J63" s="13">
        <v>1</v>
      </c>
      <c r="K63" s="32">
        <v>4.4208071385114636</v>
      </c>
      <c r="L63" s="35">
        <f t="shared" si="1"/>
        <v>4.4208071385114636</v>
      </c>
      <c r="M63" s="13">
        <v>16</v>
      </c>
      <c r="N63" s="32">
        <v>1.4147231798823796</v>
      </c>
      <c r="O63" s="36">
        <f t="shared" si="2"/>
        <v>22.635570878118074</v>
      </c>
      <c r="Q63" s="44">
        <f t="shared" si="3"/>
        <v>-1.0563780166295373</v>
      </c>
    </row>
    <row r="64" spans="1:20" x14ac:dyDescent="0.25">
      <c r="B64" s="5">
        <v>25</v>
      </c>
      <c r="D64" s="13">
        <v>1</v>
      </c>
      <c r="E64" s="8">
        <v>14</v>
      </c>
      <c r="I64" s="34">
        <f t="shared" si="0"/>
        <v>24.226931656864778</v>
      </c>
      <c r="J64" s="13">
        <v>1</v>
      </c>
      <c r="K64" s="32">
        <v>4.4208071385114636</v>
      </c>
      <c r="L64" s="35">
        <f t="shared" si="1"/>
        <v>4.4208071385114636</v>
      </c>
      <c r="M64" s="13">
        <v>14</v>
      </c>
      <c r="N64" s="32">
        <v>1.4147231798823796</v>
      </c>
      <c r="O64" s="36">
        <f t="shared" si="2"/>
        <v>19.806124518353315</v>
      </c>
      <c r="Q64" s="44">
        <f t="shared" si="3"/>
        <v>0.77306834313522188</v>
      </c>
    </row>
    <row r="65" spans="2:17" x14ac:dyDescent="0.25">
      <c r="B65" s="5">
        <v>33</v>
      </c>
      <c r="D65" s="13">
        <v>1</v>
      </c>
      <c r="E65" s="8">
        <v>18</v>
      </c>
      <c r="I65" s="34">
        <f t="shared" si="0"/>
        <v>29.885824376394297</v>
      </c>
      <c r="J65" s="13">
        <v>1</v>
      </c>
      <c r="K65" s="32">
        <v>4.4208071385114636</v>
      </c>
      <c r="L65" s="35">
        <f t="shared" si="1"/>
        <v>4.4208071385114636</v>
      </c>
      <c r="M65" s="13">
        <v>18</v>
      </c>
      <c r="N65" s="32">
        <v>1.4147231798823796</v>
      </c>
      <c r="O65" s="36">
        <f t="shared" si="2"/>
        <v>25.465017237882833</v>
      </c>
      <c r="Q65" s="44">
        <f t="shared" si="3"/>
        <v>3.1141756236057034</v>
      </c>
    </row>
    <row r="66" spans="2:17" x14ac:dyDescent="0.25">
      <c r="B66" s="5">
        <v>17</v>
      </c>
      <c r="D66" s="13">
        <v>1</v>
      </c>
      <c r="E66" s="8">
        <v>11</v>
      </c>
      <c r="I66" s="34">
        <f t="shared" si="0"/>
        <v>19.982762117217639</v>
      </c>
      <c r="J66" s="13">
        <v>1</v>
      </c>
      <c r="K66" s="32">
        <v>4.4208071385114636</v>
      </c>
      <c r="L66" s="35">
        <f t="shared" si="1"/>
        <v>4.4208071385114636</v>
      </c>
      <c r="M66" s="13">
        <v>11</v>
      </c>
      <c r="N66" s="32">
        <v>1.4147231798823796</v>
      </c>
      <c r="O66" s="36">
        <f t="shared" si="2"/>
        <v>15.561954978706176</v>
      </c>
      <c r="Q66" s="44">
        <f t="shared" si="3"/>
        <v>-2.9827621172176393</v>
      </c>
    </row>
    <row r="67" spans="2:17" x14ac:dyDescent="0.25">
      <c r="B67" s="5">
        <v>19</v>
      </c>
      <c r="D67" s="13">
        <v>1</v>
      </c>
      <c r="E67" s="8">
        <v>12</v>
      </c>
      <c r="I67" s="34">
        <f t="shared" si="0"/>
        <v>21.397485297100019</v>
      </c>
      <c r="J67" s="13">
        <v>1</v>
      </c>
      <c r="K67" s="32">
        <v>4.4208071385114636</v>
      </c>
      <c r="L67" s="35">
        <f t="shared" si="1"/>
        <v>4.4208071385114636</v>
      </c>
      <c r="M67" s="13">
        <v>12</v>
      </c>
      <c r="N67" s="32">
        <v>1.4147231798823796</v>
      </c>
      <c r="O67" s="36">
        <f t="shared" si="2"/>
        <v>16.976678158588555</v>
      </c>
      <c r="Q67" s="44">
        <f t="shared" si="3"/>
        <v>-2.3974852971000189</v>
      </c>
    </row>
    <row r="68" spans="2:17" x14ac:dyDescent="0.25">
      <c r="B68" s="5">
        <v>23</v>
      </c>
      <c r="D68" s="13">
        <v>1</v>
      </c>
      <c r="E68" s="8">
        <v>15</v>
      </c>
      <c r="I68" s="34">
        <f t="shared" si="0"/>
        <v>25.641654836747158</v>
      </c>
      <c r="J68" s="13">
        <v>1</v>
      </c>
      <c r="K68" s="32">
        <v>4.4208071385114636</v>
      </c>
      <c r="L68" s="35">
        <f t="shared" si="1"/>
        <v>4.4208071385114636</v>
      </c>
      <c r="M68" s="13">
        <v>15</v>
      </c>
      <c r="N68" s="32">
        <v>1.4147231798823796</v>
      </c>
      <c r="O68" s="36">
        <f t="shared" si="2"/>
        <v>21.220847698235694</v>
      </c>
      <c r="Q68" s="44">
        <f t="shared" si="3"/>
        <v>-2.6416548367471577</v>
      </c>
    </row>
    <row r="69" spans="2:17" x14ac:dyDescent="0.25">
      <c r="B69" s="5">
        <v>26</v>
      </c>
      <c r="D69" s="13">
        <v>1</v>
      </c>
      <c r="E69" s="8">
        <v>11</v>
      </c>
      <c r="I69" s="34">
        <f t="shared" si="0"/>
        <v>19.982762117217639</v>
      </c>
      <c r="J69" s="13">
        <v>1</v>
      </c>
      <c r="K69" s="32">
        <v>4.4208071385114636</v>
      </c>
      <c r="L69" s="35">
        <f t="shared" si="1"/>
        <v>4.4208071385114636</v>
      </c>
      <c r="M69" s="13">
        <v>11</v>
      </c>
      <c r="N69" s="32">
        <v>1.4147231798823796</v>
      </c>
      <c r="O69" s="36">
        <f t="shared" si="2"/>
        <v>15.561954978706176</v>
      </c>
      <c r="Q69" s="44">
        <f t="shared" si="3"/>
        <v>6.0172378827823607</v>
      </c>
    </row>
    <row r="70" spans="2:17" x14ac:dyDescent="0.25">
      <c r="B70" s="5">
        <v>19</v>
      </c>
      <c r="D70" s="13">
        <v>1</v>
      </c>
      <c r="E70" s="8">
        <v>9</v>
      </c>
      <c r="I70" s="34">
        <f t="shared" si="0"/>
        <v>17.15331575745288</v>
      </c>
      <c r="J70" s="13">
        <v>1</v>
      </c>
      <c r="K70" s="32">
        <v>4.4208071385114636</v>
      </c>
      <c r="L70" s="35">
        <f t="shared" si="1"/>
        <v>4.4208071385114636</v>
      </c>
      <c r="M70" s="13">
        <v>9</v>
      </c>
      <c r="N70" s="32">
        <v>1.4147231798823796</v>
      </c>
      <c r="O70" s="36">
        <f t="shared" si="2"/>
        <v>12.732508618941417</v>
      </c>
      <c r="Q70" s="44">
        <f t="shared" si="3"/>
        <v>1.8466842425471199</v>
      </c>
    </row>
    <row r="71" spans="2:17" x14ac:dyDescent="0.25">
      <c r="B71" s="5">
        <v>31</v>
      </c>
      <c r="D71" s="13">
        <v>1</v>
      </c>
      <c r="E71" s="8">
        <v>20</v>
      </c>
      <c r="I71" s="34">
        <f t="shared" si="0"/>
        <v>32.715270736159056</v>
      </c>
      <c r="J71" s="13">
        <v>1</v>
      </c>
      <c r="K71" s="32">
        <v>4.4208071385114636</v>
      </c>
      <c r="L71" s="35">
        <f t="shared" si="1"/>
        <v>4.4208071385114636</v>
      </c>
      <c r="M71" s="13">
        <v>20</v>
      </c>
      <c r="N71" s="32">
        <v>1.4147231798823796</v>
      </c>
      <c r="O71" s="36">
        <f t="shared" si="2"/>
        <v>28.294463597647592</v>
      </c>
      <c r="Q71" s="44">
        <f t="shared" si="3"/>
        <v>-1.7152707361590558</v>
      </c>
    </row>
    <row r="72" spans="2:17" x14ac:dyDescent="0.25">
      <c r="B72" s="5">
        <v>30</v>
      </c>
      <c r="D72" s="13">
        <v>1</v>
      </c>
      <c r="E72" s="8">
        <v>19</v>
      </c>
      <c r="I72" s="34">
        <f t="shared" si="0"/>
        <v>31.300547556276676</v>
      </c>
      <c r="J72" s="13">
        <v>1</v>
      </c>
      <c r="K72" s="32">
        <v>4.4208071385114636</v>
      </c>
      <c r="L72" s="35">
        <f t="shared" si="1"/>
        <v>4.4208071385114636</v>
      </c>
      <c r="M72" s="13">
        <v>19</v>
      </c>
      <c r="N72" s="32">
        <v>1.4147231798823796</v>
      </c>
      <c r="O72" s="36">
        <f t="shared" si="2"/>
        <v>26.879740417765213</v>
      </c>
      <c r="Q72" s="44">
        <f t="shared" si="3"/>
        <v>-1.3005475562766762</v>
      </c>
    </row>
    <row r="73" spans="2:17" x14ac:dyDescent="0.25">
      <c r="B73" s="5">
        <v>13</v>
      </c>
      <c r="D73" s="13">
        <v>1</v>
      </c>
      <c r="E73" s="8">
        <v>9</v>
      </c>
      <c r="I73" s="34">
        <f t="shared" si="0"/>
        <v>17.15331575745288</v>
      </c>
      <c r="J73" s="13">
        <v>1</v>
      </c>
      <c r="K73" s="32">
        <v>4.4208071385114636</v>
      </c>
      <c r="L73" s="35">
        <f t="shared" si="1"/>
        <v>4.4208071385114636</v>
      </c>
      <c r="M73" s="13">
        <v>9</v>
      </c>
      <c r="N73" s="32">
        <v>1.4147231798823796</v>
      </c>
      <c r="O73" s="36">
        <f t="shared" si="2"/>
        <v>12.732508618941417</v>
      </c>
      <c r="Q73" s="44">
        <f t="shared" si="3"/>
        <v>-4.1533157574528801</v>
      </c>
    </row>
    <row r="74" spans="2:17" x14ac:dyDescent="0.25">
      <c r="B74" s="5">
        <v>22</v>
      </c>
      <c r="D74" s="13">
        <v>1</v>
      </c>
      <c r="E74" s="8">
        <v>14</v>
      </c>
      <c r="I74" s="34">
        <f t="shared" si="0"/>
        <v>24.226931656864778</v>
      </c>
      <c r="J74" s="13">
        <v>1</v>
      </c>
      <c r="K74" s="32">
        <v>4.4208071385114636</v>
      </c>
      <c r="L74" s="35">
        <f t="shared" si="1"/>
        <v>4.4208071385114636</v>
      </c>
      <c r="M74" s="13">
        <v>14</v>
      </c>
      <c r="N74" s="32">
        <v>1.4147231798823796</v>
      </c>
      <c r="O74" s="36">
        <f t="shared" si="2"/>
        <v>19.806124518353315</v>
      </c>
      <c r="Q74" s="44">
        <f t="shared" si="3"/>
        <v>-2.2269316568647781</v>
      </c>
    </row>
    <row r="75" spans="2:17" x14ac:dyDescent="0.25">
      <c r="B75" s="5">
        <v>22</v>
      </c>
      <c r="D75" s="13">
        <v>1</v>
      </c>
      <c r="E75" s="8">
        <v>15</v>
      </c>
      <c r="I75" s="34">
        <f t="shared" si="0"/>
        <v>25.641654836747158</v>
      </c>
      <c r="J75" s="13">
        <v>1</v>
      </c>
      <c r="K75" s="32">
        <v>4.4208071385114636</v>
      </c>
      <c r="L75" s="35">
        <f t="shared" si="1"/>
        <v>4.4208071385114636</v>
      </c>
      <c r="M75" s="13">
        <v>15</v>
      </c>
      <c r="N75" s="32">
        <v>1.4147231798823796</v>
      </c>
      <c r="O75" s="36">
        <f t="shared" si="2"/>
        <v>21.220847698235694</v>
      </c>
      <c r="Q75" s="44">
        <f t="shared" si="3"/>
        <v>-3.6416548367471577</v>
      </c>
    </row>
    <row r="76" spans="2:17" ht="15.75" thickBot="1" x14ac:dyDescent="0.3">
      <c r="B76" s="6">
        <v>26</v>
      </c>
      <c r="D76" s="14">
        <v>1</v>
      </c>
      <c r="E76" s="9">
        <v>10</v>
      </c>
      <c r="I76" s="37">
        <f t="shared" si="0"/>
        <v>18.56803893733526</v>
      </c>
      <c r="J76" s="14">
        <v>1</v>
      </c>
      <c r="K76" s="33">
        <v>4.4208071385114636</v>
      </c>
      <c r="L76" s="38">
        <f t="shared" si="1"/>
        <v>4.4208071385114636</v>
      </c>
      <c r="M76" s="14">
        <v>10</v>
      </c>
      <c r="N76" s="33">
        <v>1.4147231798823796</v>
      </c>
      <c r="O76" s="39">
        <f>+N76*M76</f>
        <v>14.147231798823796</v>
      </c>
      <c r="Q76" s="45">
        <f t="shared" si="3"/>
        <v>7.4319610626647403</v>
      </c>
    </row>
    <row r="79" spans="2:17" x14ac:dyDescent="0.25">
      <c r="B79" s="10" t="s">
        <v>23</v>
      </c>
    </row>
    <row r="82" spans="2:22" ht="15.75" thickBot="1" x14ac:dyDescent="0.3"/>
    <row r="83" spans="2:22" ht="15.75" thickBot="1" x14ac:dyDescent="0.3">
      <c r="B83" s="10" t="s">
        <v>1</v>
      </c>
      <c r="D83" s="10" t="s">
        <v>0</v>
      </c>
      <c r="I83" s="12" t="s">
        <v>17</v>
      </c>
      <c r="J83" s="15"/>
      <c r="K83" s="15"/>
      <c r="L83" s="15"/>
      <c r="M83" s="15" t="s">
        <v>19</v>
      </c>
      <c r="N83" s="15" t="s">
        <v>20</v>
      </c>
      <c r="O83" s="16" t="s">
        <v>21</v>
      </c>
      <c r="Q83" s="10" t="s">
        <v>24</v>
      </c>
    </row>
    <row r="84" spans="2:22" ht="15.75" thickBot="1" x14ac:dyDescent="0.3">
      <c r="B84" s="4">
        <v>15</v>
      </c>
      <c r="D84" s="4">
        <v>8</v>
      </c>
      <c r="F84" s="46">
        <v>1.7348548887010424</v>
      </c>
      <c r="I84" s="40">
        <f>+O84</f>
        <v>13.878839109608339</v>
      </c>
      <c r="J84" s="12"/>
      <c r="K84" s="31"/>
      <c r="L84" s="41"/>
      <c r="M84" s="12">
        <f>+D84</f>
        <v>8</v>
      </c>
      <c r="N84" s="31">
        <f>+F84</f>
        <v>1.7348548887010424</v>
      </c>
      <c r="O84" s="42">
        <f>+M84*N84</f>
        <v>13.878839109608339</v>
      </c>
      <c r="Q84" s="43">
        <f>+B84-I84</f>
        <v>1.1211608903916606</v>
      </c>
      <c r="S84" s="10" t="s">
        <v>25</v>
      </c>
      <c r="T84" s="50">
        <f>+SUM(Q84:Q103)</f>
        <v>6.1422936038320994</v>
      </c>
      <c r="V84" s="49"/>
    </row>
    <row r="85" spans="2:22" ht="15.75" thickBot="1" x14ac:dyDescent="0.3">
      <c r="B85" s="5">
        <v>30</v>
      </c>
      <c r="D85" s="5">
        <v>14</v>
      </c>
      <c r="I85" s="34">
        <f t="shared" ref="I85:I103" si="4">+O85</f>
        <v>24.287968441814595</v>
      </c>
      <c r="J85" s="13"/>
      <c r="K85" s="32"/>
      <c r="L85" s="35"/>
      <c r="M85" s="13">
        <f t="shared" ref="M85:M103" si="5">+D85</f>
        <v>14</v>
      </c>
      <c r="N85" s="32">
        <v>1.7348548887010424</v>
      </c>
      <c r="O85" s="36">
        <f t="shared" ref="O85:O103" si="6">+M85*N85</f>
        <v>24.287968441814595</v>
      </c>
      <c r="Q85" s="44">
        <f t="shared" ref="Q85:Q103" si="7">+B85-I85</f>
        <v>5.7120315581854051</v>
      </c>
      <c r="S85" s="10" t="s">
        <v>26</v>
      </c>
      <c r="T85" s="51">
        <f>+AVERAGE(Q84:Q103)</f>
        <v>0.30711468019160498</v>
      </c>
    </row>
    <row r="86" spans="2:22" x14ac:dyDescent="0.25">
      <c r="B86" s="5">
        <v>20</v>
      </c>
      <c r="D86" s="5">
        <v>12</v>
      </c>
      <c r="I86" s="34">
        <f t="shared" si="4"/>
        <v>20.818258664412511</v>
      </c>
      <c r="J86" s="13"/>
      <c r="K86" s="32"/>
      <c r="L86" s="35"/>
      <c r="M86" s="13">
        <f t="shared" si="5"/>
        <v>12</v>
      </c>
      <c r="N86" s="32">
        <v>1.7348548887010424</v>
      </c>
      <c r="O86" s="36">
        <f t="shared" si="6"/>
        <v>20.818258664412511</v>
      </c>
      <c r="Q86" s="44">
        <f t="shared" si="7"/>
        <v>-0.81825866441251094</v>
      </c>
    </row>
    <row r="87" spans="2:22" x14ac:dyDescent="0.25">
      <c r="B87" s="5">
        <v>12</v>
      </c>
      <c r="D87" s="5">
        <v>8</v>
      </c>
      <c r="I87" s="34">
        <f t="shared" si="4"/>
        <v>13.878839109608339</v>
      </c>
      <c r="J87" s="13"/>
      <c r="K87" s="32"/>
      <c r="L87" s="35"/>
      <c r="M87" s="13">
        <f t="shared" si="5"/>
        <v>8</v>
      </c>
      <c r="N87" s="32">
        <v>1.7348548887010424</v>
      </c>
      <c r="O87" s="36">
        <f t="shared" si="6"/>
        <v>13.878839109608339</v>
      </c>
      <c r="Q87" s="44">
        <f t="shared" si="7"/>
        <v>-1.8788391096083394</v>
      </c>
    </row>
    <row r="88" spans="2:22" x14ac:dyDescent="0.25">
      <c r="B88" s="5">
        <v>15</v>
      </c>
      <c r="D88" s="5">
        <v>9</v>
      </c>
      <c r="I88" s="34">
        <f t="shared" si="4"/>
        <v>15.613693998309381</v>
      </c>
      <c r="J88" s="13"/>
      <c r="K88" s="32"/>
      <c r="L88" s="35"/>
      <c r="M88" s="13">
        <f t="shared" si="5"/>
        <v>9</v>
      </c>
      <c r="N88" s="32">
        <v>1.7348548887010424</v>
      </c>
      <c r="O88" s="36">
        <f t="shared" si="6"/>
        <v>15.613693998309381</v>
      </c>
      <c r="Q88" s="44">
        <f t="shared" si="7"/>
        <v>-0.61369399830938143</v>
      </c>
    </row>
    <row r="89" spans="2:22" x14ac:dyDescent="0.25">
      <c r="B89" s="5">
        <v>28</v>
      </c>
      <c r="D89" s="5">
        <v>13</v>
      </c>
      <c r="I89" s="34">
        <f t="shared" si="4"/>
        <v>22.553113553113551</v>
      </c>
      <c r="J89" s="13"/>
      <c r="K89" s="32"/>
      <c r="L89" s="35"/>
      <c r="M89" s="13">
        <f t="shared" si="5"/>
        <v>13</v>
      </c>
      <c r="N89" s="32">
        <v>1.7348548887010424</v>
      </c>
      <c r="O89" s="36">
        <f t="shared" si="6"/>
        <v>22.553113553113551</v>
      </c>
      <c r="Q89" s="44">
        <f t="shared" si="7"/>
        <v>5.4468864468864489</v>
      </c>
    </row>
    <row r="90" spans="2:22" x14ac:dyDescent="0.25">
      <c r="B90" s="5">
        <v>26</v>
      </c>
      <c r="D90" s="5">
        <v>16</v>
      </c>
      <c r="I90" s="34">
        <f t="shared" si="4"/>
        <v>27.757678219216679</v>
      </c>
      <c r="J90" s="13"/>
      <c r="K90" s="32"/>
      <c r="L90" s="35"/>
      <c r="M90" s="13">
        <f t="shared" si="5"/>
        <v>16</v>
      </c>
      <c r="N90" s="32">
        <v>1.7348548887010424</v>
      </c>
      <c r="O90" s="36">
        <f t="shared" si="6"/>
        <v>27.757678219216679</v>
      </c>
      <c r="Q90" s="44">
        <f t="shared" si="7"/>
        <v>-1.7576782192166789</v>
      </c>
    </row>
    <row r="91" spans="2:22" x14ac:dyDescent="0.25">
      <c r="B91" s="5">
        <v>25</v>
      </c>
      <c r="D91" s="5">
        <v>14</v>
      </c>
      <c r="I91" s="34">
        <f t="shared" si="4"/>
        <v>24.287968441814595</v>
      </c>
      <c r="J91" s="13"/>
      <c r="K91" s="32"/>
      <c r="L91" s="35"/>
      <c r="M91" s="13">
        <f t="shared" si="5"/>
        <v>14</v>
      </c>
      <c r="N91" s="32">
        <v>1.7348548887010424</v>
      </c>
      <c r="O91" s="36">
        <f t="shared" si="6"/>
        <v>24.287968441814595</v>
      </c>
      <c r="Q91" s="44">
        <f t="shared" si="7"/>
        <v>0.71203155818540509</v>
      </c>
    </row>
    <row r="92" spans="2:22" x14ac:dyDescent="0.25">
      <c r="B92" s="5">
        <v>33</v>
      </c>
      <c r="D92" s="5">
        <v>18</v>
      </c>
      <c r="I92" s="34">
        <f t="shared" si="4"/>
        <v>31.227387996618763</v>
      </c>
      <c r="J92" s="13"/>
      <c r="K92" s="32"/>
      <c r="L92" s="35"/>
      <c r="M92" s="13">
        <f t="shared" si="5"/>
        <v>18</v>
      </c>
      <c r="N92" s="32">
        <v>1.7348548887010424</v>
      </c>
      <c r="O92" s="36">
        <f t="shared" si="6"/>
        <v>31.227387996618763</v>
      </c>
      <c r="Q92" s="44">
        <f t="shared" si="7"/>
        <v>1.7726120033812371</v>
      </c>
    </row>
    <row r="93" spans="2:22" x14ac:dyDescent="0.25">
      <c r="B93" s="5">
        <v>17</v>
      </c>
      <c r="D93" s="5">
        <v>11</v>
      </c>
      <c r="I93" s="34">
        <f t="shared" si="4"/>
        <v>19.083403775711467</v>
      </c>
      <c r="J93" s="13"/>
      <c r="K93" s="32"/>
      <c r="L93" s="35"/>
      <c r="M93" s="13">
        <f t="shared" si="5"/>
        <v>11</v>
      </c>
      <c r="N93" s="32">
        <v>1.7348548887010424</v>
      </c>
      <c r="O93" s="36">
        <f t="shared" si="6"/>
        <v>19.083403775711467</v>
      </c>
      <c r="Q93" s="44">
        <f t="shared" si="7"/>
        <v>-2.0834037757114672</v>
      </c>
    </row>
    <row r="94" spans="2:22" x14ac:dyDescent="0.25">
      <c r="B94" s="5">
        <v>19</v>
      </c>
      <c r="D94" s="5">
        <v>12</v>
      </c>
      <c r="I94" s="34">
        <f t="shared" si="4"/>
        <v>20.818258664412511</v>
      </c>
      <c r="J94" s="13"/>
      <c r="K94" s="32"/>
      <c r="L94" s="35"/>
      <c r="M94" s="13">
        <f t="shared" si="5"/>
        <v>12</v>
      </c>
      <c r="N94" s="32">
        <v>1.7348548887010424</v>
      </c>
      <c r="O94" s="36">
        <f t="shared" si="6"/>
        <v>20.818258664412511</v>
      </c>
      <c r="Q94" s="44">
        <f t="shared" si="7"/>
        <v>-1.8182586644125109</v>
      </c>
    </row>
    <row r="95" spans="2:22" x14ac:dyDescent="0.25">
      <c r="B95" s="5">
        <v>23</v>
      </c>
      <c r="D95" s="5">
        <v>15</v>
      </c>
      <c r="I95" s="34">
        <f t="shared" si="4"/>
        <v>26.022823330515635</v>
      </c>
      <c r="J95" s="13"/>
      <c r="K95" s="32"/>
      <c r="L95" s="35"/>
      <c r="M95" s="13">
        <f t="shared" si="5"/>
        <v>15</v>
      </c>
      <c r="N95" s="32">
        <v>1.7348548887010424</v>
      </c>
      <c r="O95" s="36">
        <f t="shared" si="6"/>
        <v>26.022823330515635</v>
      </c>
      <c r="Q95" s="44">
        <f t="shared" si="7"/>
        <v>-3.0228233305156351</v>
      </c>
    </row>
    <row r="96" spans="2:22" x14ac:dyDescent="0.25">
      <c r="B96" s="5">
        <v>26</v>
      </c>
      <c r="D96" s="5">
        <v>11</v>
      </c>
      <c r="I96" s="34">
        <f t="shared" si="4"/>
        <v>19.083403775711467</v>
      </c>
      <c r="J96" s="13"/>
      <c r="K96" s="32"/>
      <c r="L96" s="35"/>
      <c r="M96" s="13">
        <f t="shared" si="5"/>
        <v>11</v>
      </c>
      <c r="N96" s="32">
        <v>1.7348548887010424</v>
      </c>
      <c r="O96" s="36">
        <f t="shared" si="6"/>
        <v>19.083403775711467</v>
      </c>
      <c r="Q96" s="44">
        <f t="shared" si="7"/>
        <v>6.9165962242885328</v>
      </c>
    </row>
    <row r="97" spans="1:23" x14ac:dyDescent="0.25">
      <c r="B97" s="5">
        <v>19</v>
      </c>
      <c r="D97" s="5">
        <v>9</v>
      </c>
      <c r="I97" s="34">
        <f t="shared" si="4"/>
        <v>15.613693998309381</v>
      </c>
      <c r="J97" s="13"/>
      <c r="K97" s="32"/>
      <c r="L97" s="35"/>
      <c r="M97" s="13">
        <f t="shared" si="5"/>
        <v>9</v>
      </c>
      <c r="N97" s="32">
        <v>1.7348548887010424</v>
      </c>
      <c r="O97" s="36">
        <f t="shared" si="6"/>
        <v>15.613693998309381</v>
      </c>
      <c r="Q97" s="44">
        <f t="shared" si="7"/>
        <v>3.3863060016906186</v>
      </c>
    </row>
    <row r="98" spans="1:23" x14ac:dyDescent="0.25">
      <c r="B98" s="5">
        <v>31</v>
      </c>
      <c r="D98" s="5">
        <v>20</v>
      </c>
      <c r="I98" s="34">
        <f t="shared" si="4"/>
        <v>34.697097774020847</v>
      </c>
      <c r="J98" s="13"/>
      <c r="K98" s="32"/>
      <c r="L98" s="35"/>
      <c r="M98" s="13">
        <f t="shared" si="5"/>
        <v>20</v>
      </c>
      <c r="N98" s="32">
        <v>1.7348548887010424</v>
      </c>
      <c r="O98" s="36">
        <f t="shared" si="6"/>
        <v>34.697097774020847</v>
      </c>
      <c r="Q98" s="44">
        <f t="shared" si="7"/>
        <v>-3.6970977740208468</v>
      </c>
    </row>
    <row r="99" spans="1:23" x14ac:dyDescent="0.25">
      <c r="B99" s="5">
        <v>30</v>
      </c>
      <c r="D99" s="5">
        <v>19</v>
      </c>
      <c r="I99" s="34">
        <f t="shared" si="4"/>
        <v>32.962242885319803</v>
      </c>
      <c r="J99" s="13"/>
      <c r="K99" s="32"/>
      <c r="L99" s="35"/>
      <c r="M99" s="13">
        <f t="shared" si="5"/>
        <v>19</v>
      </c>
      <c r="N99" s="32">
        <v>1.7348548887010424</v>
      </c>
      <c r="O99" s="36">
        <f t="shared" si="6"/>
        <v>32.962242885319803</v>
      </c>
      <c r="Q99" s="44">
        <f t="shared" si="7"/>
        <v>-2.9622428853198031</v>
      </c>
    </row>
    <row r="100" spans="1:23" x14ac:dyDescent="0.25">
      <c r="B100" s="5">
        <v>13</v>
      </c>
      <c r="D100" s="5">
        <v>9</v>
      </c>
      <c r="I100" s="34">
        <f t="shared" si="4"/>
        <v>15.613693998309381</v>
      </c>
      <c r="J100" s="13"/>
      <c r="K100" s="32"/>
      <c r="L100" s="35"/>
      <c r="M100" s="13">
        <f t="shared" si="5"/>
        <v>9</v>
      </c>
      <c r="N100" s="32">
        <v>1.7348548887010424</v>
      </c>
      <c r="O100" s="36">
        <f t="shared" si="6"/>
        <v>15.613693998309381</v>
      </c>
      <c r="Q100" s="44">
        <f t="shared" si="7"/>
        <v>-2.6136939983093814</v>
      </c>
    </row>
    <row r="101" spans="1:23" x14ac:dyDescent="0.25">
      <c r="B101" s="5">
        <v>22</v>
      </c>
      <c r="D101" s="5">
        <v>14</v>
      </c>
      <c r="I101" s="34">
        <f t="shared" si="4"/>
        <v>24.287968441814595</v>
      </c>
      <c r="J101" s="13"/>
      <c r="K101" s="32"/>
      <c r="L101" s="35"/>
      <c r="M101" s="13">
        <f t="shared" si="5"/>
        <v>14</v>
      </c>
      <c r="N101" s="32">
        <v>1.7348548887010424</v>
      </c>
      <c r="O101" s="36">
        <f t="shared" si="6"/>
        <v>24.287968441814595</v>
      </c>
      <c r="Q101" s="44">
        <f t="shared" si="7"/>
        <v>-2.2879684418145949</v>
      </c>
    </row>
    <row r="102" spans="1:23" x14ac:dyDescent="0.25">
      <c r="B102" s="5">
        <v>22</v>
      </c>
      <c r="D102" s="5">
        <v>15</v>
      </c>
      <c r="I102" s="34">
        <f t="shared" si="4"/>
        <v>26.022823330515635</v>
      </c>
      <c r="J102" s="13"/>
      <c r="K102" s="32"/>
      <c r="L102" s="35"/>
      <c r="M102" s="13">
        <f t="shared" si="5"/>
        <v>15</v>
      </c>
      <c r="N102" s="32">
        <v>1.7348548887010424</v>
      </c>
      <c r="O102" s="36">
        <f t="shared" si="6"/>
        <v>26.022823330515635</v>
      </c>
      <c r="Q102" s="44">
        <f t="shared" si="7"/>
        <v>-4.0228233305156351</v>
      </c>
    </row>
    <row r="103" spans="1:23" ht="15.75" thickBot="1" x14ac:dyDescent="0.3">
      <c r="B103" s="6">
        <v>26</v>
      </c>
      <c r="D103" s="6">
        <v>10</v>
      </c>
      <c r="I103" s="37">
        <f t="shared" si="4"/>
        <v>17.348548887010423</v>
      </c>
      <c r="J103" s="14"/>
      <c r="K103" s="33"/>
      <c r="L103" s="38"/>
      <c r="M103" s="14">
        <f t="shared" si="5"/>
        <v>10</v>
      </c>
      <c r="N103" s="33">
        <v>1.7348548887010424</v>
      </c>
      <c r="O103" s="39">
        <f t="shared" si="6"/>
        <v>17.348548887010423</v>
      </c>
      <c r="Q103" s="45">
        <f t="shared" si="7"/>
        <v>8.6514511129895766</v>
      </c>
    </row>
    <row r="107" spans="1:23" x14ac:dyDescent="0.25">
      <c r="S107" s="10" t="s">
        <v>39</v>
      </c>
      <c r="T107" s="10" t="s">
        <v>40</v>
      </c>
      <c r="V107" s="10" t="s">
        <v>1</v>
      </c>
      <c r="W107" s="10" t="s">
        <v>42</v>
      </c>
    </row>
    <row r="108" spans="1:23" ht="15.75" thickBot="1" x14ac:dyDescent="0.3">
      <c r="A108" s="10" t="s">
        <v>27</v>
      </c>
      <c r="I108" s="10" t="s">
        <v>35</v>
      </c>
      <c r="J108" s="10" t="s">
        <v>38</v>
      </c>
      <c r="K108" s="10" t="s">
        <v>36</v>
      </c>
    </row>
    <row r="109" spans="1:23" ht="15.75" thickBot="1" x14ac:dyDescent="0.3">
      <c r="B109" s="12"/>
      <c r="C109" s="15" t="s">
        <v>30</v>
      </c>
      <c r="D109" s="15" t="s">
        <v>28</v>
      </c>
      <c r="E109" s="16" t="s">
        <v>29</v>
      </c>
      <c r="S109" s="10">
        <v>-0.73859257757050045</v>
      </c>
      <c r="T109" s="10">
        <f>+S109*S109</f>
        <v>0.54551899564223572</v>
      </c>
      <c r="V109" s="4">
        <v>15</v>
      </c>
      <c r="W109" s="10">
        <f>+V109*V109</f>
        <v>225</v>
      </c>
    </row>
    <row r="110" spans="1:23" x14ac:dyDescent="0.25">
      <c r="B110" s="12" t="s">
        <v>31</v>
      </c>
      <c r="C110" s="15">
        <f>+C112-C111</f>
        <v>493.45544999999993</v>
      </c>
      <c r="D110" s="15">
        <v>1</v>
      </c>
      <c r="E110" s="16">
        <f>+C110/D110</f>
        <v>493.45544999999993</v>
      </c>
      <c r="I110" s="10">
        <v>742.8</v>
      </c>
      <c r="K110" s="10">
        <f>+SUM(T109:T128)</f>
        <v>249.34455485702699</v>
      </c>
      <c r="S110" s="10">
        <v>5.7730683431352219</v>
      </c>
      <c r="T110" s="10">
        <f t="shared" ref="T110:T128" si="8">+S110*S110</f>
        <v>33.328318094510053</v>
      </c>
      <c r="V110" s="5">
        <v>30</v>
      </c>
      <c r="W110" s="10">
        <f t="shared" ref="W110:W128" si="9">+V110*V110</f>
        <v>900</v>
      </c>
    </row>
    <row r="111" spans="1:23" ht="15.75" thickBot="1" x14ac:dyDescent="0.3">
      <c r="B111" s="14" t="s">
        <v>32</v>
      </c>
      <c r="C111" s="11">
        <v>249.34455</v>
      </c>
      <c r="D111" s="11">
        <v>18</v>
      </c>
      <c r="E111" s="19">
        <f>+C111/D111</f>
        <v>13.852475</v>
      </c>
      <c r="S111" s="10">
        <v>-1.3974852971000189</v>
      </c>
      <c r="T111" s="10">
        <f t="shared" si="8"/>
        <v>1.9529651556107281</v>
      </c>
      <c r="V111" s="5">
        <v>20</v>
      </c>
      <c r="W111" s="10">
        <f t="shared" si="9"/>
        <v>400</v>
      </c>
    </row>
    <row r="112" spans="1:23" ht="15.75" thickBot="1" x14ac:dyDescent="0.3">
      <c r="B112" s="14" t="s">
        <v>33</v>
      </c>
      <c r="C112" s="11">
        <v>742.8</v>
      </c>
      <c r="D112" s="11">
        <v>19</v>
      </c>
      <c r="E112" s="19">
        <f>+C112/D112</f>
        <v>39.094736842105263</v>
      </c>
      <c r="S112" s="10">
        <v>-3.7385925775705005</v>
      </c>
      <c r="T112" s="10">
        <f t="shared" si="8"/>
        <v>13.977074461065239</v>
      </c>
      <c r="V112" s="5">
        <v>12</v>
      </c>
      <c r="W112" s="10">
        <f t="shared" si="9"/>
        <v>144</v>
      </c>
    </row>
    <row r="113" spans="2:23" x14ac:dyDescent="0.25">
      <c r="S113" s="10">
        <v>-2.1533157574528801</v>
      </c>
      <c r="T113" s="10">
        <f t="shared" si="8"/>
        <v>4.6367687512948708</v>
      </c>
      <c r="V113" s="5">
        <v>15</v>
      </c>
      <c r="W113" s="10">
        <f t="shared" si="9"/>
        <v>225</v>
      </c>
    </row>
    <row r="114" spans="2:23" x14ac:dyDescent="0.25">
      <c r="B114" s="10" t="s">
        <v>45</v>
      </c>
      <c r="C114" s="10">
        <v>20</v>
      </c>
      <c r="S114" s="10">
        <v>5.1877915230176015</v>
      </c>
      <c r="T114" s="10">
        <f t="shared" si="8"/>
        <v>26.913180886293286</v>
      </c>
      <c r="V114" s="5">
        <v>28</v>
      </c>
      <c r="W114" s="10">
        <f t="shared" si="9"/>
        <v>784</v>
      </c>
    </row>
    <row r="115" spans="2:23" x14ac:dyDescent="0.25">
      <c r="B115" s="10" t="s">
        <v>46</v>
      </c>
      <c r="C115" s="10">
        <v>2</v>
      </c>
      <c r="S115" s="10">
        <v>-1.0563780166295373</v>
      </c>
      <c r="T115" s="10">
        <f t="shared" si="8"/>
        <v>1.1159345140181551</v>
      </c>
      <c r="V115" s="5">
        <v>26</v>
      </c>
      <c r="W115" s="10">
        <f t="shared" si="9"/>
        <v>676</v>
      </c>
    </row>
    <row r="116" spans="2:23" x14ac:dyDescent="0.25">
      <c r="S116" s="10">
        <v>0.77306834313522188</v>
      </c>
      <c r="T116" s="10">
        <f t="shared" si="8"/>
        <v>0.5976346631578372</v>
      </c>
      <c r="V116" s="5">
        <v>25</v>
      </c>
      <c r="W116" s="10">
        <f t="shared" si="9"/>
        <v>625</v>
      </c>
    </row>
    <row r="117" spans="2:23" x14ac:dyDescent="0.25">
      <c r="S117" s="10">
        <v>3.1141756236057034</v>
      </c>
      <c r="T117" s="10">
        <f t="shared" si="8"/>
        <v>9.698089814659971</v>
      </c>
      <c r="V117" s="5">
        <v>33</v>
      </c>
      <c r="W117" s="10">
        <f t="shared" si="9"/>
        <v>1089</v>
      </c>
    </row>
    <row r="118" spans="2:23" ht="15.75" thickBot="1" x14ac:dyDescent="0.3">
      <c r="S118" s="10">
        <v>-2.9827621172176393</v>
      </c>
      <c r="T118" s="10">
        <f t="shared" si="8"/>
        <v>8.8968698479086541</v>
      </c>
      <c r="V118" s="5">
        <v>17</v>
      </c>
      <c r="W118" s="10">
        <f t="shared" si="9"/>
        <v>289</v>
      </c>
    </row>
    <row r="119" spans="2:23" ht="19.5" thickBot="1" x14ac:dyDescent="0.3">
      <c r="C119" s="54" t="s">
        <v>43</v>
      </c>
      <c r="D119" s="55">
        <f>+C110/C112</f>
        <v>0.66431805331179317</v>
      </c>
      <c r="S119" s="10">
        <v>-2.3974852971000189</v>
      </c>
      <c r="T119" s="10">
        <f t="shared" si="8"/>
        <v>5.7479357498107655</v>
      </c>
      <c r="V119" s="5">
        <v>19</v>
      </c>
      <c r="W119" s="10">
        <f t="shared" si="9"/>
        <v>361</v>
      </c>
    </row>
    <row r="120" spans="2:23" x14ac:dyDescent="0.25">
      <c r="S120" s="10">
        <v>-2.6416548367471577</v>
      </c>
      <c r="T120" s="10">
        <f t="shared" si="8"/>
        <v>6.9783402765096527</v>
      </c>
      <c r="V120" s="5">
        <v>23</v>
      </c>
      <c r="W120" s="10">
        <f t="shared" si="9"/>
        <v>529</v>
      </c>
    </row>
    <row r="121" spans="2:23" x14ac:dyDescent="0.25">
      <c r="S121" s="10">
        <v>6.0172378827823607</v>
      </c>
      <c r="T121" s="10">
        <f t="shared" si="8"/>
        <v>36.207151737991147</v>
      </c>
      <c r="V121" s="5">
        <v>26</v>
      </c>
      <c r="W121" s="10">
        <f t="shared" si="9"/>
        <v>676</v>
      </c>
    </row>
    <row r="122" spans="2:23" x14ac:dyDescent="0.25">
      <c r="S122" s="10">
        <v>1.8466842425471199</v>
      </c>
      <c r="T122" s="10">
        <f t="shared" si="8"/>
        <v>3.4102426916718303</v>
      </c>
      <c r="V122" s="5">
        <v>19</v>
      </c>
      <c r="W122" s="10">
        <f t="shared" si="9"/>
        <v>361</v>
      </c>
    </row>
    <row r="123" spans="2:23" x14ac:dyDescent="0.25">
      <c r="S123" s="10">
        <v>-1.7152707361590558</v>
      </c>
      <c r="T123" s="10">
        <f t="shared" si="8"/>
        <v>2.9421536983236294</v>
      </c>
      <c r="V123" s="5">
        <v>31</v>
      </c>
      <c r="W123" s="10">
        <f t="shared" si="9"/>
        <v>961</v>
      </c>
    </row>
    <row r="124" spans="2:23" x14ac:dyDescent="0.25">
      <c r="C124" s="10" t="s">
        <v>44</v>
      </c>
      <c r="D124" s="10">
        <v>1</v>
      </c>
      <c r="E124" s="10">
        <f>19/18</f>
        <v>1.0555555555555556</v>
      </c>
      <c r="F124" s="10">
        <f>1-D119</f>
        <v>0.33568194668820683</v>
      </c>
      <c r="S124" s="10">
        <v>-1.3005475562766762</v>
      </c>
      <c r="T124" s="10">
        <f t="shared" si="8"/>
        <v>1.6914239461372342</v>
      </c>
      <c r="V124" s="5">
        <v>30</v>
      </c>
      <c r="W124" s="10">
        <f t="shared" si="9"/>
        <v>900</v>
      </c>
    </row>
    <row r="125" spans="2:23" x14ac:dyDescent="0.25">
      <c r="S125" s="10">
        <v>-4.1533157574528801</v>
      </c>
      <c r="T125" s="10">
        <f t="shared" si="8"/>
        <v>17.25003178110639</v>
      </c>
      <c r="V125" s="5">
        <v>13</v>
      </c>
      <c r="W125" s="10">
        <f t="shared" si="9"/>
        <v>169</v>
      </c>
    </row>
    <row r="126" spans="2:23" x14ac:dyDescent="0.25">
      <c r="S126" s="10">
        <v>-2.2269316568647781</v>
      </c>
      <c r="T126" s="10">
        <f t="shared" si="8"/>
        <v>4.959224604346506</v>
      </c>
      <c r="V126" s="5">
        <v>22</v>
      </c>
      <c r="W126" s="10">
        <f t="shared" si="9"/>
        <v>484</v>
      </c>
    </row>
    <row r="127" spans="2:23" x14ac:dyDescent="0.25">
      <c r="E127" s="10">
        <f>+E124*F124</f>
        <v>0.35433094372644053</v>
      </c>
      <c r="S127" s="10">
        <v>-3.6416548367471577</v>
      </c>
      <c r="T127" s="10">
        <f t="shared" si="8"/>
        <v>13.261649950003967</v>
      </c>
      <c r="V127" s="5">
        <v>22</v>
      </c>
      <c r="W127" s="10">
        <f t="shared" si="9"/>
        <v>484</v>
      </c>
    </row>
    <row r="128" spans="2:23" ht="15.75" thickBot="1" x14ac:dyDescent="0.3">
      <c r="S128" s="10">
        <v>7.4319610626647403</v>
      </c>
      <c r="T128" s="10">
        <f t="shared" si="8"/>
        <v>55.234045236964818</v>
      </c>
      <c r="V128" s="6">
        <v>26</v>
      </c>
      <c r="W128" s="10">
        <f t="shared" si="9"/>
        <v>676</v>
      </c>
    </row>
    <row r="129" spans="1:23" ht="15.75" thickBot="1" x14ac:dyDescent="0.3"/>
    <row r="130" spans="1:23" ht="19.5" thickBot="1" x14ac:dyDescent="0.3">
      <c r="C130" s="54" t="s">
        <v>44</v>
      </c>
      <c r="D130" s="62">
        <f>+D124-E127</f>
        <v>0.64566905627355942</v>
      </c>
    </row>
    <row r="132" spans="1:23" x14ac:dyDescent="0.25">
      <c r="V132" s="10" t="s">
        <v>41</v>
      </c>
      <c r="W132" s="10">
        <f>+SUM(W109:W128)</f>
        <v>10958</v>
      </c>
    </row>
    <row r="133" spans="1:23" x14ac:dyDescent="0.25">
      <c r="S133" s="56" t="s">
        <v>37</v>
      </c>
      <c r="T133" s="56">
        <f>+SUM(T109:T128)</f>
        <v>249.34455485702699</v>
      </c>
      <c r="U133" s="56"/>
      <c r="V133" s="56" t="s">
        <v>34</v>
      </c>
      <c r="W133" s="56">
        <f>+W132-(20*22.6^2)</f>
        <v>742.79999999999927</v>
      </c>
    </row>
    <row r="135" spans="1:23" x14ac:dyDescent="0.25">
      <c r="A135" s="10" t="s">
        <v>47</v>
      </c>
      <c r="B135" s="10" t="s">
        <v>48</v>
      </c>
    </row>
    <row r="137" spans="1:23" ht="15.75" thickBot="1" x14ac:dyDescent="0.3">
      <c r="H137" s="64" t="s">
        <v>52</v>
      </c>
      <c r="I137" s="64"/>
    </row>
    <row r="138" spans="1:23" ht="15.75" thickBot="1" x14ac:dyDescent="0.3">
      <c r="B138" s="10" t="s">
        <v>49</v>
      </c>
      <c r="D138" s="47" t="s">
        <v>50</v>
      </c>
      <c r="E138" s="48" t="s">
        <v>51</v>
      </c>
      <c r="F138" s="57">
        <v>13.852475</v>
      </c>
      <c r="H138" s="12">
        <v>0.71973230582032044</v>
      </c>
      <c r="I138" s="16">
        <v>-5.2119245589129996E-2</v>
      </c>
    </row>
    <row r="139" spans="1:23" ht="15.75" thickBot="1" x14ac:dyDescent="0.3">
      <c r="H139" s="14">
        <v>-5.2119245589129996E-2</v>
      </c>
      <c r="I139" s="19">
        <v>4.0559724193875487E-3</v>
      </c>
    </row>
    <row r="143" spans="1:23" ht="15.75" thickBot="1" x14ac:dyDescent="0.3">
      <c r="H143" s="10" t="s">
        <v>56</v>
      </c>
      <c r="I143" s="10" t="s">
        <v>57</v>
      </c>
    </row>
    <row r="144" spans="1:23" x14ac:dyDescent="0.25">
      <c r="F144" s="10" t="s">
        <v>53</v>
      </c>
      <c r="H144" s="58">
        <f>+H138*$F$138</f>
        <v>9.9700737730683429</v>
      </c>
      <c r="I144" s="16">
        <f>+I138*$F$138</f>
        <v>-0.7219805465422835</v>
      </c>
    </row>
    <row r="145" spans="1:9" ht="15.75" thickBot="1" x14ac:dyDescent="0.3">
      <c r="H145" s="14">
        <f>+H139*$F$138</f>
        <v>-0.7219805465422835</v>
      </c>
      <c r="I145" s="59">
        <f>+I139*$F$138</f>
        <v>5.6185256540255531E-2</v>
      </c>
    </row>
    <row r="147" spans="1:9" ht="15.75" thickBot="1" x14ac:dyDescent="0.3"/>
    <row r="148" spans="1:9" ht="15.75" x14ac:dyDescent="0.25">
      <c r="A148" s="10" t="s">
        <v>54</v>
      </c>
      <c r="B148" s="10" t="s">
        <v>55</v>
      </c>
      <c r="C148" s="10" t="s">
        <v>56</v>
      </c>
      <c r="D148" s="60">
        <f>+SQRT(H144)</f>
        <v>3.1575423628303616</v>
      </c>
    </row>
    <row r="149" spans="1:9" ht="16.5" thickBot="1" x14ac:dyDescent="0.3">
      <c r="C149" s="10" t="s">
        <v>57</v>
      </c>
      <c r="D149" s="61">
        <f>+SQRT(I145)</f>
        <v>0.23703429401724876</v>
      </c>
    </row>
  </sheetData>
  <mergeCells count="3">
    <mergeCell ref="D3:E3"/>
    <mergeCell ref="D56:E56"/>
    <mergeCell ref="H137:I1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Relación de Variables Y Xs</vt:lpstr>
      <vt:lpstr>Ejercicio 1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2022-05-30T02:03:46Z</dcterms:created>
  <dcterms:modified xsi:type="dcterms:W3CDTF">2023-01-24T02:57:00Z</dcterms:modified>
</cp:coreProperties>
</file>