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o\Downloads\"/>
    </mc:Choice>
  </mc:AlternateContent>
  <bookViews>
    <workbookView xWindow="-12" yWindow="3000" windowWidth="26628" windowHeight="8820"/>
  </bookViews>
  <sheets>
    <sheet name="최종 (2)" sheetId="5" r:id="rId1"/>
  </sheets>
  <definedNames>
    <definedName name="_xlnm._FilterDatabase" localSheetId="0" hidden="1">'최종 (2)'!$A$1:$Z$2</definedName>
    <definedName name="_xlnm.Print_Area" localSheetId="0">'최종 (2)'!$A$1:$X$1</definedName>
    <definedName name="_xlnm.Print_Titles" localSheetId="0">'최종 (2)'!$A:$Z,'최종 (2)'!$1:$1</definedName>
  </definedNames>
  <calcPr calcId="162913"/>
</workbook>
</file>

<file path=xl/calcChain.xml><?xml version="1.0" encoding="utf-8"?>
<calcChain xmlns="http://schemas.openxmlformats.org/spreadsheetml/2006/main">
  <c r="N2" i="5" l="1"/>
  <c r="M2" i="5"/>
  <c r="H2" i="5"/>
  <c r="Z2" i="5" l="1"/>
  <c r="L2" i="5"/>
  <c r="J2" i="5"/>
  <c r="O2" i="5"/>
  <c r="P2" i="5"/>
  <c r="R2" i="5"/>
  <c r="Q2" i="5"/>
  <c r="I2" i="5"/>
  <c r="K2" i="5"/>
  <c r="U2" i="5" l="1"/>
  <c r="S2" i="5"/>
  <c r="V2" i="5"/>
  <c r="T2" i="5" l="1"/>
</calcChain>
</file>

<file path=xl/sharedStrings.xml><?xml version="1.0" encoding="utf-8"?>
<sst xmlns="http://schemas.openxmlformats.org/spreadsheetml/2006/main" count="31" uniqueCount="31">
  <si>
    <t>No</t>
  </si>
  <si>
    <t>학교명</t>
  </si>
  <si>
    <t>지급구분</t>
  </si>
  <si>
    <t>과목명</t>
  </si>
  <si>
    <t>시수</t>
  </si>
  <si>
    <t>단가</t>
  </si>
  <si>
    <t>강의료</t>
  </si>
  <si>
    <t>소득세</t>
  </si>
  <si>
    <t>주민세</t>
  </si>
  <si>
    <t>은행</t>
  </si>
  <si>
    <t>은행계좌번호</t>
  </si>
  <si>
    <t>지급일</t>
  </si>
  <si>
    <t>비고</t>
    <phoneticPr fontId="18" type="noConversion"/>
  </si>
  <si>
    <t>고용보험(본인)</t>
    <phoneticPr fontId="18" type="noConversion"/>
  </si>
  <si>
    <t>고용보험(기관)</t>
    <phoneticPr fontId="18" type="noConversion"/>
  </si>
  <si>
    <t>국민연금(본인)</t>
    <phoneticPr fontId="18" type="noConversion"/>
  </si>
  <si>
    <t>국민연금(기관)</t>
    <phoneticPr fontId="18" type="noConversion"/>
  </si>
  <si>
    <t>건강보험(기관)</t>
    <phoneticPr fontId="18" type="noConversion"/>
  </si>
  <si>
    <t>강사명</t>
    <phoneticPr fontId="18" type="noConversion"/>
  </si>
  <si>
    <t>감승민</t>
  </si>
  <si>
    <t>영화</t>
  </si>
  <si>
    <t>오금중</t>
  </si>
  <si>
    <t>건강보험(본인)</t>
    <phoneticPr fontId="18" type="noConversion"/>
  </si>
  <si>
    <t>장기요양(본인)</t>
    <phoneticPr fontId="18" type="noConversion"/>
  </si>
  <si>
    <t>산재보험(기관)</t>
    <phoneticPr fontId="18" type="noConversion"/>
  </si>
  <si>
    <t>본인부담합계</t>
    <phoneticPr fontId="18" type="noConversion"/>
  </si>
  <si>
    <t>실수령액</t>
    <phoneticPr fontId="18" type="noConversion"/>
  </si>
  <si>
    <t>기관부담합계</t>
    <phoneticPr fontId="18" type="noConversion"/>
  </si>
  <si>
    <t>4대보험공제계</t>
    <phoneticPr fontId="18" type="noConversion"/>
  </si>
  <si>
    <t>국민은행</t>
    <phoneticPr fontId="18" type="noConversion"/>
  </si>
  <si>
    <t>5673949-0432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</si>
</sst>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0_);[Red]\(0\)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1"/>
      <color rgb="FFFF0000"/>
      <name val="굴림"/>
      <family val="3"/>
      <charset val="129"/>
    </font>
    <font>
      <sz val="11"/>
      <color rgb="FF545454"/>
      <name val="굴림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 tint="0.34998626667073579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545454"/>
      <name val="굴림"/>
      <family val="3"/>
      <charset val="129"/>
    </font>
    <font>
      <sz val="1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D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3CDDC"/>
      </left>
      <right style="dotted">
        <color rgb="FFC3CDDC"/>
      </right>
      <top style="thin">
        <color rgb="FFC3CDDC"/>
      </top>
      <bottom style="thin">
        <color rgb="FFC3CDDC"/>
      </bottom>
      <diagonal/>
    </border>
    <border>
      <left style="dotted">
        <color rgb="FFC3CDDC"/>
      </left>
      <right style="dotted">
        <color rgb="FFC3CDDC"/>
      </right>
      <top style="thin">
        <color rgb="FFC3CDDC"/>
      </top>
      <bottom style="thin">
        <color rgb="FFC3CDDC"/>
      </bottom>
      <diagonal/>
    </border>
    <border>
      <left style="thin">
        <color rgb="FFC3CDDC"/>
      </left>
      <right style="thin">
        <color rgb="FFC3CDDC"/>
      </right>
      <top style="thin">
        <color rgb="FFC3CDDC"/>
      </top>
      <bottom/>
      <diagonal/>
    </border>
    <border>
      <left style="dotted">
        <color rgb="FFC3CDDC"/>
      </left>
      <right/>
      <top style="thin">
        <color rgb="FFC3CDDC"/>
      </top>
      <bottom style="thin">
        <color rgb="FFC3CDDC"/>
      </bottom>
      <diagonal/>
    </border>
    <border>
      <left/>
      <right/>
      <top/>
      <bottom style="thin">
        <color rgb="FFC3CDDC"/>
      </bottom>
      <diagonal/>
    </border>
    <border>
      <left/>
      <right/>
      <top style="thin">
        <color rgb="FFC3CDDC"/>
      </top>
      <bottom style="thin">
        <color rgb="FFC3CDDC"/>
      </bottom>
      <diagonal/>
    </border>
  </borders>
  <cellStyleXfs count="92">
    <xf numFmtId="0" fontId="0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4" fillId="0" borderId="0"/>
    <xf numFmtId="0" fontId="1" fillId="0" borderId="0">
      <alignment vertical="center"/>
    </xf>
    <xf numFmtId="0" fontId="28" fillId="0" borderId="0"/>
    <xf numFmtId="0" fontId="19" fillId="0" borderId="0">
      <alignment vertical="center"/>
    </xf>
    <xf numFmtId="0" fontId="1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/>
    <xf numFmtId="0" fontId="28" fillId="0" borderId="0">
      <alignment vertical="center"/>
    </xf>
    <xf numFmtId="0" fontId="1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0" fontId="31" fillId="0" borderId="0" xfId="0" applyFont="1">
      <alignment vertical="center"/>
    </xf>
    <xf numFmtId="0" fontId="0" fillId="0" borderId="0" xfId="0">
      <alignment vertical="center"/>
    </xf>
    <xf numFmtId="0" fontId="33" fillId="0" borderId="0" xfId="43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11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quotePrefix="1" applyFont="1" applyFill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41" fontId="20" fillId="0" borderId="11" xfId="56" applyFont="1" applyFill="1" applyBorder="1" applyAlignment="1">
      <alignment horizontal="right" vertical="center"/>
    </xf>
    <xf numFmtId="41" fontId="20" fillId="0" borderId="0" xfId="56" applyFont="1" applyFill="1" applyBorder="1" applyAlignment="1">
      <alignment horizontal="right" vertical="center"/>
    </xf>
    <xf numFmtId="41" fontId="20" fillId="0" borderId="15" xfId="56" applyFont="1" applyFill="1" applyBorder="1" applyAlignment="1">
      <alignment horizontal="right" vertical="center"/>
    </xf>
    <xf numFmtId="41" fontId="20" fillId="0" borderId="14" xfId="56" applyFont="1" applyFill="1" applyBorder="1" applyAlignment="1">
      <alignment vertical="center"/>
    </xf>
    <xf numFmtId="41" fontId="20" fillId="0" borderId="14" xfId="56" applyFont="1" applyFill="1" applyBorder="1" applyAlignment="1">
      <alignment horizontal="right" vertical="center"/>
    </xf>
    <xf numFmtId="41" fontId="20" fillId="0" borderId="11" xfId="56" applyFont="1" applyFill="1" applyBorder="1" applyAlignment="1">
      <alignment vertical="center"/>
    </xf>
    <xf numFmtId="41" fontId="21" fillId="0" borderId="11" xfId="56" applyFont="1" applyFill="1" applyBorder="1" applyAlignment="1">
      <alignment vertical="center"/>
    </xf>
    <xf numFmtId="177" fontId="20" fillId="0" borderId="10" xfId="1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0" fillId="0" borderId="11" xfId="1" applyNumberFormat="1" applyFont="1" applyFill="1" applyBorder="1" applyAlignment="1">
      <alignment horizontal="center" vertical="center"/>
    </xf>
    <xf numFmtId="41" fontId="20" fillId="0" borderId="14" xfId="56" applyFont="1" applyFill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23" fillId="33" borderId="12" xfId="1" applyFont="1" applyFill="1" applyBorder="1" applyAlignment="1">
      <alignment horizontal="center" vertical="center"/>
    </xf>
    <xf numFmtId="177" fontId="23" fillId="33" borderId="12" xfId="1" applyNumberFormat="1" applyFont="1" applyFill="1" applyBorder="1" applyAlignment="1">
      <alignment horizontal="center" vertical="center"/>
    </xf>
    <xf numFmtId="0" fontId="32" fillId="33" borderId="12" xfId="1" applyFont="1" applyFill="1" applyBorder="1" applyAlignment="1">
      <alignment horizontal="center" vertical="center"/>
    </xf>
    <xf numFmtId="0" fontId="29" fillId="0" borderId="0" xfId="0" applyNumberFormat="1" applyFont="1" applyAlignment="1">
      <alignment vertical="center"/>
    </xf>
    <xf numFmtId="14" fontId="20" fillId="0" borderId="13" xfId="1" applyNumberFormat="1" applyFont="1" applyFill="1" applyBorder="1" applyAlignment="1">
      <alignment horizontal="center" vertical="center"/>
    </xf>
    <xf numFmtId="0" fontId="30" fillId="33" borderId="12" xfId="1" applyFont="1" applyFill="1" applyBorder="1" applyAlignment="1">
      <alignment horizontal="center" vertical="center"/>
    </xf>
    <xf numFmtId="0" fontId="22" fillId="33" borderId="12" xfId="1" applyFont="1" applyFill="1" applyBorder="1" applyAlignment="1">
      <alignment horizontal="center" vertical="center"/>
    </xf>
    <xf numFmtId="0" fontId="23" fillId="34" borderId="12" xfId="1" applyFont="1" applyFill="1" applyBorder="1" applyAlignment="1">
      <alignment horizontal="center" vertical="center"/>
    </xf>
    <xf numFmtId="0" fontId="23" fillId="35" borderId="12" xfId="1" applyFont="1" applyFill="1" applyBorder="1" applyAlignment="1">
      <alignment horizontal="center" vertical="center"/>
    </xf>
  </cellXfs>
  <cellStyles count="92"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Normal" xfId="44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나쁨 2" xfId="28"/>
    <cellStyle name="메모 2" xfId="29"/>
    <cellStyle name="보통 2" xfId="30"/>
    <cellStyle name="설명 텍스트 2" xfId="31"/>
    <cellStyle name="셀 확인 2" xfId="32"/>
    <cellStyle name="쉼표 [0]" xfId="56" builtinId="6"/>
    <cellStyle name="쉼표 [0] 2" xfId="45"/>
    <cellStyle name="쉼표 [0] 2 2" xfId="61"/>
    <cellStyle name="쉼표 [0] 2 2 2" xfId="71"/>
    <cellStyle name="쉼표 [0] 2 2 2 2" xfId="82"/>
    <cellStyle name="쉼표 [0] 2 2 2 3" xfId="90"/>
    <cellStyle name="쉼표 [0] 2 2 3" xfId="78"/>
    <cellStyle name="쉼표 [0] 2 2 4" xfId="86"/>
    <cellStyle name="쉼표 [0] 2 3" xfId="60"/>
    <cellStyle name="쉼표 [0] 2 3 2" xfId="70"/>
    <cellStyle name="쉼표 [0] 2 3 2 2" xfId="81"/>
    <cellStyle name="쉼표 [0] 2 3 2 3" xfId="89"/>
    <cellStyle name="쉼표 [0] 2 3 3" xfId="77"/>
    <cellStyle name="쉼표 [0] 2 3 4" xfId="85"/>
    <cellStyle name="쉼표 [0] 2 4" xfId="58"/>
    <cellStyle name="쉼표 [0] 2 4 2" xfId="76"/>
    <cellStyle name="쉼표 [0] 2 4 3" xfId="88"/>
    <cellStyle name="쉼표 [0] 2 5" xfId="69"/>
    <cellStyle name="쉼표 [0] 2 5 2" xfId="80"/>
    <cellStyle name="쉼표 [0] 2 6" xfId="73"/>
    <cellStyle name="쉼표 [0] 2 7" xfId="84"/>
    <cellStyle name="쉼표 [0] 3" xfId="46"/>
    <cellStyle name="쉼표 [0] 3 2" xfId="62"/>
    <cellStyle name="쉼표 [0] 3 2 2" xfId="79"/>
    <cellStyle name="쉼표 [0] 3 2 3" xfId="91"/>
    <cellStyle name="쉼표 [0] 3 3" xfId="72"/>
    <cellStyle name="쉼표 [0] 3 3 2" xfId="83"/>
    <cellStyle name="쉼표 [0] 3 4" xfId="74"/>
    <cellStyle name="쉼표 [0] 3 5" xfId="87"/>
    <cellStyle name="쉼표 [0] 4" xfId="75"/>
    <cellStyle name="연결된 셀 2" xfId="33"/>
    <cellStyle name="요약 2" xfId="34"/>
    <cellStyle name="입력 2" xfId="35"/>
    <cellStyle name="제목 1 2" xfId="37"/>
    <cellStyle name="제목 2 2" xfId="38"/>
    <cellStyle name="제목 3 2" xfId="39"/>
    <cellStyle name="제목 4 2" xfId="40"/>
    <cellStyle name="제목 5" xfId="36"/>
    <cellStyle name="좋음 2" xfId="41"/>
    <cellStyle name="출력 2" xfId="42"/>
    <cellStyle name="표준" xfId="0" builtinId="0"/>
    <cellStyle name="표준 2" xfId="1"/>
    <cellStyle name="표준 2 2" xfId="48"/>
    <cellStyle name="표준 2 2 2" xfId="49"/>
    <cellStyle name="표준 2 2 3" xfId="64"/>
    <cellStyle name="표준 2 3" xfId="50"/>
    <cellStyle name="표준 2 4" xfId="47"/>
    <cellStyle name="표준 2 5" xfId="65"/>
    <cellStyle name="표준 2 6" xfId="63"/>
    <cellStyle name="표준 3" xfId="51"/>
    <cellStyle name="표준 3 2" xfId="43"/>
    <cellStyle name="표준 3 3" xfId="67"/>
    <cellStyle name="표준 3 4" xfId="66"/>
    <cellStyle name="표준 3 5" xfId="57"/>
    <cellStyle name="표준 4" xfId="52"/>
    <cellStyle name="표준 4 2" xfId="53"/>
    <cellStyle name="표준 5" xfId="55"/>
    <cellStyle name="표준 6" xfId="68"/>
    <cellStyle name="표준 9" xfId="54"/>
    <cellStyle name="표준 9 2" xfId="59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zoomScale="70" zoomScaleNormal="70" workbookViewId="0">
      <pane xSplit="4" ySplit="1" topLeftCell="E2" activePane="bottomRight" state="frozen"/>
      <selection activeCell="B3" sqref="B3"/>
      <selection pane="topRight" activeCell="E3" sqref="E3"/>
      <selection pane="bottomLeft" activeCell="B5" sqref="B5"/>
      <selection pane="bottomRight" activeCell="Z5" sqref="Z5"/>
    </sheetView>
  </sheetViews>
  <sheetFormatPr defaultColWidth="9" defaultRowHeight="17.399999999999999" x14ac:dyDescent="0.4"/>
  <cols>
    <col min="1" max="1" width="9.796875" style="20" customWidth="1"/>
    <col min="2" max="2" width="17.3984375" style="4" bestFit="1" customWidth="1"/>
    <col min="3" max="3" width="14.796875" style="4" bestFit="1" customWidth="1"/>
    <col min="4" max="4" width="13.69921875" style="4" bestFit="1" customWidth="1"/>
    <col min="5" max="5" width="12.5" style="3" bestFit="1" customWidth="1"/>
    <col min="6" max="6" width="11.09765625" style="2" bestFit="1" customWidth="1"/>
    <col min="7" max="7" width="11.09765625" style="4" bestFit="1" customWidth="1"/>
    <col min="8" max="8" width="14.796875" style="1" bestFit="1" customWidth="1"/>
    <col min="9" max="10" width="13" style="1" bestFit="1" customWidth="1"/>
    <col min="11" max="11" width="20.5" style="1" bestFit="1" customWidth="1"/>
    <col min="12" max="12" width="21.796875" style="1" bestFit="1" customWidth="1"/>
    <col min="13" max="14" width="20.5" style="1" bestFit="1" customWidth="1"/>
    <col min="15" max="15" width="21.796875" style="1" bestFit="1" customWidth="1"/>
    <col min="16" max="16" width="20.5" style="1" bestFit="1" customWidth="1"/>
    <col min="17" max="18" width="21.796875" style="1" bestFit="1" customWidth="1"/>
    <col min="19" max="19" width="18.796875" style="1" bestFit="1" customWidth="1"/>
    <col min="20" max="20" width="14.796875" style="1" bestFit="1" customWidth="1"/>
    <col min="21" max="21" width="18.796875" style="1" bestFit="1" customWidth="1"/>
    <col min="22" max="22" width="20.69921875" style="1" bestFit="1" customWidth="1"/>
    <col min="23" max="23" width="19.3984375" style="4" bestFit="1" customWidth="1"/>
    <col min="24" max="24" width="19.69921875" style="2" bestFit="1" customWidth="1"/>
    <col min="25" max="25" width="13" style="4" bestFit="1" customWidth="1"/>
    <col min="26" max="26" width="57.796875" style="4" bestFit="1" customWidth="1"/>
    <col min="27" max="16384" width="9" style="4"/>
  </cols>
  <sheetData>
    <row r="1" spans="1:29" s="23" customFormat="1" x14ac:dyDescent="0.4">
      <c r="A1" s="25" t="s">
        <v>0</v>
      </c>
      <c r="B1" s="24" t="s">
        <v>1</v>
      </c>
      <c r="C1" s="24" t="s">
        <v>2</v>
      </c>
      <c r="D1" s="24" t="s">
        <v>18</v>
      </c>
      <c r="E1" s="26" t="s">
        <v>3</v>
      </c>
      <c r="F1" s="25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9" t="s">
        <v>15</v>
      </c>
      <c r="L1" s="30" t="s">
        <v>16</v>
      </c>
      <c r="M1" s="24" t="s">
        <v>22</v>
      </c>
      <c r="N1" s="24" t="s">
        <v>23</v>
      </c>
      <c r="O1" s="30" t="s">
        <v>17</v>
      </c>
      <c r="P1" s="29" t="s">
        <v>13</v>
      </c>
      <c r="Q1" s="30" t="s">
        <v>14</v>
      </c>
      <c r="R1" s="30" t="s">
        <v>24</v>
      </c>
      <c r="S1" s="31" t="s">
        <v>25</v>
      </c>
      <c r="T1" s="32" t="s">
        <v>26</v>
      </c>
      <c r="U1" s="32" t="s">
        <v>27</v>
      </c>
      <c r="V1" s="24" t="s">
        <v>28</v>
      </c>
      <c r="W1" s="24" t="s">
        <v>9</v>
      </c>
      <c r="X1" s="25" t="s">
        <v>10</v>
      </c>
      <c r="Y1" s="24" t="s">
        <v>11</v>
      </c>
      <c r="Z1" s="24" t="s">
        <v>12</v>
      </c>
    </row>
    <row r="2" spans="1:29" s="7" customFormat="1" x14ac:dyDescent="0.4">
      <c r="A2" s="19">
        <v>1</v>
      </c>
      <c r="B2" s="6" t="s">
        <v>21</v>
      </c>
      <c r="C2" s="27">
        <v>202109</v>
      </c>
      <c r="D2" s="6" t="s">
        <v>19</v>
      </c>
      <c r="E2" s="5" t="s">
        <v>20</v>
      </c>
      <c r="F2" s="11">
        <v>12</v>
      </c>
      <c r="G2" s="12">
        <v>43000</v>
      </c>
      <c r="H2" s="13">
        <f>F2*G2</f>
        <v>516000</v>
      </c>
      <c r="I2" s="14" t="str">
        <f>IFERROR(VLOOKUP(H2,#REF!,2,FALSE),"0")</f>
        <v>0</v>
      </c>
      <c r="J2" s="14" t="str">
        <f>IFERROR(VLOOKUP(H2,#REF!,3,FALSE),"0")</f>
        <v>0</v>
      </c>
      <c r="K2" s="15">
        <f>ROUNDDOWN((H2*4.5%), -1)</f>
        <v>23220</v>
      </c>
      <c r="L2" s="15">
        <f>ROUNDDOWN((H2*4.5%), -1)</f>
        <v>23220</v>
      </c>
      <c r="M2" s="16" t="str">
        <f>IF(F2&gt;=60,ROUNDDOWN((H2*3.43%), -1),"0")</f>
        <v>0</v>
      </c>
      <c r="N2" s="16" t="str">
        <f>IF(F2&gt;=60,ROUNDDOWN((M2*11.52%), -1),"0")</f>
        <v>0</v>
      </c>
      <c r="O2" s="16">
        <f>M2+N2</f>
        <v>0</v>
      </c>
      <c r="P2" s="17">
        <f>ROUNDDOWN((H2*0.8%), -1)</f>
        <v>4120</v>
      </c>
      <c r="Q2" s="17">
        <f>ROUNDDOWN((H2*1.05%), -1)</f>
        <v>5410</v>
      </c>
      <c r="R2" s="15">
        <f>ROUNDDOWN((H2*0.666%), -1)</f>
        <v>3430</v>
      </c>
      <c r="S2" s="16">
        <f>IF(D2=D1,"0",SUM(SUMIF($D$2:$D$2,D2,$I$2:$I$2),SUMIF($D$2:$D$2,D2,$J$2:$J$2),SUMIF($D$2:$D$2,D2,$K$2:$K$2),SUMIF($D$2:$D$2,D2,$M$2:$M$2),SUMIF($D$2:$D$2,D2,$N$2:$N$2),SUMIF($D$2:$D$2,D2,$P$2:$P$2)))</f>
        <v>27340</v>
      </c>
      <c r="T2" s="18">
        <f>H2-S2</f>
        <v>488660</v>
      </c>
      <c r="U2" s="16">
        <f>IF(D2=D1,"0",SUM(SUMIF($D$2:$D$2,D2,$L$2:$L$2),SUMIF($D$2:$D$2,D2,$O$2:$O$2),SUMIF($D$2:$D$2,D2,$Q$2:$Q$2),SUMIF($D$2:$D$2,D2,$R$2:$R$2)))</f>
        <v>32060</v>
      </c>
      <c r="V2" s="22">
        <f>IF(D2=D1,"0",SUM(SUMIF($D$2:$D$2,D2,$K$2:$K$2),SUMIF($D$2:$D$2,D2,$L$2:$L$2),SUMIF($D$2:$D$2,D2,$M$2:$M$2),SUMIF($D$2:$D$2,D2,$N$2:$N$2),SUMIF($D$2:$D$2,D2,$O$2:$O$2),SUMIF($D$2:$D$2,D2,$P$2:$P$2),SUMIF($D$2:$D$2,D2,$Q$2:$Q$2),SUMIF($D$2:$D$2,D2,$R$2:$R$2)))</f>
        <v>59400</v>
      </c>
      <c r="W2" s="8" t="s">
        <v>29</v>
      </c>
      <c r="X2" s="21" t="s">
        <v>30</v>
      </c>
      <c r="Y2" s="28">
        <v>44489</v>
      </c>
      <c r="Z2" s="10" t="str">
        <f>CONCATENATE(D2,"(",E2,") 43,000x",F2,"시수=",TEXT(H2,"###,##0")," / 인건비-강사비")</f>
        <v>감승민(영화) 43,000x12시수=516,000 / 인건비-강사비</v>
      </c>
      <c r="AC2" s="9"/>
    </row>
  </sheetData>
  <autoFilter ref="A1:Z2"/>
  <phoneticPr fontId="18" type="noConversion"/>
  <conditionalFormatting sqref="F1:F1048576">
    <cfRule type="cellIs" dxfId="1" priority="1" operator="greaterThan">
      <formula>59</formula>
    </cfRule>
  </conditionalFormatting>
  <conditionalFormatting sqref="D2">
    <cfRule type="duplicateValues" dxfId="0" priority="5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5" fitToHeight="0" orientation="landscape" r:id="rId1"/>
  <headerFooter scaleWithDoc="0"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최종 (2)</vt:lpstr>
      <vt:lpstr>'최종 (2)'!Print_Area</vt:lpstr>
      <vt:lpstr>'최종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Yeo</cp:lastModifiedBy>
  <cp:lastPrinted>2021-07-06T00:46:17Z</cp:lastPrinted>
  <dcterms:created xsi:type="dcterms:W3CDTF">2018-04-10T07:36:03Z</dcterms:created>
  <dcterms:modified xsi:type="dcterms:W3CDTF">2021-10-09T12:41:13Z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C:\Users\new\Desktop\중협최종.xlsx</vt:lpwstr>
  </property>
</Properties>
</file>