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8\4. Abril\Perfiles Transversales\AOP_03\PERFIL TRANSVERSAL\"/>
    </mc:Choice>
  </mc:AlternateContent>
  <bookViews>
    <workbookView xWindow="-405" yWindow="0" windowWidth="13440" windowHeight="9900" tabRatio="905" firstSheet="24" activeTab="27"/>
  </bookViews>
  <sheets>
    <sheet name="3510703.Cabuyaro.250404" sheetId="3" r:id="rId1"/>
    <sheet name="3510703.Cabuyaro.290904" sheetId="4" r:id="rId2"/>
    <sheet name="3510703.Cabuyaro.050305" sheetId="5" r:id="rId3"/>
    <sheet name="3510703.Cabuyaro.080905" sheetId="6" r:id="rId4"/>
    <sheet name="3510703.Cabuyaro.020306" sheetId="7" r:id="rId5"/>
    <sheet name="3510703.Cabuyaro.150906" sheetId="8" r:id="rId6"/>
    <sheet name="3510703.Cabuyaro.261107" sheetId="9" r:id="rId7"/>
    <sheet name="3510703.Cabuyaro.250408" sheetId="10" r:id="rId8"/>
    <sheet name="3510703.Cabuyaro.110708" sheetId="11" r:id="rId9"/>
    <sheet name="3510703.Cabuyaro.301008" sheetId="12" r:id="rId10"/>
    <sheet name="3510703.Cabuyaro.020209" sheetId="13" r:id="rId11"/>
    <sheet name="3510703.Cabuyaro.300410" sheetId="14" r:id="rId12"/>
    <sheet name="3510703.Cabuyaro.030411" sheetId="15" r:id="rId13"/>
    <sheet name="3510703.Cabuyaro.170611" sheetId="16" r:id="rId14"/>
    <sheet name="3510703.Cabuyaro.120412" sheetId="17" r:id="rId15"/>
    <sheet name="3510703.Cabuyaro.121012" sheetId="18" r:id="rId16"/>
    <sheet name="3510703.Cabuyaro.240513" sheetId="19" r:id="rId17"/>
    <sheet name="3510703.Cabuyaro.181013" sheetId="20" r:id="rId18"/>
    <sheet name="3510703.Cabuyaro.28082014" sheetId="21" r:id="rId19"/>
    <sheet name="3510703.Cabuyaro.17052014" sheetId="22" r:id="rId20"/>
    <sheet name="3510703.Cabuyaro.04022015" sheetId="23" r:id="rId21"/>
    <sheet name="3510703.Cabuyaro.23052015" sheetId="24" r:id="rId22"/>
    <sheet name="3510703.Cabuyaro.04092015" sheetId="25" r:id="rId23"/>
    <sheet name="35107030_CABUYARO_20151125" sheetId="1" r:id="rId24"/>
    <sheet name="35107030_CABUYARO_20160424  " sheetId="2" r:id="rId25"/>
    <sheet name="35107030_CABUYARO_20161013" sheetId="26" r:id="rId26"/>
    <sheet name="35107030_CABUYARO_20170428" sheetId="27" r:id="rId27"/>
    <sheet name="35107030_CABUYARO_20170811" sheetId="28" r:id="rId28"/>
    <sheet name="35107030_CABUYARO_20170811_C" sheetId="29" r:id="rId29"/>
  </sheets>
  <definedNames>
    <definedName name="_xlnm.Print_Area" localSheetId="10">'3510703.Cabuyaro.020209'!$A$1:$T$50</definedName>
    <definedName name="_xlnm.Print_Area" localSheetId="4">'3510703.Cabuyaro.020306'!$A$1:$T$50</definedName>
    <definedName name="_xlnm.Print_Area" localSheetId="12">'3510703.Cabuyaro.030411'!$A$1:$T$50</definedName>
    <definedName name="_xlnm.Print_Area" localSheetId="20">'3510703.Cabuyaro.04022015'!$A$1:$T$49</definedName>
    <definedName name="_xlnm.Print_Area" localSheetId="22">'3510703.Cabuyaro.04092015'!$A$1:$T$50</definedName>
    <definedName name="_xlnm.Print_Area" localSheetId="2">'3510703.Cabuyaro.050305'!$A$1:$T$50</definedName>
    <definedName name="_xlnm.Print_Area" localSheetId="3">'3510703.Cabuyaro.080905'!$A$1:$T$50</definedName>
    <definedName name="_xlnm.Print_Area" localSheetId="8">'3510703.Cabuyaro.110708'!$A$1:$T$50</definedName>
    <definedName name="_xlnm.Print_Area" localSheetId="14">'3510703.Cabuyaro.120412'!$A$1:$T$50</definedName>
    <definedName name="_xlnm.Print_Area" localSheetId="15">'3510703.Cabuyaro.121012'!$A$1:$T$50</definedName>
    <definedName name="_xlnm.Print_Area" localSheetId="5">'3510703.Cabuyaro.150906'!$A$1:$T$50</definedName>
    <definedName name="_xlnm.Print_Area" localSheetId="19">'3510703.Cabuyaro.17052014'!$A$1:$T$50</definedName>
    <definedName name="_xlnm.Print_Area" localSheetId="13">'3510703.Cabuyaro.170611'!$A$1:$T$50</definedName>
    <definedName name="_xlnm.Print_Area" localSheetId="17">'3510703.Cabuyaro.181013'!$A$1:$T$50</definedName>
    <definedName name="_xlnm.Print_Area" localSheetId="21">'3510703.Cabuyaro.23052015'!$A$1:$T$50</definedName>
    <definedName name="_xlnm.Print_Area" localSheetId="16">'3510703.Cabuyaro.240513'!$A$1:$T$50</definedName>
    <definedName name="_xlnm.Print_Area" localSheetId="0">'3510703.Cabuyaro.250404'!$A$1:$T$50</definedName>
    <definedName name="_xlnm.Print_Area" localSheetId="7">'3510703.Cabuyaro.250408'!$A$1:$T$50</definedName>
    <definedName name="_xlnm.Print_Area" localSheetId="6">'3510703.Cabuyaro.261107'!$A$1:$T$50</definedName>
    <definedName name="_xlnm.Print_Area" localSheetId="18">'3510703.Cabuyaro.28082014'!$A$1:$T$50</definedName>
    <definedName name="_xlnm.Print_Area" localSheetId="1">'3510703.Cabuyaro.290904'!$A$1:$T$50</definedName>
    <definedName name="_xlnm.Print_Area" localSheetId="11">'3510703.Cabuyaro.300410'!$A$1:$T$50</definedName>
    <definedName name="_xlnm.Print_Area" localSheetId="9">'3510703.Cabuyaro.301008'!$A$1:$T$50</definedName>
  </definedNames>
  <calcPr calcId="152511"/>
</workbook>
</file>

<file path=xl/calcChain.xml><?xml version="1.0" encoding="utf-8"?>
<calcChain xmlns="http://schemas.openxmlformats.org/spreadsheetml/2006/main">
  <c r="C61" i="29" l="1"/>
  <c r="C60" i="29"/>
  <c r="AA4" i="29"/>
  <c r="AA7" i="29" s="1"/>
  <c r="A3" i="29"/>
  <c r="B2" i="29"/>
  <c r="A6" i="28"/>
  <c r="V29" i="28"/>
  <c r="V30" i="28" s="1"/>
  <c r="V31" i="28" s="1"/>
  <c r="AD18" i="28"/>
  <c r="V24" i="28" s="1"/>
  <c r="A22" i="28" s="1"/>
  <c r="AD4" i="28"/>
  <c r="AD5" i="28" s="1"/>
  <c r="AD6" i="28" s="1"/>
  <c r="AD7" i="28" s="1"/>
  <c r="AD8" i="28" s="1"/>
  <c r="V10" i="28"/>
  <c r="A8" i="28" s="1"/>
  <c r="V9" i="28"/>
  <c r="A7" i="28" s="1"/>
  <c r="A3" i="28"/>
  <c r="A4" i="28"/>
  <c r="A20" i="28"/>
  <c r="X10" i="28"/>
  <c r="X11" i="28"/>
  <c r="X12" i="28"/>
  <c r="X13" i="28"/>
  <c r="X14" i="28"/>
  <c r="X15" i="28"/>
  <c r="X16" i="28"/>
  <c r="X17" i="28"/>
  <c r="X18" i="28"/>
  <c r="X19" i="28"/>
  <c r="X20" i="28"/>
  <c r="X21" i="28"/>
  <c r="X22" i="28"/>
  <c r="X23" i="28"/>
  <c r="X24" i="28"/>
  <c r="X25" i="28"/>
  <c r="X26" i="28"/>
  <c r="X27" i="28"/>
  <c r="X28" i="28"/>
  <c r="X9" i="28"/>
  <c r="V27" i="28"/>
  <c r="A25" i="28" s="1"/>
  <c r="V28" i="28"/>
  <c r="A26" i="28" s="1"/>
  <c r="V20" i="28"/>
  <c r="A18" i="28" s="1"/>
  <c r="V21" i="28"/>
  <c r="A19" i="28" s="1"/>
  <c r="V22" i="28"/>
  <c r="V23" i="28"/>
  <c r="A21" i="28" s="1"/>
  <c r="A5" i="28"/>
  <c r="AA4" i="28"/>
  <c r="AA6" i="28" s="1"/>
  <c r="C63" i="28"/>
  <c r="C62" i="28"/>
  <c r="E60" i="28"/>
  <c r="B53" i="28"/>
  <c r="B51" i="28"/>
  <c r="B49" i="28"/>
  <c r="B2" i="28"/>
  <c r="AA10" i="29" l="1"/>
  <c r="AA11" i="29"/>
  <c r="AA12" i="29" s="1"/>
  <c r="AA9" i="29"/>
  <c r="AA8" i="29"/>
  <c r="V14" i="28"/>
  <c r="A12" i="28" s="1"/>
  <c r="AD9" i="28"/>
  <c r="AA5" i="28"/>
  <c r="B3" i="28" s="1"/>
  <c r="AA8" i="28"/>
  <c r="AA7" i="28"/>
  <c r="B5" i="28" s="1"/>
  <c r="AD19" i="28"/>
  <c r="AA5" i="29"/>
  <c r="B3" i="29" s="1"/>
  <c r="AA6" i="29"/>
  <c r="V11" i="28"/>
  <c r="A9" i="28" s="1"/>
  <c r="B4" i="28"/>
  <c r="A25" i="27"/>
  <c r="A6" i="27"/>
  <c r="A5" i="27"/>
  <c r="A4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11" i="27"/>
  <c r="V12" i="27"/>
  <c r="A7" i="27" s="1"/>
  <c r="V13" i="27"/>
  <c r="A8" i="27" s="1"/>
  <c r="V14" i="27"/>
  <c r="A9" i="27" s="1"/>
  <c r="V15" i="27"/>
  <c r="A10" i="27" s="1"/>
  <c r="V16" i="27"/>
  <c r="A11" i="27" s="1"/>
  <c r="V17" i="27"/>
  <c r="A12" i="27" s="1"/>
  <c r="V18" i="27"/>
  <c r="A13" i="27" s="1"/>
  <c r="V19" i="27"/>
  <c r="A14" i="27" s="1"/>
  <c r="V20" i="27"/>
  <c r="A15" i="27" s="1"/>
  <c r="V21" i="27"/>
  <c r="A16" i="27" s="1"/>
  <c r="V22" i="27"/>
  <c r="A17" i="27" s="1"/>
  <c r="V23" i="27"/>
  <c r="A18" i="27" s="1"/>
  <c r="V24" i="27"/>
  <c r="A19" i="27" s="1"/>
  <c r="V25" i="27"/>
  <c r="A20" i="27" s="1"/>
  <c r="V26" i="27"/>
  <c r="A21" i="27" s="1"/>
  <c r="V27" i="27"/>
  <c r="A22" i="27" s="1"/>
  <c r="V28" i="27"/>
  <c r="A23" i="27" s="1"/>
  <c r="V29" i="27"/>
  <c r="A24" i="27" s="1"/>
  <c r="V30" i="27"/>
  <c r="V11" i="27"/>
  <c r="AA4" i="27"/>
  <c r="C61" i="27"/>
  <c r="C60" i="27"/>
  <c r="E58" i="27"/>
  <c r="B53" i="27"/>
  <c r="B51" i="27"/>
  <c r="B49" i="27"/>
  <c r="A26" i="27"/>
  <c r="A3" i="27"/>
  <c r="B2" i="27"/>
  <c r="V25" i="28" l="1"/>
  <c r="A23" i="28" s="1"/>
  <c r="AD20" i="28"/>
  <c r="V26" i="28" s="1"/>
  <c r="A24" i="28" s="1"/>
  <c r="AD10" i="28"/>
  <c r="V15" i="28"/>
  <c r="A13" i="28" s="1"/>
  <c r="V12" i="28"/>
  <c r="A10" i="28" s="1"/>
  <c r="V13" i="28"/>
  <c r="A11" i="28" s="1"/>
  <c r="AA20" i="28"/>
  <c r="AA13" i="28"/>
  <c r="AA17" i="28"/>
  <c r="AA21" i="28"/>
  <c r="AA25" i="28"/>
  <c r="AA9" i="28"/>
  <c r="AA10" i="28"/>
  <c r="AA31" i="28" s="1"/>
  <c r="AA14" i="28"/>
  <c r="AA18" i="28"/>
  <c r="AA22" i="28"/>
  <c r="AA26" i="28"/>
  <c r="AA11" i="28"/>
  <c r="AA15" i="28"/>
  <c r="AA19" i="28"/>
  <c r="AA23" i="28"/>
  <c r="AA27" i="28"/>
  <c r="B6" i="28"/>
  <c r="AA12" i="28"/>
  <c r="AA16" i="28"/>
  <c r="AA24" i="28"/>
  <c r="AA28" i="28"/>
  <c r="AA5" i="27"/>
  <c r="E60" i="1"/>
  <c r="E58" i="26"/>
  <c r="B3" i="26"/>
  <c r="A32" i="26"/>
  <c r="A30" i="26"/>
  <c r="A31" i="26"/>
  <c r="A4" i="26"/>
  <c r="A5" i="26"/>
  <c r="A6" i="26"/>
  <c r="A7" i="26"/>
  <c r="A8" i="26"/>
  <c r="A12" i="26"/>
  <c r="A16" i="26"/>
  <c r="A20" i="26"/>
  <c r="A24" i="26"/>
  <c r="A28" i="26"/>
  <c r="A29" i="26"/>
  <c r="A3" i="26"/>
  <c r="AA38" i="26"/>
  <c r="B32" i="26" s="1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15" i="26"/>
  <c r="V35" i="26"/>
  <c r="V16" i="26"/>
  <c r="A10" i="26" s="1"/>
  <c r="V17" i="26"/>
  <c r="A11" i="26" s="1"/>
  <c r="V18" i="26"/>
  <c r="V19" i="26"/>
  <c r="A13" i="26" s="1"/>
  <c r="V20" i="26"/>
  <c r="A14" i="26" s="1"/>
  <c r="V21" i="26"/>
  <c r="A15" i="26" s="1"/>
  <c r="V22" i="26"/>
  <c r="V23" i="26"/>
  <c r="A17" i="26" s="1"/>
  <c r="V24" i="26"/>
  <c r="A18" i="26" s="1"/>
  <c r="V25" i="26"/>
  <c r="A19" i="26" s="1"/>
  <c r="V26" i="26"/>
  <c r="V27" i="26"/>
  <c r="A21" i="26" s="1"/>
  <c r="V28" i="26"/>
  <c r="A22" i="26" s="1"/>
  <c r="V29" i="26"/>
  <c r="A23" i="26" s="1"/>
  <c r="V30" i="26"/>
  <c r="V31" i="26"/>
  <c r="A25" i="26" s="1"/>
  <c r="V32" i="26"/>
  <c r="A26" i="26" s="1"/>
  <c r="V33" i="26"/>
  <c r="A27" i="26" s="1"/>
  <c r="V34" i="26"/>
  <c r="V15" i="26"/>
  <c r="A9" i="26" s="1"/>
  <c r="AA11" i="26"/>
  <c r="B5" i="26" s="1"/>
  <c r="AA12" i="26"/>
  <c r="B6" i="26" s="1"/>
  <c r="AA9" i="26"/>
  <c r="AA39" i="26" s="1"/>
  <c r="AA7" i="26"/>
  <c r="AA5" i="26"/>
  <c r="C61" i="26"/>
  <c r="C60" i="26"/>
  <c r="B53" i="26"/>
  <c r="B51" i="26"/>
  <c r="B49" i="26"/>
  <c r="AA4" i="26"/>
  <c r="AA8" i="26" s="1"/>
  <c r="B2" i="26"/>
  <c r="AA10" i="26" l="1"/>
  <c r="B4" i="26" s="1"/>
  <c r="AA14" i="26"/>
  <c r="AA36" i="26"/>
  <c r="B30" i="26" s="1"/>
  <c r="AA13" i="26"/>
  <c r="B7" i="26" s="1"/>
  <c r="AA37" i="26"/>
  <c r="B31" i="26" s="1"/>
  <c r="AA7" i="27"/>
  <c r="B3" i="27"/>
  <c r="B4" i="27"/>
  <c r="AA9" i="27"/>
  <c r="AA10" i="27" s="1"/>
  <c r="AA8" i="27"/>
  <c r="AA6" i="27"/>
  <c r="AD11" i="28"/>
  <c r="V16" i="28"/>
  <c r="A14" i="28" s="1"/>
  <c r="AA6" i="26"/>
  <c r="B14" i="28"/>
  <c r="AF10" i="28"/>
  <c r="B21" i="28"/>
  <c r="AF17" i="28"/>
  <c r="AF20" i="28"/>
  <c r="B24" i="28"/>
  <c r="AF4" i="28"/>
  <c r="B8" i="28"/>
  <c r="AF11" i="28"/>
  <c r="B15" i="28"/>
  <c r="AA30" i="28"/>
  <c r="B10" i="28"/>
  <c r="AF6" i="28"/>
  <c r="B17" i="28"/>
  <c r="AF13" i="28"/>
  <c r="AF16" i="28"/>
  <c r="B20" i="28"/>
  <c r="B7" i="28"/>
  <c r="AF3" i="28"/>
  <c r="AF7" i="28"/>
  <c r="B11" i="28"/>
  <c r="B26" i="28"/>
  <c r="AF22" i="28"/>
  <c r="B13" i="28"/>
  <c r="AF9" i="28"/>
  <c r="AF12" i="28"/>
  <c r="B16" i="28"/>
  <c r="AF19" i="28"/>
  <c r="B23" i="28"/>
  <c r="AF14" i="28"/>
  <c r="B18" i="28"/>
  <c r="AA29" i="28"/>
  <c r="B22" i="28"/>
  <c r="AF18" i="28"/>
  <c r="B25" i="28"/>
  <c r="AF21" i="28"/>
  <c r="B9" i="28"/>
  <c r="AF5" i="28"/>
  <c r="AF8" i="28"/>
  <c r="B12" i="28"/>
  <c r="AF15" i="28"/>
  <c r="B19" i="28"/>
  <c r="B53" i="25"/>
  <c r="B54" i="25" s="1"/>
  <c r="B42" i="25"/>
  <c r="B54" i="24"/>
  <c r="B54" i="22"/>
  <c r="B54" i="21"/>
  <c r="B42" i="21"/>
  <c r="B54" i="20"/>
  <c r="B54" i="19"/>
  <c r="B42" i="19"/>
  <c r="B54" i="18"/>
  <c r="B54" i="17"/>
  <c r="B54" i="16"/>
  <c r="B54" i="15"/>
  <c r="B54" i="14"/>
  <c r="B54" i="13"/>
  <c r="B54" i="12"/>
  <c r="B54" i="11"/>
  <c r="B54" i="10"/>
  <c r="B54" i="9"/>
  <c r="B54" i="8"/>
  <c r="B54" i="7"/>
  <c r="B54" i="6"/>
  <c r="B54" i="5"/>
  <c r="B54" i="4"/>
  <c r="B54" i="3"/>
  <c r="AD12" i="28" l="1"/>
  <c r="V17" i="28"/>
  <c r="A15" i="28" s="1"/>
  <c r="AA21" i="26"/>
  <c r="AA29" i="26"/>
  <c r="AA23" i="26"/>
  <c r="AA24" i="26"/>
  <c r="AA22" i="26"/>
  <c r="AA30" i="26"/>
  <c r="B8" i="26"/>
  <c r="AA31" i="26"/>
  <c r="AA16" i="26"/>
  <c r="AA17" i="26"/>
  <c r="AA25" i="26"/>
  <c r="AA33" i="26"/>
  <c r="AA18" i="26"/>
  <c r="AA26" i="26"/>
  <c r="AA34" i="26"/>
  <c r="AA19" i="26"/>
  <c r="AA27" i="26"/>
  <c r="AA35" i="26"/>
  <c r="AA20" i="26"/>
  <c r="AA28" i="26"/>
  <c r="AA15" i="26"/>
  <c r="AA32" i="26"/>
  <c r="AA12" i="27"/>
  <c r="AA28" i="27"/>
  <c r="AA21" i="27"/>
  <c r="AA14" i="27"/>
  <c r="AA22" i="27"/>
  <c r="AA30" i="27"/>
  <c r="B5" i="27"/>
  <c r="AA15" i="27"/>
  <c r="AA23" i="27"/>
  <c r="AA11" i="27"/>
  <c r="AA16" i="27"/>
  <c r="AA24" i="27"/>
  <c r="AA17" i="27"/>
  <c r="AA25" i="27"/>
  <c r="AA31" i="27"/>
  <c r="AA32" i="27" s="1"/>
  <c r="B26" i="27" s="1"/>
  <c r="AA18" i="27"/>
  <c r="AA26" i="27"/>
  <c r="AA19" i="27"/>
  <c r="AA27" i="27"/>
  <c r="AA20" i="27"/>
  <c r="AA13" i="27"/>
  <c r="AA29" i="27"/>
  <c r="C61" i="2"/>
  <c r="C60" i="2"/>
  <c r="B53" i="2"/>
  <c r="B51" i="2"/>
  <c r="B49" i="2"/>
  <c r="X30" i="2"/>
  <c r="V30" i="2"/>
  <c r="A25" i="2" s="1"/>
  <c r="X29" i="2"/>
  <c r="V29" i="2"/>
  <c r="A24" i="2" s="1"/>
  <c r="X28" i="2"/>
  <c r="V28" i="2"/>
  <c r="X27" i="2"/>
  <c r="V27" i="2"/>
  <c r="A22" i="2" s="1"/>
  <c r="A27" i="2"/>
  <c r="X26" i="2"/>
  <c r="V26" i="2"/>
  <c r="A26" i="2"/>
  <c r="X25" i="2"/>
  <c r="V25" i="2"/>
  <c r="A20" i="2" s="1"/>
  <c r="X24" i="2"/>
  <c r="V24" i="2"/>
  <c r="A19" i="2" s="1"/>
  <c r="X23" i="2"/>
  <c r="V23" i="2"/>
  <c r="A23" i="2"/>
  <c r="X22" i="2"/>
  <c r="V22" i="2"/>
  <c r="A17" i="2" s="1"/>
  <c r="X21" i="2"/>
  <c r="V21" i="2"/>
  <c r="A16" i="2" s="1"/>
  <c r="A21" i="2"/>
  <c r="X20" i="2"/>
  <c r="V20" i="2"/>
  <c r="A15" i="2" s="1"/>
  <c r="X19" i="2"/>
  <c r="V19" i="2"/>
  <c r="X18" i="2"/>
  <c r="V18" i="2"/>
  <c r="A18" i="2"/>
  <c r="X17" i="2"/>
  <c r="V17" i="2"/>
  <c r="X16" i="2"/>
  <c r="V16" i="2"/>
  <c r="X15" i="2"/>
  <c r="V15" i="2"/>
  <c r="X14" i="2"/>
  <c r="V14" i="2"/>
  <c r="A9" i="2" s="1"/>
  <c r="A14" i="2"/>
  <c r="X13" i="2"/>
  <c r="V13" i="2"/>
  <c r="A8" i="2" s="1"/>
  <c r="A13" i="2"/>
  <c r="X12" i="2"/>
  <c r="V12" i="2"/>
  <c r="A7" i="2" s="1"/>
  <c r="A12" i="2"/>
  <c r="X11" i="2"/>
  <c r="V11" i="2"/>
  <c r="A6" i="2" s="1"/>
  <c r="A11" i="2"/>
  <c r="X10" i="2"/>
  <c r="V10" i="2"/>
  <c r="A5" i="2" s="1"/>
  <c r="A10" i="2"/>
  <c r="AA4" i="2"/>
  <c r="AA6" i="2" s="1"/>
  <c r="A4" i="2"/>
  <c r="A3" i="2"/>
  <c r="B2" i="2"/>
  <c r="AF10" i="27" l="1"/>
  <c r="B13" i="27"/>
  <c r="AF7" i="27"/>
  <c r="B10" i="27"/>
  <c r="B26" i="26"/>
  <c r="AF20" i="26"/>
  <c r="AF14" i="26"/>
  <c r="B20" i="26"/>
  <c r="B24" i="26"/>
  <c r="AF18" i="26"/>
  <c r="B9" i="26"/>
  <c r="AF3" i="26"/>
  <c r="AF6" i="26"/>
  <c r="B12" i="26"/>
  <c r="B16" i="26"/>
  <c r="AF10" i="26"/>
  <c r="AF21" i="27"/>
  <c r="B24" i="27"/>
  <c r="AF17" i="27"/>
  <c r="B20" i="27"/>
  <c r="B25" i="27"/>
  <c r="AF22" i="27"/>
  <c r="B22" i="26"/>
  <c r="AF16" i="26"/>
  <c r="B27" i="26"/>
  <c r="AF21" i="26"/>
  <c r="B18" i="26"/>
  <c r="AF12" i="26"/>
  <c r="AF5" i="27"/>
  <c r="B8" i="27"/>
  <c r="B12" i="27"/>
  <c r="AF9" i="27"/>
  <c r="B17" i="27"/>
  <c r="AF14" i="27"/>
  <c r="B14" i="26"/>
  <c r="AF8" i="26"/>
  <c r="B19" i="26"/>
  <c r="AF13" i="26"/>
  <c r="AF11" i="26"/>
  <c r="B17" i="26"/>
  <c r="AF12" i="27"/>
  <c r="B15" i="27"/>
  <c r="B11" i="26"/>
  <c r="AF5" i="26"/>
  <c r="B19" i="27"/>
  <c r="AF16" i="27"/>
  <c r="B9" i="27"/>
  <c r="AF6" i="27"/>
  <c r="AF23" i="26"/>
  <c r="B29" i="26"/>
  <c r="B23" i="26"/>
  <c r="AF17" i="26"/>
  <c r="AF19" i="27"/>
  <c r="B22" i="27"/>
  <c r="AF8" i="27"/>
  <c r="B11" i="27"/>
  <c r="AF13" i="27"/>
  <c r="B16" i="27"/>
  <c r="AF15" i="26"/>
  <c r="B21" i="26"/>
  <c r="B10" i="26"/>
  <c r="AF4" i="26"/>
  <c r="B15" i="26"/>
  <c r="AF9" i="26"/>
  <c r="AF11" i="27"/>
  <c r="B14" i="27"/>
  <c r="AF3" i="27"/>
  <c r="B6" i="27"/>
  <c r="AF20" i="27"/>
  <c r="B23" i="27"/>
  <c r="AF7" i="26"/>
  <c r="B13" i="26"/>
  <c r="B25" i="26"/>
  <c r="AF19" i="26"/>
  <c r="AF18" i="27"/>
  <c r="B21" i="27"/>
  <c r="B18" i="27"/>
  <c r="AF15" i="27"/>
  <c r="AF4" i="27"/>
  <c r="B7" i="27"/>
  <c r="AF22" i="26"/>
  <c r="B28" i="26"/>
  <c r="AD13" i="28"/>
  <c r="V19" i="28" s="1"/>
  <c r="A17" i="28" s="1"/>
  <c r="V18" i="28"/>
  <c r="A16" i="28" s="1"/>
  <c r="AA9" i="2"/>
  <c r="AA7" i="2"/>
  <c r="AA31" i="2"/>
  <c r="AA8" i="2"/>
  <c r="AA5" i="2"/>
  <c r="B3" i="2" s="1"/>
  <c r="C63" i="1"/>
  <c r="C62" i="1"/>
  <c r="B55" i="1"/>
  <c r="B53" i="1"/>
  <c r="B50" i="1"/>
  <c r="B49" i="1"/>
  <c r="X37" i="1"/>
  <c r="V37" i="1"/>
  <c r="X36" i="1"/>
  <c r="V36" i="1"/>
  <c r="A36" i="1"/>
  <c r="X35" i="1"/>
  <c r="V35" i="1"/>
  <c r="A35" i="1"/>
  <c r="X34" i="1"/>
  <c r="V34" i="1"/>
  <c r="A34" i="1"/>
  <c r="X33" i="1"/>
  <c r="V33" i="1"/>
  <c r="A28" i="1" s="1"/>
  <c r="A33" i="1"/>
  <c r="X32" i="1"/>
  <c r="V32" i="1"/>
  <c r="A27" i="1" s="1"/>
  <c r="A32" i="1"/>
  <c r="X31" i="1"/>
  <c r="V31" i="1"/>
  <c r="A26" i="1" s="1"/>
  <c r="A31" i="1"/>
  <c r="X30" i="1"/>
  <c r="V30" i="1"/>
  <c r="A30" i="1"/>
  <c r="X29" i="1"/>
  <c r="V29" i="1"/>
  <c r="A24" i="1" s="1"/>
  <c r="A29" i="1"/>
  <c r="X28" i="1"/>
  <c r="V28" i="1"/>
  <c r="A23" i="1" s="1"/>
  <c r="X27" i="1"/>
  <c r="V27" i="1"/>
  <c r="X26" i="1"/>
  <c r="V26" i="1"/>
  <c r="X25" i="1"/>
  <c r="V25" i="1"/>
  <c r="A25" i="1"/>
  <c r="X24" i="1"/>
  <c r="V24" i="1"/>
  <c r="X23" i="1"/>
  <c r="V23" i="1"/>
  <c r="X22" i="1"/>
  <c r="V22" i="1"/>
  <c r="A22" i="1"/>
  <c r="X21" i="1"/>
  <c r="V21" i="1"/>
  <c r="A21" i="1"/>
  <c r="X20" i="1"/>
  <c r="V20" i="1"/>
  <c r="A15" i="1" s="1"/>
  <c r="A20" i="1"/>
  <c r="X19" i="1"/>
  <c r="V19" i="1"/>
  <c r="A19" i="1"/>
  <c r="X18" i="1"/>
  <c r="V18" i="1"/>
  <c r="A18" i="1"/>
  <c r="X17" i="1"/>
  <c r="V17" i="1"/>
  <c r="A17" i="1"/>
  <c r="X16" i="1"/>
  <c r="V16" i="1"/>
  <c r="A16" i="1"/>
  <c r="X15" i="1"/>
  <c r="V15" i="1"/>
  <c r="X14" i="1"/>
  <c r="V14" i="1"/>
  <c r="A14" i="1"/>
  <c r="X13" i="1"/>
  <c r="V13" i="1"/>
  <c r="A8" i="1" s="1"/>
  <c r="A13" i="1"/>
  <c r="X12" i="1"/>
  <c r="V12" i="1"/>
  <c r="A12" i="1"/>
  <c r="X11" i="1"/>
  <c r="V11" i="1"/>
  <c r="A11" i="1"/>
  <c r="A10" i="1"/>
  <c r="A9" i="1"/>
  <c r="A7" i="1"/>
  <c r="A6" i="1"/>
  <c r="A5" i="1"/>
  <c r="AA4" i="1"/>
  <c r="AA6" i="1" s="1"/>
  <c r="A4" i="1"/>
  <c r="A3" i="1"/>
  <c r="B2" i="1"/>
  <c r="AA33" i="2" l="1"/>
  <c r="B27" i="2" s="1"/>
  <c r="AA32" i="2"/>
  <c r="B26" i="2" s="1"/>
  <c r="AA17" i="2"/>
  <c r="AA21" i="2"/>
  <c r="AA29" i="2"/>
  <c r="AA25" i="2"/>
  <c r="B4" i="2"/>
  <c r="AA30" i="2"/>
  <c r="AA24" i="2"/>
  <c r="AA22" i="2"/>
  <c r="AA20" i="2"/>
  <c r="AA18" i="2"/>
  <c r="AA16" i="2"/>
  <c r="AA14" i="2"/>
  <c r="AA12" i="2"/>
  <c r="AA10" i="2"/>
  <c r="AA27" i="2"/>
  <c r="AA28" i="2"/>
  <c r="AA26" i="2"/>
  <c r="AA23" i="2"/>
  <c r="AA19" i="2"/>
  <c r="AA15" i="2"/>
  <c r="AA13" i="2"/>
  <c r="AA11" i="2"/>
  <c r="AA10" i="1"/>
  <c r="AA9" i="1"/>
  <c r="AA8" i="1"/>
  <c r="AA7" i="1"/>
  <c r="B4" i="1" s="1"/>
  <c r="AA38" i="1"/>
  <c r="AA5" i="1"/>
  <c r="B3" i="1" s="1"/>
  <c r="B8" i="2" l="1"/>
  <c r="AF6" i="2"/>
  <c r="B21" i="2"/>
  <c r="AF19" i="2"/>
  <c r="B7" i="2"/>
  <c r="AF5" i="2"/>
  <c r="B15" i="2"/>
  <c r="AF13" i="2"/>
  <c r="B12" i="2"/>
  <c r="AF10" i="2"/>
  <c r="B10" i="2"/>
  <c r="AF8" i="2"/>
  <c r="B23" i="2"/>
  <c r="AF21" i="2"/>
  <c r="B9" i="2"/>
  <c r="AF7" i="2"/>
  <c r="B17" i="2"/>
  <c r="AF15" i="2"/>
  <c r="B20" i="2"/>
  <c r="AF18" i="2"/>
  <c r="B14" i="2"/>
  <c r="AF12" i="2"/>
  <c r="B22" i="2"/>
  <c r="AF20" i="2"/>
  <c r="B11" i="2"/>
  <c r="AF9" i="2"/>
  <c r="B19" i="2"/>
  <c r="AF17" i="2"/>
  <c r="B24" i="2"/>
  <c r="AF22" i="2"/>
  <c r="B6" i="2"/>
  <c r="AF4" i="2"/>
  <c r="B18" i="2"/>
  <c r="AF16" i="2"/>
  <c r="B5" i="2"/>
  <c r="AF3" i="2"/>
  <c r="B13" i="2"/>
  <c r="AF11" i="2"/>
  <c r="AF23" i="2"/>
  <c r="B25" i="2"/>
  <c r="B16" i="2"/>
  <c r="AF14" i="2"/>
  <c r="AA41" i="1"/>
  <c r="AA40" i="1"/>
  <c r="B34" i="1" s="1"/>
  <c r="AA42" i="1"/>
  <c r="B35" i="1" s="1"/>
  <c r="AA43" i="1"/>
  <c r="B36" i="1" s="1"/>
  <c r="AA39" i="1"/>
  <c r="B33" i="1" s="1"/>
  <c r="AA37" i="1"/>
  <c r="AA35" i="1"/>
  <c r="AA31" i="1"/>
  <c r="AA34" i="1"/>
  <c r="AA30" i="1"/>
  <c r="AA28" i="1"/>
  <c r="AA26" i="1"/>
  <c r="AA24" i="1"/>
  <c r="AA22" i="1"/>
  <c r="AA20" i="1"/>
  <c r="AA18" i="1"/>
  <c r="AA16" i="1"/>
  <c r="AA14" i="1"/>
  <c r="AA12" i="1"/>
  <c r="AA29" i="1"/>
  <c r="AA25" i="1"/>
  <c r="AA21" i="1"/>
  <c r="AA17" i="1"/>
  <c r="AA15" i="1"/>
  <c r="AA11" i="1"/>
  <c r="AA33" i="1"/>
  <c r="B5" i="1"/>
  <c r="AA36" i="1"/>
  <c r="AA32" i="1"/>
  <c r="AA27" i="1"/>
  <c r="AA23" i="1"/>
  <c r="AA19" i="1"/>
  <c r="AA13" i="1"/>
  <c r="B18" i="1" l="1"/>
  <c r="AF15" i="1"/>
  <c r="B12" i="1"/>
  <c r="AF9" i="1"/>
  <c r="AF4" i="1"/>
  <c r="B7" i="1"/>
  <c r="B15" i="1"/>
  <c r="AF12" i="1"/>
  <c r="B23" i="1"/>
  <c r="AF20" i="1"/>
  <c r="B30" i="1"/>
  <c r="AF27" i="1"/>
  <c r="B22" i="1"/>
  <c r="AF19" i="1"/>
  <c r="B28" i="1"/>
  <c r="AF25" i="1"/>
  <c r="AF13" i="1"/>
  <c r="B16" i="1"/>
  <c r="AF6" i="1"/>
  <c r="B9" i="1"/>
  <c r="AF14" i="1"/>
  <c r="B17" i="1"/>
  <c r="AF22" i="1"/>
  <c r="B25" i="1"/>
  <c r="B32" i="1"/>
  <c r="AF29" i="1"/>
  <c r="B8" i="1"/>
  <c r="AF5" i="1"/>
  <c r="B27" i="1"/>
  <c r="AF24" i="1"/>
  <c r="AF3" i="1"/>
  <c r="B6" i="1"/>
  <c r="B20" i="1"/>
  <c r="AF17" i="1"/>
  <c r="B11" i="1"/>
  <c r="AF8" i="1"/>
  <c r="AF16" i="1"/>
  <c r="B19" i="1"/>
  <c r="AF26" i="1"/>
  <c r="B29" i="1"/>
  <c r="AF11" i="1"/>
  <c r="B14" i="1"/>
  <c r="AF28" i="1"/>
  <c r="B31" i="1"/>
  <c r="AF7" i="1"/>
  <c r="B10" i="1"/>
  <c r="B24" i="1"/>
  <c r="AF21" i="1"/>
  <c r="AF10" i="1"/>
  <c r="B13" i="1"/>
  <c r="AF18" i="1"/>
  <c r="B21" i="1"/>
  <c r="AF23" i="1"/>
  <c r="B26" i="1"/>
</calcChain>
</file>

<file path=xl/sharedStrings.xml><?xml version="1.0" encoding="utf-8"?>
<sst xmlns="http://schemas.openxmlformats.org/spreadsheetml/2006/main" count="908" uniqueCount="220">
  <si>
    <t>ABSCISADO</t>
  </si>
  <si>
    <t>COTA</t>
  </si>
  <si>
    <t>OBSERVACIÓN</t>
  </si>
  <si>
    <t>RESUMEN CARTERA CALCULADA</t>
  </si>
  <si>
    <t>PERFIL TRANSVERSAL - ESTACIÓN: 35107030_CABUYARO_META</t>
  </si>
  <si>
    <t>CARTERA DE NIVELACIÓN CALCULADA /35107030_CABUYARO_META</t>
  </si>
  <si>
    <t>AFORO LÍQUIDO</t>
  </si>
  <si>
    <t>S/BM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</si>
  <si>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</si>
  <si>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</si>
  <si>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</si>
  <si>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</si>
  <si>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</si>
  <si>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</si>
  <si>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</si>
  <si>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</si>
  <si>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S/MAX</t>
  </si>
  <si>
    <t xml:space="preserve">N.A.O.I </t>
  </si>
  <si>
    <t>N.A.O.I</t>
  </si>
  <si>
    <t>S/Pata 7 m.</t>
  </si>
  <si>
    <t>S/6 m.</t>
  </si>
  <si>
    <t>S/5 m.</t>
  </si>
  <si>
    <t>N.A.O.D</t>
  </si>
  <si>
    <t>DETALLES</t>
  </si>
  <si>
    <t>NAOI</t>
  </si>
  <si>
    <t>NAOD</t>
  </si>
  <si>
    <t>Maximetro</t>
  </si>
  <si>
    <t>Mira 6 - 7 m</t>
  </si>
  <si>
    <t>Mira 5 - 6 m</t>
  </si>
  <si>
    <t>Mira 4- 5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</si>
  <si>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</si>
  <si>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</si>
  <si>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</si>
  <si>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</si>
  <si>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</si>
  <si>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S/ 7 m.</t>
  </si>
  <si>
    <t>Perfil Transversal  -  Estación Cabuyaro  -  Corriente Meta  -  Código  35107030</t>
  </si>
  <si>
    <t>Abscisado</t>
  </si>
  <si>
    <t>Cotas</t>
  </si>
  <si>
    <t>Observaciones</t>
  </si>
  <si>
    <t>Datos de Altura - Distancia de Cartera</t>
  </si>
  <si>
    <t>D.P.R.</t>
  </si>
  <si>
    <t>VERY DATOS</t>
  </si>
  <si>
    <t>N.DESB.M.IZQ</t>
  </si>
  <si>
    <t>N.A.O.I.</t>
  </si>
  <si>
    <t>N.A.O.D.</t>
  </si>
  <si>
    <t>N.A.M.I.</t>
  </si>
  <si>
    <t>Detalles</t>
  </si>
  <si>
    <t>N.A.M.D.</t>
  </si>
  <si>
    <t>Cota "0"</t>
  </si>
  <si>
    <t>Maxímetro</t>
  </si>
  <si>
    <t>Desb. Marg. Izq</t>
  </si>
  <si>
    <t>Desb. Marg. Der.</t>
  </si>
  <si>
    <t xml:space="preserve">Lectura mira:       </t>
  </si>
  <si>
    <t>5,60 m</t>
  </si>
  <si>
    <t xml:space="preserve">Caudal:             </t>
  </si>
  <si>
    <t>m³/seg</t>
  </si>
  <si>
    <t xml:space="preserve">Cota cero:         </t>
  </si>
  <si>
    <t>155.707 m</t>
  </si>
  <si>
    <t>Cota inundación: 162,223 m (LM: 6.516 m)</t>
  </si>
  <si>
    <t>Ver Procedimiento en hoja "procedimiento"</t>
  </si>
  <si>
    <t>D.P.R. - BM</t>
  </si>
  <si>
    <t>N.DESB.M. IZQ</t>
  </si>
  <si>
    <t>N.DESB.M. DER.</t>
  </si>
  <si>
    <t>5,63 m</t>
  </si>
  <si>
    <t>92.693 m</t>
  </si>
  <si>
    <t>Cota inundación: 99.126 m (LM: 6.433 m)</t>
  </si>
  <si>
    <t>5,11 m</t>
  </si>
  <si>
    <t>158.693 m</t>
  </si>
  <si>
    <t>Cota inundación: 165.538 m (LM: 6.845 m)</t>
  </si>
  <si>
    <t>2.35 m</t>
  </si>
  <si>
    <t>158.680 m</t>
  </si>
  <si>
    <t>Cota inundación: 165.772 m (LM: 7.092 m)</t>
  </si>
  <si>
    <t>158.692 m</t>
  </si>
  <si>
    <t>Cota inundación: 165.407 m (LM: 6.715 m)</t>
  </si>
  <si>
    <t>D.P.R. BM # 1</t>
  </si>
  <si>
    <t>N.DESB.MARF.IZQ</t>
  </si>
  <si>
    <t>N.DEB.M.DER</t>
  </si>
  <si>
    <t>4.29 m</t>
  </si>
  <si>
    <t>158.658 m</t>
  </si>
  <si>
    <t>Cota inundación: 165.420 m (LM: 6.762 m)</t>
  </si>
  <si>
    <t>BM PLAC.BRONC.</t>
  </si>
  <si>
    <t>N.D.M.I.</t>
  </si>
  <si>
    <t>VERY DATO</t>
  </si>
  <si>
    <t>3.42 m</t>
  </si>
  <si>
    <t>158.655 m</t>
  </si>
  <si>
    <t>Cota inundación: 165.813 m (LM: 7.158 m)</t>
  </si>
  <si>
    <t>S/BM MURO IDEAM</t>
  </si>
  <si>
    <t>S/ 8.0 MS DE LNM</t>
  </si>
  <si>
    <t>S/MAX - PATA</t>
  </si>
  <si>
    <t>S/7.0 MS DE LNM</t>
  </si>
  <si>
    <t>CAB. DESBORDA</t>
  </si>
  <si>
    <t>S/BM INICIAL</t>
  </si>
  <si>
    <t>6.44 m</t>
  </si>
  <si>
    <t>158.631 m</t>
  </si>
  <si>
    <t>Cota inundación: 165.739 m (LM: 7.108 m)</t>
  </si>
  <si>
    <t>S/BM IDEAM</t>
  </si>
  <si>
    <t>N.D.O.I.</t>
  </si>
  <si>
    <t>5.35 m</t>
  </si>
  <si>
    <t>1297,649 m³/seg</t>
  </si>
  <si>
    <t>158.628 m</t>
  </si>
  <si>
    <t>Cota inundación: 165.589 m (LM: 6.961 m)</t>
  </si>
  <si>
    <t>S/BM MURO ENRAMADA</t>
  </si>
  <si>
    <t>S/ CAB.BCO</t>
  </si>
  <si>
    <t>N.D.O.D.</t>
  </si>
  <si>
    <t>3.68 m</t>
  </si>
  <si>
    <t>1307,755 m³/seg</t>
  </si>
  <si>
    <t>158.621 m</t>
  </si>
  <si>
    <t>Cota inundación: 165.108 m (LM: 6.487 m)</t>
  </si>
  <si>
    <t xml:space="preserve">S/BM </t>
  </si>
  <si>
    <t>6.35 m</t>
  </si>
  <si>
    <t>158.622 m</t>
  </si>
  <si>
    <t>Cota inundación: 165.108 m (LM: 6.486 m)</t>
  </si>
  <si>
    <t>S/ BASE BM</t>
  </si>
  <si>
    <t>S/ 8 MTS</t>
  </si>
  <si>
    <t>S/ 7 MTS</t>
  </si>
  <si>
    <t>S/ 6 MTS</t>
  </si>
  <si>
    <t>S/ 5 MTS</t>
  </si>
  <si>
    <t>S/ 4 MTS</t>
  </si>
  <si>
    <t>S/ 3 MTS</t>
  </si>
  <si>
    <t>N.D.V.O.D.</t>
  </si>
  <si>
    <t>2.32 m</t>
  </si>
  <si>
    <t>Cota inundación: 164.624 m (LM: 6.003 m)</t>
  </si>
  <si>
    <t>S/BM 1</t>
  </si>
  <si>
    <t>Base BM 1</t>
  </si>
  <si>
    <t>Cab BM</t>
  </si>
  <si>
    <t>Base Bco.</t>
  </si>
  <si>
    <t>Cab Bco.</t>
  </si>
  <si>
    <t>5.80 m</t>
  </si>
  <si>
    <t>1851,609 m³/seg</t>
  </si>
  <si>
    <t>164,621 m</t>
  </si>
  <si>
    <t>Cota inundación: 171.637 m (LM: 7.016 m)</t>
  </si>
  <si>
    <t xml:space="preserve">S/BM # 2 </t>
  </si>
  <si>
    <t>BM # 3 DPR</t>
  </si>
  <si>
    <t>BCO</t>
  </si>
  <si>
    <t>S/7 Sección Muelle</t>
  </si>
  <si>
    <t>6.02 m</t>
  </si>
  <si>
    <t>1706,083 m³/seg</t>
  </si>
  <si>
    <t>158,621 m</t>
  </si>
  <si>
    <t>Cota inundación: 165.322 m (LM: 6.701 m)</t>
  </si>
  <si>
    <t xml:space="preserve">Alt Real S/BM # 2 </t>
  </si>
  <si>
    <t>DPR</t>
  </si>
  <si>
    <t>S/Cab Bco</t>
  </si>
  <si>
    <t>3.76 m</t>
  </si>
  <si>
    <t>601,913 m³/seg</t>
  </si>
  <si>
    <t xml:space="preserve"> 158,621 m</t>
  </si>
  <si>
    <t>Cota inundación: 165.607 m (LM: 6.986 m)</t>
  </si>
  <si>
    <t>S/BM # 2 Muro</t>
  </si>
  <si>
    <t>Pata BM</t>
  </si>
  <si>
    <t>Atrás BM</t>
  </si>
  <si>
    <t>Inicia Top. Despues BM</t>
  </si>
  <si>
    <t>S/BM # 2 Incial</t>
  </si>
  <si>
    <t>5,95 m</t>
  </si>
  <si>
    <t>1726,604  m³/seg</t>
  </si>
  <si>
    <t>158,622 m</t>
  </si>
  <si>
    <t>Cota inundación: (LM: )</t>
  </si>
  <si>
    <t>S/BM N°2</t>
  </si>
  <si>
    <t>S/N.A.M.I.</t>
  </si>
  <si>
    <t>S/00 DPR N.A.M.I.</t>
  </si>
  <si>
    <t>S/6</t>
  </si>
  <si>
    <t>Dato Asumido 12/10/12</t>
  </si>
  <si>
    <t>5,65 m</t>
  </si>
  <si>
    <t>1409,984  m³/seg</t>
  </si>
  <si>
    <t>158,604 m</t>
  </si>
  <si>
    <t>Cota inundación: 165,965 m (LM: 7,361 m)</t>
  </si>
  <si>
    <t>5.33 m</t>
  </si>
  <si>
    <t>1315.639 m³/seg</t>
  </si>
  <si>
    <t>158.612 m</t>
  </si>
  <si>
    <t>Cota inundación: 165.567 m (LM: 6.955 m)</t>
  </si>
  <si>
    <t>S/BM # 3</t>
  </si>
  <si>
    <t>Atrás BM - DPR</t>
  </si>
  <si>
    <t>Pata BM - DPR</t>
  </si>
  <si>
    <t>Cab. Bco</t>
  </si>
  <si>
    <t>4.75 m</t>
  </si>
  <si>
    <t>997.074 m³/seg</t>
  </si>
  <si>
    <t>158.605 m</t>
  </si>
  <si>
    <t>Cota inundación: 164.871 m (LM: 6.266 m)</t>
  </si>
  <si>
    <t>S/ 7m</t>
  </si>
  <si>
    <t>S/ 6m</t>
  </si>
  <si>
    <t>S/ 5m</t>
  </si>
  <si>
    <t>3.69 m</t>
  </si>
  <si>
    <t>528.734 m³/seg</t>
  </si>
  <si>
    <t>158.611 m</t>
  </si>
  <si>
    <t>Cota inundación: 165.543 m (LM: 6,932 m)</t>
  </si>
  <si>
    <t>S/BM # 2</t>
  </si>
  <si>
    <t>Atrás BM # 2</t>
  </si>
  <si>
    <t>Pat. Bco</t>
  </si>
  <si>
    <t>4.69 m</t>
  </si>
  <si>
    <t>861.330 m³/seg</t>
  </si>
  <si>
    <t>158.587 m</t>
  </si>
  <si>
    <t>Cota inundación: 165.5341 m (LM:  m)</t>
  </si>
  <si>
    <t>Altura Real BM</t>
  </si>
  <si>
    <t>S/NDMI</t>
  </si>
  <si>
    <t>O/DPR</t>
  </si>
  <si>
    <t>S/NDMD</t>
  </si>
  <si>
    <t>5.4 m</t>
  </si>
  <si>
    <t>49,630 m³/seg</t>
  </si>
  <si>
    <t>158.59 m</t>
  </si>
  <si>
    <t>Cota inundación: 165.569 m (LM: 6,982 m)</t>
  </si>
  <si>
    <t>S/MAX CAB</t>
  </si>
  <si>
    <t>N.A.O.I Lm. 6,26</t>
  </si>
  <si>
    <t>S/7 m. CAB</t>
  </si>
  <si>
    <t>S/BM 4 Inicial</t>
  </si>
  <si>
    <t>S/BM 2 muro antiguo matadero</t>
  </si>
  <si>
    <t>PATA BM</t>
  </si>
  <si>
    <t>CAB BCO</t>
  </si>
  <si>
    <t>Borde BCO N.A</t>
  </si>
  <si>
    <t>CAB BCO DERECHO</t>
  </si>
  <si>
    <t>N.D.M.D</t>
  </si>
  <si>
    <t>0.0 DPR</t>
  </si>
  <si>
    <t>O</t>
  </si>
  <si>
    <t>S/7 m.</t>
  </si>
  <si>
    <t>DESBORDADO</t>
  </si>
  <si>
    <t>S/BM 2</t>
  </si>
  <si>
    <t>vista atrás</t>
  </si>
  <si>
    <t>0.00 DPR BM</t>
  </si>
  <si>
    <t>S/BM 3</t>
  </si>
  <si>
    <t>S/CAB MAX</t>
  </si>
  <si>
    <t>N.A.O.I Lm 4.75</t>
  </si>
  <si>
    <t>S/ BM 3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</si>
</sst>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248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0" xfId="1"/>
    <xf numFmtId="2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7" fillId="0" borderId="1" xfId="1" applyFont="1" applyBorder="1"/>
    <xf numFmtId="0" fontId="4" fillId="0" borderId="0" xfId="1" applyFont="1" applyAlignment="1">
      <alignment horizontal="center"/>
    </xf>
    <xf numFmtId="0" fontId="9" fillId="0" borderId="0" xfId="1" applyFont="1"/>
    <xf numFmtId="4" fontId="8" fillId="0" borderId="1" xfId="1" applyNumberFormat="1" applyFont="1" applyFill="1" applyBorder="1" applyAlignment="1">
      <alignment horizontal="center" wrapText="1"/>
    </xf>
    <xf numFmtId="2" fontId="8" fillId="0" borderId="1" xfId="1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5" fillId="0" borderId="1" xfId="1" applyFont="1" applyFill="1" applyBorder="1"/>
    <xf numFmtId="4" fontId="9" fillId="0" borderId="1" xfId="1" applyNumberFormat="1" applyFont="1" applyBorder="1"/>
    <xf numFmtId="164" fontId="9" fillId="0" borderId="1" xfId="1" applyNumberFormat="1" applyFont="1" applyFill="1" applyBorder="1"/>
    <xf numFmtId="0" fontId="10" fillId="0" borderId="1" xfId="1" applyFont="1" applyBorder="1"/>
    <xf numFmtId="0" fontId="2" fillId="0" borderId="0" xfId="1" applyFont="1"/>
    <xf numFmtId="4" fontId="9" fillId="0" borderId="1" xfId="1" applyNumberFormat="1" applyFont="1" applyFill="1" applyBorder="1"/>
    <xf numFmtId="164" fontId="5" fillId="3" borderId="1" xfId="1" applyNumberFormat="1" applyFont="1" applyFill="1" applyBorder="1"/>
    <xf numFmtId="0" fontId="8" fillId="0" borderId="1" xfId="1" applyFont="1" applyBorder="1"/>
    <xf numFmtId="0" fontId="5" fillId="0" borderId="1" xfId="1" applyFont="1" applyBorder="1"/>
    <xf numFmtId="164" fontId="9" fillId="0" borderId="1" xfId="1" applyNumberFormat="1" applyFont="1" applyBorder="1"/>
    <xf numFmtId="4" fontId="9" fillId="0" borderId="0" xfId="1" applyNumberFormat="1" applyFont="1"/>
    <xf numFmtId="0" fontId="8" fillId="0" borderId="1" xfId="1" applyFont="1" applyFill="1" applyBorder="1"/>
    <xf numFmtId="0" fontId="10" fillId="0" borderId="1" xfId="1" applyFont="1" applyFill="1" applyBorder="1"/>
    <xf numFmtId="4" fontId="9" fillId="4" borderId="1" xfId="1" applyNumberFormat="1" applyFont="1" applyFill="1" applyBorder="1"/>
    <xf numFmtId="164" fontId="9" fillId="4" borderId="1" xfId="1" applyNumberFormat="1" applyFont="1" applyFill="1" applyBorder="1"/>
    <xf numFmtId="0" fontId="0" fillId="0" borderId="1" xfId="0" applyBorder="1"/>
    <xf numFmtId="4" fontId="9" fillId="0" borderId="1" xfId="1" applyNumberFormat="1" applyFont="1" applyFill="1" applyBorder="1" applyAlignment="1">
      <alignment wrapText="1"/>
    </xf>
    <xf numFmtId="0" fontId="5" fillId="0" borderId="1" xfId="1" applyFont="1" applyFill="1" applyBorder="1" applyAlignment="1">
      <alignment vertical="center"/>
    </xf>
    <xf numFmtId="2" fontId="9" fillId="0" borderId="1" xfId="1" applyNumberFormat="1" applyFont="1" applyBorder="1"/>
    <xf numFmtId="0" fontId="0" fillId="0" borderId="1" xfId="0" applyFill="1" applyBorder="1"/>
    <xf numFmtId="2" fontId="9" fillId="0" borderId="1" xfId="1" applyNumberFormat="1" applyFont="1" applyFill="1" applyBorder="1"/>
    <xf numFmtId="0" fontId="11" fillId="0" borderId="1" xfId="0" applyFont="1" applyBorder="1"/>
    <xf numFmtId="0" fontId="1" fillId="0" borderId="1" xfId="1" applyBorder="1"/>
    <xf numFmtId="0" fontId="12" fillId="0" borderId="1" xfId="1" applyFont="1" applyBorder="1"/>
    <xf numFmtId="4" fontId="9" fillId="0" borderId="0" xfId="1" applyNumberFormat="1" applyFont="1" applyFill="1" applyBorder="1" applyAlignment="1">
      <alignment wrapText="1"/>
    </xf>
    <xf numFmtId="2" fontId="9" fillId="0" borderId="0" xfId="1" applyNumberFormat="1" applyFont="1" applyBorder="1"/>
    <xf numFmtId="164" fontId="9" fillId="0" borderId="0" xfId="1" applyNumberFormat="1" applyFont="1" applyFill="1" applyBorder="1"/>
    <xf numFmtId="0" fontId="9" fillId="0" borderId="0" xfId="1" applyFont="1" applyBorder="1"/>
    <xf numFmtId="0" fontId="0" fillId="0" borderId="0" xfId="1" applyFont="1"/>
    <xf numFmtId="4" fontId="9" fillId="0" borderId="5" xfId="1" applyNumberFormat="1" applyFont="1" applyFill="1" applyBorder="1"/>
    <xf numFmtId="0" fontId="0" fillId="0" borderId="5" xfId="0" applyFill="1" applyBorder="1"/>
    <xf numFmtId="164" fontId="9" fillId="0" borderId="0" xfId="1" applyNumberFormat="1" applyFont="1" applyBorder="1"/>
    <xf numFmtId="164" fontId="9" fillId="0" borderId="0" xfId="1" applyNumberFormat="1" applyFont="1"/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2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vertical="center" textRotation="255" wrapText="1"/>
    </xf>
    <xf numFmtId="2" fontId="7" fillId="0" borderId="1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2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2" fontId="15" fillId="0" borderId="1" xfId="1" applyNumberFormat="1" applyFont="1" applyFill="1" applyBorder="1" applyAlignment="1">
      <alignment horizontal="left"/>
    </xf>
    <xf numFmtId="2" fontId="7" fillId="0" borderId="1" xfId="1" applyNumberFormat="1" applyFont="1" applyFill="1" applyBorder="1" applyAlignment="1">
      <alignment horizontal="left"/>
    </xf>
    <xf numFmtId="2" fontId="7" fillId="0" borderId="1" xfId="1" applyNumberFormat="1" applyFont="1" applyFill="1" applyBorder="1" applyAlignment="1">
      <alignment horizontal="left"/>
    </xf>
    <xf numFmtId="0" fontId="16" fillId="5" borderId="0" xfId="2" applyFill="1"/>
    <xf numFmtId="0" fontId="16" fillId="0" borderId="0" xfId="2"/>
    <xf numFmtId="0" fontId="2" fillId="0" borderId="11" xfId="2" applyFont="1" applyBorder="1" applyAlignment="1">
      <alignment horizontal="center" vertical="center"/>
    </xf>
    <xf numFmtId="165" fontId="2" fillId="0" borderId="11" xfId="2" applyNumberFormat="1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8" fillId="5" borderId="0" xfId="2" applyFont="1" applyFill="1" applyAlignment="1">
      <alignment vertical="center"/>
    </xf>
    <xf numFmtId="0" fontId="16" fillId="0" borderId="0" xfId="2" applyAlignment="1">
      <alignment vertical="center"/>
    </xf>
    <xf numFmtId="2" fontId="19" fillId="0" borderId="14" xfId="2" applyNumberFormat="1" applyFont="1" applyFill="1" applyBorder="1" applyAlignment="1">
      <alignment horizontal="center"/>
    </xf>
    <xf numFmtId="165" fontId="19" fillId="0" borderId="15" xfId="2" applyNumberFormat="1" applyFont="1" applyFill="1" applyBorder="1" applyAlignment="1">
      <alignment horizontal="center"/>
    </xf>
    <xf numFmtId="0" fontId="20" fillId="0" borderId="14" xfId="2" applyFont="1" applyFill="1" applyBorder="1" applyAlignment="1">
      <alignment horizontal="right"/>
    </xf>
    <xf numFmtId="2" fontId="19" fillId="0" borderId="16" xfId="2" applyNumberFormat="1" applyFont="1" applyFill="1" applyBorder="1" applyAlignment="1">
      <alignment horizontal="center"/>
    </xf>
    <xf numFmtId="165" fontId="19" fillId="0" borderId="17" xfId="2" applyNumberFormat="1" applyFont="1" applyFill="1" applyBorder="1" applyAlignment="1">
      <alignment horizontal="center"/>
    </xf>
    <xf numFmtId="0" fontId="20" fillId="0" borderId="16" xfId="2" applyFont="1" applyFill="1" applyBorder="1" applyAlignment="1">
      <alignment horizontal="right"/>
    </xf>
    <xf numFmtId="2" fontId="2" fillId="2" borderId="16" xfId="2" applyNumberFormat="1" applyFont="1" applyFill="1" applyBorder="1" applyAlignment="1">
      <alignment horizontal="center"/>
    </xf>
    <xf numFmtId="165" fontId="2" fillId="2" borderId="17" xfId="2" applyNumberFormat="1" applyFont="1" applyFill="1" applyBorder="1" applyAlignment="1">
      <alignment horizontal="center"/>
    </xf>
    <xf numFmtId="0" fontId="21" fillId="2" borderId="16" xfId="2" applyFont="1" applyFill="1" applyBorder="1" applyAlignment="1">
      <alignment horizontal="right"/>
    </xf>
    <xf numFmtId="0" fontId="20" fillId="0" borderId="18" xfId="2" applyFont="1" applyFill="1" applyBorder="1" applyAlignment="1">
      <alignment horizontal="right"/>
    </xf>
    <xf numFmtId="2" fontId="19" fillId="0" borderId="19" xfId="2" applyNumberFormat="1" applyFont="1" applyFill="1" applyBorder="1" applyAlignment="1">
      <alignment horizontal="center"/>
    </xf>
    <xf numFmtId="165" fontId="19" fillId="0" borderId="0" xfId="2" applyNumberFormat="1" applyFont="1" applyFill="1" applyBorder="1" applyAlignment="1">
      <alignment horizontal="center"/>
    </xf>
    <xf numFmtId="2" fontId="19" fillId="0" borderId="18" xfId="2" applyNumberFormat="1" applyFont="1" applyFill="1" applyBorder="1" applyAlignment="1">
      <alignment horizontal="center"/>
    </xf>
    <xf numFmtId="165" fontId="19" fillId="0" borderId="3" xfId="2" applyNumberFormat="1" applyFont="1" applyFill="1" applyBorder="1" applyAlignment="1">
      <alignment horizontal="center"/>
    </xf>
    <xf numFmtId="0" fontId="19" fillId="0" borderId="18" xfId="2" applyFont="1" applyFill="1" applyBorder="1" applyAlignment="1">
      <alignment horizontal="right"/>
    </xf>
    <xf numFmtId="0" fontId="22" fillId="0" borderId="18" xfId="2" applyFont="1" applyFill="1" applyBorder="1" applyAlignment="1">
      <alignment horizontal="right"/>
    </xf>
    <xf numFmtId="2" fontId="19" fillId="0" borderId="20" xfId="2" applyNumberFormat="1" applyFont="1" applyFill="1" applyBorder="1" applyAlignment="1">
      <alignment horizontal="center"/>
    </xf>
    <xf numFmtId="165" fontId="19" fillId="0" borderId="9" xfId="2" applyNumberFormat="1" applyFont="1" applyFill="1" applyBorder="1" applyAlignment="1">
      <alignment horizontal="center"/>
    </xf>
    <xf numFmtId="2" fontId="2" fillId="2" borderId="20" xfId="2" applyNumberFormat="1" applyFont="1" applyFill="1" applyBorder="1" applyAlignment="1">
      <alignment horizontal="center"/>
    </xf>
    <xf numFmtId="165" fontId="2" fillId="2" borderId="9" xfId="2" applyNumberFormat="1" applyFont="1" applyFill="1" applyBorder="1" applyAlignment="1">
      <alignment horizontal="center"/>
    </xf>
    <xf numFmtId="0" fontId="2" fillId="2" borderId="18" xfId="2" applyFont="1" applyFill="1" applyBorder="1" applyAlignment="1">
      <alignment horizontal="right"/>
    </xf>
    <xf numFmtId="2" fontId="19" fillId="5" borderId="20" xfId="2" applyNumberFormat="1" applyFont="1" applyFill="1" applyBorder="1" applyAlignment="1">
      <alignment horizontal="center"/>
    </xf>
    <xf numFmtId="165" fontId="19" fillId="5" borderId="9" xfId="2" applyNumberFormat="1" applyFont="1" applyFill="1" applyBorder="1" applyAlignment="1">
      <alignment horizontal="center"/>
    </xf>
    <xf numFmtId="0" fontId="23" fillId="0" borderId="18" xfId="2" applyFont="1" applyFill="1" applyBorder="1" applyAlignment="1">
      <alignment horizontal="right"/>
    </xf>
    <xf numFmtId="2" fontId="2" fillId="0" borderId="20" xfId="2" applyNumberFormat="1" applyFont="1" applyFill="1" applyBorder="1" applyAlignment="1">
      <alignment horizontal="center"/>
    </xf>
    <xf numFmtId="165" fontId="2" fillId="0" borderId="9" xfId="2" applyNumberFormat="1" applyFont="1" applyFill="1" applyBorder="1" applyAlignment="1">
      <alignment horizontal="center"/>
    </xf>
    <xf numFmtId="0" fontId="24" fillId="0" borderId="18" xfId="2" applyFont="1" applyFill="1" applyBorder="1" applyAlignment="1">
      <alignment horizontal="right"/>
    </xf>
    <xf numFmtId="0" fontId="23" fillId="5" borderId="18" xfId="2" applyFont="1" applyFill="1" applyBorder="1" applyAlignment="1">
      <alignment horizontal="right"/>
    </xf>
    <xf numFmtId="2" fontId="19" fillId="0" borderId="20" xfId="2" applyNumberFormat="1" applyFont="1" applyBorder="1" applyAlignment="1">
      <alignment horizontal="center"/>
    </xf>
    <xf numFmtId="0" fontId="23" fillId="5" borderId="20" xfId="2" applyFont="1" applyFill="1" applyBorder="1" applyAlignment="1">
      <alignment horizontal="right"/>
    </xf>
    <xf numFmtId="0" fontId="16" fillId="0" borderId="18" xfId="2" applyBorder="1"/>
    <xf numFmtId="0" fontId="16" fillId="0" borderId="21" xfId="2" applyBorder="1"/>
    <xf numFmtId="2" fontId="19" fillId="0" borderId="21" xfId="2" applyNumberFormat="1" applyFont="1" applyBorder="1" applyAlignment="1">
      <alignment horizontal="center"/>
    </xf>
    <xf numFmtId="2" fontId="25" fillId="5" borderId="12" xfId="2" applyNumberFormat="1" applyFont="1" applyFill="1" applyBorder="1" applyAlignment="1">
      <alignment horizontal="center"/>
    </xf>
    <xf numFmtId="165" fontId="25" fillId="5" borderId="12" xfId="2" applyNumberFormat="1" applyFont="1" applyFill="1" applyBorder="1" applyAlignment="1">
      <alignment horizontal="center"/>
    </xf>
    <xf numFmtId="0" fontId="25" fillId="5" borderId="12" xfId="2" applyFont="1" applyFill="1" applyBorder="1" applyAlignment="1">
      <alignment horizontal="right"/>
    </xf>
    <xf numFmtId="2" fontId="25" fillId="5" borderId="19" xfId="2" applyNumberFormat="1" applyFont="1" applyFill="1" applyBorder="1" applyAlignment="1">
      <alignment horizontal="center"/>
    </xf>
    <xf numFmtId="165" fontId="25" fillId="5" borderId="19" xfId="2" applyNumberFormat="1" applyFont="1" applyFill="1" applyBorder="1" applyAlignment="1">
      <alignment horizontal="center"/>
    </xf>
    <xf numFmtId="0" fontId="25" fillId="5" borderId="23" xfId="2" applyFont="1" applyFill="1" applyBorder="1" applyAlignment="1">
      <alignment horizontal="right"/>
    </xf>
    <xf numFmtId="2" fontId="25" fillId="5" borderId="23" xfId="2" applyNumberFormat="1" applyFont="1" applyFill="1" applyBorder="1" applyAlignment="1">
      <alignment horizontal="center"/>
    </xf>
    <xf numFmtId="165" fontId="25" fillId="5" borderId="23" xfId="2" applyNumberFormat="1" applyFont="1" applyFill="1" applyBorder="1" applyAlignment="1">
      <alignment horizontal="center"/>
    </xf>
    <xf numFmtId="165" fontId="25" fillId="5" borderId="24" xfId="2" applyNumberFormat="1" applyFont="1" applyFill="1" applyBorder="1" applyAlignment="1">
      <alignment horizontal="center"/>
    </xf>
    <xf numFmtId="0" fontId="25" fillId="5" borderId="25" xfId="2" applyFont="1" applyFill="1" applyBorder="1" applyAlignment="1">
      <alignment horizontal="right"/>
    </xf>
    <xf numFmtId="2" fontId="25" fillId="5" borderId="26" xfId="2" applyNumberFormat="1" applyFont="1" applyFill="1" applyBorder="1" applyAlignment="1">
      <alignment horizontal="center"/>
    </xf>
    <xf numFmtId="0" fontId="25" fillId="5" borderId="26" xfId="2" applyFont="1" applyFill="1" applyBorder="1" applyAlignment="1">
      <alignment horizontal="right"/>
    </xf>
    <xf numFmtId="2" fontId="19" fillId="5" borderId="27" xfId="2" applyNumberFormat="1" applyFont="1" applyFill="1" applyBorder="1" applyAlignment="1"/>
    <xf numFmtId="2" fontId="19" fillId="5" borderId="28" xfId="2" applyNumberFormat="1" applyFont="1" applyFill="1" applyBorder="1" applyAlignment="1"/>
    <xf numFmtId="2" fontId="19" fillId="5" borderId="24" xfId="2" applyNumberFormat="1" applyFont="1" applyFill="1" applyBorder="1" applyAlignment="1"/>
    <xf numFmtId="2" fontId="19" fillId="5" borderId="29" xfId="2" applyNumberFormat="1" applyFont="1" applyFill="1" applyBorder="1" applyAlignment="1">
      <alignment horizontal="left"/>
    </xf>
    <xf numFmtId="2" fontId="19" fillId="5" borderId="0" xfId="2" applyNumberFormat="1" applyFont="1" applyFill="1" applyBorder="1" applyAlignment="1">
      <alignment horizontal="left"/>
    </xf>
    <xf numFmtId="2" fontId="19" fillId="5" borderId="25" xfId="2" applyNumberFormat="1" applyFont="1" applyFill="1" applyBorder="1" applyAlignment="1">
      <alignment horizontal="left"/>
    </xf>
    <xf numFmtId="2" fontId="19" fillId="5" borderId="29" xfId="2" applyNumberFormat="1" applyFont="1" applyFill="1" applyBorder="1" applyAlignment="1"/>
    <xf numFmtId="2" fontId="19" fillId="5" borderId="0" xfId="2" applyNumberFormat="1" applyFont="1" applyFill="1" applyBorder="1" applyAlignment="1"/>
    <xf numFmtId="2" fontId="19" fillId="5" borderId="25" xfId="2" applyNumberFormat="1" applyFont="1" applyFill="1" applyBorder="1" applyAlignment="1"/>
    <xf numFmtId="0" fontId="26" fillId="5" borderId="0" xfId="2" applyFont="1" applyFill="1"/>
    <xf numFmtId="0" fontId="27" fillId="0" borderId="0" xfId="2" applyFont="1" applyAlignment="1">
      <alignment horizontal="center"/>
    </xf>
    <xf numFmtId="0" fontId="28" fillId="0" borderId="0" xfId="2" applyFont="1" applyAlignment="1">
      <alignment horizontal="center"/>
    </xf>
    <xf numFmtId="0" fontId="19" fillId="5" borderId="18" xfId="2" applyFont="1" applyFill="1" applyBorder="1" applyAlignment="1">
      <alignment horizontal="right"/>
    </xf>
    <xf numFmtId="165" fontId="25" fillId="5" borderId="26" xfId="2" applyNumberFormat="1" applyFont="1" applyFill="1" applyBorder="1" applyAlignment="1">
      <alignment horizontal="center"/>
    </xf>
    <xf numFmtId="0" fontId="24" fillId="2" borderId="18" xfId="2" applyFont="1" applyFill="1" applyBorder="1" applyAlignment="1">
      <alignment horizontal="right"/>
    </xf>
    <xf numFmtId="2" fontId="2" fillId="2" borderId="18" xfId="2" applyNumberFormat="1" applyFont="1" applyFill="1" applyBorder="1" applyAlignment="1">
      <alignment horizontal="center"/>
    </xf>
    <xf numFmtId="165" fontId="2" fillId="2" borderId="3" xfId="2" applyNumberFormat="1" applyFont="1" applyFill="1" applyBorder="1" applyAlignment="1">
      <alignment horizontal="center"/>
    </xf>
    <xf numFmtId="0" fontId="23" fillId="0" borderId="20" xfId="2" applyFont="1" applyFill="1" applyBorder="1" applyAlignment="1">
      <alignment horizontal="right"/>
    </xf>
    <xf numFmtId="0" fontId="2" fillId="0" borderId="18" xfId="2" applyFont="1" applyFill="1" applyBorder="1" applyAlignment="1">
      <alignment horizontal="right"/>
    </xf>
    <xf numFmtId="0" fontId="25" fillId="0" borderId="18" xfId="2" applyFont="1" applyFill="1" applyBorder="1" applyAlignment="1">
      <alignment horizontal="right"/>
    </xf>
    <xf numFmtId="165" fontId="19" fillId="0" borderId="18" xfId="2" applyNumberFormat="1" applyFont="1" applyFill="1" applyBorder="1" applyAlignment="1">
      <alignment horizontal="center"/>
    </xf>
    <xf numFmtId="165" fontId="19" fillId="0" borderId="21" xfId="2" applyNumberFormat="1" applyFont="1" applyFill="1" applyBorder="1" applyAlignment="1">
      <alignment horizontal="center"/>
    </xf>
    <xf numFmtId="2" fontId="2" fillId="2" borderId="19" xfId="2" applyNumberFormat="1" applyFont="1" applyFill="1" applyBorder="1" applyAlignment="1">
      <alignment horizontal="center"/>
    </xf>
    <xf numFmtId="165" fontId="2" fillId="2" borderId="0" xfId="2" applyNumberFormat="1" applyFont="1" applyFill="1" applyBorder="1" applyAlignment="1">
      <alignment horizontal="center"/>
    </xf>
    <xf numFmtId="0" fontId="21" fillId="2" borderId="18" xfId="2" applyFont="1" applyFill="1" applyBorder="1" applyAlignment="1">
      <alignment horizontal="right"/>
    </xf>
    <xf numFmtId="2" fontId="19" fillId="0" borderId="32" xfId="2" applyNumberFormat="1" applyFont="1" applyBorder="1" applyAlignment="1">
      <alignment horizontal="center"/>
    </xf>
    <xf numFmtId="165" fontId="19" fillId="5" borderId="15" xfId="2" applyNumberFormat="1" applyFont="1" applyFill="1" applyBorder="1" applyAlignment="1">
      <alignment horizontal="center"/>
    </xf>
    <xf numFmtId="0" fontId="20" fillId="5" borderId="14" xfId="2" applyFont="1" applyFill="1" applyBorder="1" applyAlignment="1">
      <alignment horizontal="right"/>
    </xf>
    <xf numFmtId="2" fontId="19" fillId="0" borderId="33" xfId="2" applyNumberFormat="1" applyFont="1" applyFill="1" applyBorder="1" applyAlignment="1">
      <alignment horizontal="center"/>
    </xf>
    <xf numFmtId="2" fontId="19" fillId="0" borderId="34" xfId="2" applyNumberFormat="1" applyFont="1" applyFill="1" applyBorder="1" applyAlignment="1">
      <alignment horizontal="center"/>
    </xf>
    <xf numFmtId="2" fontId="2" fillId="2" borderId="35" xfId="2" applyNumberFormat="1" applyFont="1" applyFill="1" applyBorder="1" applyAlignment="1">
      <alignment horizontal="center"/>
    </xf>
    <xf numFmtId="2" fontId="19" fillId="0" borderId="35" xfId="2" applyNumberFormat="1" applyFont="1" applyFill="1" applyBorder="1" applyAlignment="1">
      <alignment horizontal="center"/>
    </xf>
    <xf numFmtId="2" fontId="19" fillId="0" borderId="36" xfId="2" applyNumberFormat="1" applyFont="1" applyFill="1" applyBorder="1" applyAlignment="1">
      <alignment horizontal="center"/>
    </xf>
    <xf numFmtId="2" fontId="19" fillId="5" borderId="36" xfId="2" applyNumberFormat="1" applyFont="1" applyFill="1" applyBorder="1" applyAlignment="1">
      <alignment horizontal="center"/>
    </xf>
    <xf numFmtId="2" fontId="2" fillId="2" borderId="36" xfId="2" applyNumberFormat="1" applyFont="1" applyFill="1" applyBorder="1" applyAlignment="1">
      <alignment horizontal="center"/>
    </xf>
    <xf numFmtId="2" fontId="19" fillId="0" borderId="36" xfId="2" applyNumberFormat="1" applyFont="1" applyBorder="1" applyAlignment="1">
      <alignment horizontal="center"/>
    </xf>
    <xf numFmtId="0" fontId="16" fillId="0" borderId="36" xfId="2" applyBorder="1" applyAlignment="1">
      <alignment horizontal="center"/>
    </xf>
    <xf numFmtId="0" fontId="16" fillId="0" borderId="9" xfId="2" applyBorder="1" applyAlignment="1">
      <alignment horizontal="center"/>
    </xf>
    <xf numFmtId="2" fontId="19" fillId="0" borderId="37" xfId="2" applyNumberFormat="1" applyFont="1" applyBorder="1" applyAlignment="1">
      <alignment horizontal="center"/>
    </xf>
    <xf numFmtId="2" fontId="19" fillId="0" borderId="14" xfId="2" applyNumberFormat="1" applyFont="1" applyBorder="1" applyAlignment="1">
      <alignment horizontal="center"/>
    </xf>
    <xf numFmtId="2" fontId="19" fillId="0" borderId="14" xfId="2" applyNumberFormat="1" applyFont="1" applyBorder="1" applyAlignment="1">
      <alignment horizontal="center" vertical="center"/>
    </xf>
    <xf numFmtId="165" fontId="19" fillId="5" borderId="15" xfId="2" applyNumberFormat="1" applyFont="1" applyFill="1" applyBorder="1" applyAlignment="1">
      <alignment horizontal="center" vertical="center"/>
    </xf>
    <xf numFmtId="0" fontId="20" fillId="5" borderId="14" xfId="2" applyFont="1" applyFill="1" applyBorder="1" applyAlignment="1">
      <alignment horizontal="right" vertical="center"/>
    </xf>
    <xf numFmtId="2" fontId="19" fillId="0" borderId="16" xfId="2" applyNumberFormat="1" applyFont="1" applyFill="1" applyBorder="1" applyAlignment="1">
      <alignment horizontal="center" vertical="center"/>
    </xf>
    <xf numFmtId="165" fontId="19" fillId="0" borderId="17" xfId="2" applyNumberFormat="1" applyFont="1" applyFill="1" applyBorder="1" applyAlignment="1">
      <alignment horizontal="center" vertical="center"/>
    </xf>
    <xf numFmtId="0" fontId="20" fillId="0" borderId="16" xfId="2" applyFont="1" applyFill="1" applyBorder="1" applyAlignment="1">
      <alignment horizontal="right" vertical="center"/>
    </xf>
    <xf numFmtId="2" fontId="2" fillId="0" borderId="16" xfId="2" applyNumberFormat="1" applyFont="1" applyFill="1" applyBorder="1" applyAlignment="1">
      <alignment horizontal="center" vertical="center"/>
    </xf>
    <xf numFmtId="165" fontId="2" fillId="0" borderId="17" xfId="2" applyNumberFormat="1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right" vertical="center"/>
    </xf>
    <xf numFmtId="2" fontId="19" fillId="0" borderId="19" xfId="2" applyNumberFormat="1" applyFont="1" applyFill="1" applyBorder="1" applyAlignment="1">
      <alignment horizontal="center" vertical="center"/>
    </xf>
    <xf numFmtId="165" fontId="19" fillId="0" borderId="0" xfId="2" applyNumberFormat="1" applyFont="1" applyFill="1" applyBorder="1" applyAlignment="1">
      <alignment horizontal="center" vertical="center"/>
    </xf>
    <xf numFmtId="0" fontId="20" fillId="0" borderId="18" xfId="2" applyFont="1" applyFill="1" applyBorder="1" applyAlignment="1">
      <alignment horizontal="right" vertical="center"/>
    </xf>
    <xf numFmtId="2" fontId="19" fillId="0" borderId="18" xfId="2" applyNumberFormat="1" applyFont="1" applyFill="1" applyBorder="1" applyAlignment="1">
      <alignment horizontal="center" vertical="center"/>
    </xf>
    <xf numFmtId="165" fontId="19" fillId="0" borderId="3" xfId="2" applyNumberFormat="1" applyFont="1" applyFill="1" applyBorder="1" applyAlignment="1">
      <alignment horizontal="center" vertical="center"/>
    </xf>
    <xf numFmtId="0" fontId="19" fillId="0" borderId="18" xfId="2" applyFont="1" applyFill="1" applyBorder="1" applyAlignment="1">
      <alignment horizontal="right" vertical="center"/>
    </xf>
    <xf numFmtId="0" fontId="22" fillId="0" borderId="18" xfId="2" applyFont="1" applyFill="1" applyBorder="1" applyAlignment="1">
      <alignment horizontal="right" vertical="center"/>
    </xf>
    <xf numFmtId="2" fontId="19" fillId="0" borderId="20" xfId="2" applyNumberFormat="1" applyFont="1" applyFill="1" applyBorder="1" applyAlignment="1">
      <alignment horizontal="center" vertical="center"/>
    </xf>
    <xf numFmtId="165" fontId="19" fillId="0" borderId="9" xfId="2" applyNumberFormat="1" applyFont="1" applyFill="1" applyBorder="1" applyAlignment="1">
      <alignment horizontal="center" vertical="center"/>
    </xf>
    <xf numFmtId="2" fontId="2" fillId="5" borderId="20" xfId="2" applyNumberFormat="1" applyFont="1" applyFill="1" applyBorder="1" applyAlignment="1">
      <alignment horizontal="center" vertical="center"/>
    </xf>
    <xf numFmtId="165" fontId="2" fillId="5" borderId="9" xfId="2" applyNumberFormat="1" applyFont="1" applyFill="1" applyBorder="1" applyAlignment="1">
      <alignment horizontal="center" vertical="center"/>
    </xf>
    <xf numFmtId="0" fontId="2" fillId="0" borderId="18" xfId="2" applyFont="1" applyFill="1" applyBorder="1" applyAlignment="1">
      <alignment horizontal="right" vertical="center"/>
    </xf>
    <xf numFmtId="2" fontId="19" fillId="5" borderId="20" xfId="2" applyNumberFormat="1" applyFont="1" applyFill="1" applyBorder="1" applyAlignment="1">
      <alignment horizontal="center" vertical="center"/>
    </xf>
    <xf numFmtId="165" fontId="19" fillId="5" borderId="9" xfId="2" applyNumberFormat="1" applyFont="1" applyFill="1" applyBorder="1" applyAlignment="1">
      <alignment horizontal="center" vertical="center"/>
    </xf>
    <xf numFmtId="0" fontId="19" fillId="5" borderId="18" xfId="2" applyFont="1" applyFill="1" applyBorder="1" applyAlignment="1">
      <alignment horizontal="right" vertical="center"/>
    </xf>
    <xf numFmtId="2" fontId="2" fillId="0" borderId="36" xfId="2" applyNumberFormat="1" applyFont="1" applyFill="1" applyBorder="1" applyAlignment="1">
      <alignment horizontal="center"/>
    </xf>
    <xf numFmtId="0" fontId="16" fillId="0" borderId="35" xfId="2" applyBorder="1"/>
    <xf numFmtId="2" fontId="25" fillId="5" borderId="12" xfId="2" applyNumberFormat="1" applyFont="1" applyFill="1" applyBorder="1" applyAlignment="1">
      <alignment horizontal="center" vertical="center"/>
    </xf>
    <xf numFmtId="165" fontId="25" fillId="5" borderId="12" xfId="2" applyNumberFormat="1" applyFont="1" applyFill="1" applyBorder="1" applyAlignment="1">
      <alignment horizontal="center" vertical="center"/>
    </xf>
    <xf numFmtId="0" fontId="25" fillId="5" borderId="12" xfId="2" applyFont="1" applyFill="1" applyBorder="1" applyAlignment="1">
      <alignment horizontal="right" vertical="center"/>
    </xf>
    <xf numFmtId="2" fontId="25" fillId="5" borderId="19" xfId="2" applyNumberFormat="1" applyFont="1" applyFill="1" applyBorder="1" applyAlignment="1">
      <alignment horizontal="center" vertical="center"/>
    </xf>
    <xf numFmtId="165" fontId="25" fillId="5" borderId="19" xfId="2" applyNumberFormat="1" applyFont="1" applyFill="1" applyBorder="1" applyAlignment="1">
      <alignment horizontal="center" vertical="center"/>
    </xf>
    <xf numFmtId="0" fontId="25" fillId="5" borderId="23" xfId="2" applyFont="1" applyFill="1" applyBorder="1" applyAlignment="1">
      <alignment horizontal="right" vertical="center"/>
    </xf>
    <xf numFmtId="2" fontId="25" fillId="5" borderId="23" xfId="2" applyNumberFormat="1" applyFont="1" applyFill="1" applyBorder="1" applyAlignment="1">
      <alignment horizontal="center" vertical="center"/>
    </xf>
    <xf numFmtId="165" fontId="25" fillId="5" borderId="23" xfId="2" applyNumberFormat="1" applyFont="1" applyFill="1" applyBorder="1" applyAlignment="1">
      <alignment horizontal="center" vertical="center"/>
    </xf>
    <xf numFmtId="165" fontId="25" fillId="5" borderId="24" xfId="2" applyNumberFormat="1" applyFont="1" applyFill="1" applyBorder="1" applyAlignment="1">
      <alignment horizontal="center" vertical="center"/>
    </xf>
    <xf numFmtId="0" fontId="25" fillId="5" borderId="25" xfId="2" applyFont="1" applyFill="1" applyBorder="1" applyAlignment="1">
      <alignment horizontal="right" vertical="center"/>
    </xf>
    <xf numFmtId="165" fontId="25" fillId="5" borderId="26" xfId="2" applyNumberFormat="1" applyFont="1" applyFill="1" applyBorder="1" applyAlignment="1">
      <alignment horizontal="center" vertical="center"/>
    </xf>
    <xf numFmtId="0" fontId="25" fillId="5" borderId="26" xfId="2" applyFont="1" applyFill="1" applyBorder="1" applyAlignment="1">
      <alignment horizontal="right" vertical="center"/>
    </xf>
    <xf numFmtId="2" fontId="19" fillId="5" borderId="27" xfId="2" applyNumberFormat="1" applyFont="1" applyFill="1" applyBorder="1" applyAlignment="1">
      <alignment vertical="center"/>
    </xf>
    <xf numFmtId="2" fontId="19" fillId="5" borderId="28" xfId="2" applyNumberFormat="1" applyFont="1" applyFill="1" applyBorder="1" applyAlignment="1">
      <alignment vertical="center"/>
    </xf>
    <xf numFmtId="2" fontId="19" fillId="5" borderId="24" xfId="2" applyNumberFormat="1" applyFont="1" applyFill="1" applyBorder="1" applyAlignment="1">
      <alignment vertical="center"/>
    </xf>
    <xf numFmtId="2" fontId="19" fillId="5" borderId="29" xfId="2" applyNumberFormat="1" applyFont="1" applyFill="1" applyBorder="1" applyAlignment="1">
      <alignment horizontal="left" vertical="center"/>
    </xf>
    <xf numFmtId="2" fontId="19" fillId="5" borderId="0" xfId="2" applyNumberFormat="1" applyFont="1" applyFill="1" applyBorder="1" applyAlignment="1">
      <alignment horizontal="left" vertical="center"/>
    </xf>
    <xf numFmtId="2" fontId="19" fillId="5" borderId="25" xfId="2" applyNumberFormat="1" applyFont="1" applyFill="1" applyBorder="1" applyAlignment="1">
      <alignment horizontal="left" vertical="center"/>
    </xf>
    <xf numFmtId="2" fontId="19" fillId="5" borderId="29" xfId="2" applyNumberFormat="1" applyFont="1" applyFill="1" applyBorder="1" applyAlignment="1">
      <alignment vertical="center"/>
    </xf>
    <xf numFmtId="2" fontId="19" fillId="5" borderId="0" xfId="2" applyNumberFormat="1" applyFont="1" applyFill="1" applyBorder="1" applyAlignment="1">
      <alignment vertical="center"/>
    </xf>
    <xf numFmtId="2" fontId="19" fillId="5" borderId="25" xfId="2" applyNumberFormat="1" applyFont="1" applyFill="1" applyBorder="1" applyAlignment="1">
      <alignment vertical="center"/>
    </xf>
    <xf numFmtId="2" fontId="2" fillId="0" borderId="20" xfId="2" applyNumberFormat="1" applyFont="1" applyFill="1" applyBorder="1" applyAlignment="1">
      <alignment horizontal="center" vertical="center"/>
    </xf>
    <xf numFmtId="165" fontId="2" fillId="0" borderId="9" xfId="2" applyNumberFormat="1" applyFont="1" applyFill="1" applyBorder="1" applyAlignment="1">
      <alignment horizontal="center" vertical="center"/>
    </xf>
    <xf numFmtId="165" fontId="19" fillId="0" borderId="38" xfId="2" applyNumberFormat="1" applyFont="1" applyFill="1" applyBorder="1" applyAlignment="1">
      <alignment horizontal="center" vertical="center"/>
    </xf>
    <xf numFmtId="165" fontId="19" fillId="0" borderId="18" xfId="2" applyNumberFormat="1" applyFont="1" applyFill="1" applyBorder="1" applyAlignment="1">
      <alignment horizontal="center" vertical="center"/>
    </xf>
    <xf numFmtId="0" fontId="19" fillId="5" borderId="20" xfId="2" applyFont="1" applyFill="1" applyBorder="1" applyAlignment="1">
      <alignment horizontal="right"/>
    </xf>
    <xf numFmtId="0" fontId="29" fillId="0" borderId="0" xfId="2" applyFont="1" applyAlignment="1">
      <alignment horizontal="center"/>
    </xf>
    <xf numFmtId="0" fontId="30" fillId="0" borderId="0" xfId="2" applyFont="1"/>
    <xf numFmtId="165" fontId="29" fillId="0" borderId="0" xfId="2" applyNumberFormat="1" applyFont="1" applyAlignment="1">
      <alignment horizontal="center"/>
    </xf>
    <xf numFmtId="2" fontId="7" fillId="0" borderId="1" xfId="1" applyNumberFormat="1" applyFont="1" applyFill="1" applyBorder="1" applyAlignment="1">
      <alignment horizontal="left"/>
    </xf>
    <xf numFmtId="4" fontId="9" fillId="6" borderId="1" xfId="1" applyNumberFormat="1" applyFont="1" applyFill="1" applyBorder="1"/>
    <xf numFmtId="164" fontId="9" fillId="6" borderId="1" xfId="1" applyNumberFormat="1" applyFont="1" applyFill="1" applyBorder="1"/>
    <xf numFmtId="165" fontId="0" fillId="0" borderId="0" xfId="0" applyNumberFormat="1"/>
    <xf numFmtId="164" fontId="0" fillId="0" borderId="0" xfId="0" applyNumberFormat="1"/>
    <xf numFmtId="2" fontId="7" fillId="0" borderId="1" xfId="1" applyNumberFormat="1" applyFont="1" applyFill="1" applyBorder="1" applyAlignment="1">
      <alignment horizontal="left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2" fillId="0" borderId="13" xfId="2" applyFont="1" applyFill="1" applyBorder="1" applyAlignment="1">
      <alignment horizontal="center" vertical="center" textRotation="90"/>
    </xf>
    <xf numFmtId="0" fontId="2" fillId="0" borderId="22" xfId="2" applyFont="1" applyFill="1" applyBorder="1" applyAlignment="1">
      <alignment horizontal="center" vertical="center" textRotation="90"/>
    </xf>
    <xf numFmtId="0" fontId="2" fillId="0" borderId="12" xfId="2" applyFont="1" applyFill="1" applyBorder="1" applyAlignment="1">
      <alignment horizontal="center" vertical="center" textRotation="90" wrapText="1"/>
    </xf>
    <xf numFmtId="0" fontId="2" fillId="0" borderId="19" xfId="2" applyFont="1" applyFill="1" applyBorder="1" applyAlignment="1">
      <alignment horizontal="center" vertical="center" textRotation="90" wrapText="1"/>
    </xf>
    <xf numFmtId="0" fontId="2" fillId="0" borderId="23" xfId="2" applyFont="1" applyFill="1" applyBorder="1" applyAlignment="1">
      <alignment horizontal="center" vertical="center" textRotation="90" wrapText="1"/>
    </xf>
    <xf numFmtId="2" fontId="19" fillId="5" borderId="30" xfId="2" applyNumberFormat="1" applyFont="1" applyFill="1" applyBorder="1" applyAlignment="1">
      <alignment horizontal="left"/>
    </xf>
    <xf numFmtId="2" fontId="19" fillId="5" borderId="31" xfId="2" applyNumberFormat="1" applyFont="1" applyFill="1" applyBorder="1" applyAlignment="1">
      <alignment horizontal="left"/>
    </xf>
    <xf numFmtId="2" fontId="19" fillId="5" borderId="26" xfId="2" applyNumberFormat="1" applyFont="1" applyFill="1" applyBorder="1" applyAlignment="1">
      <alignment horizontal="left"/>
    </xf>
    <xf numFmtId="2" fontId="19" fillId="5" borderId="30" xfId="2" applyNumberFormat="1" applyFont="1" applyFill="1" applyBorder="1" applyAlignment="1">
      <alignment horizontal="left" vertical="center"/>
    </xf>
    <xf numFmtId="2" fontId="19" fillId="5" borderId="31" xfId="2" applyNumberFormat="1" applyFont="1" applyFill="1" applyBorder="1" applyAlignment="1">
      <alignment horizontal="left" vertical="center"/>
    </xf>
    <xf numFmtId="2" fontId="19" fillId="5" borderId="26" xfId="2" applyNumberFormat="1" applyFont="1" applyFill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left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textRotation="255" wrapText="1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textRotation="255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164" fontId="8" fillId="0" borderId="5" xfId="1" applyNumberFormat="1" applyFont="1" applyFill="1" applyBorder="1" applyAlignment="1">
      <alignment horizontal="center" vertical="center" wrapText="1"/>
    </xf>
    <xf numFmtId="164" fontId="8" fillId="0" borderId="6" xfId="1" applyNumberFormat="1" applyFont="1" applyFill="1" applyBorder="1" applyAlignment="1">
      <alignment horizontal="center" vertical="center" wrapText="1"/>
    </xf>
    <xf numFmtId="164" fontId="8" fillId="0" borderId="5" xfId="1" applyNumberFormat="1" applyFont="1" applyFill="1" applyBorder="1" applyAlignment="1">
      <alignment horizontal="center" vertical="center"/>
    </xf>
    <xf numFmtId="164" fontId="8" fillId="0" borderId="6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JEB.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20040425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971713810316136"/>
          <c:y val="0.649135187215522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'3510703.Cabuyaro.250404'!$A$3:$A$37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27</c:v>
                </c:pt>
                <c:pt idx="7">
                  <c:v>34</c:v>
                </c:pt>
                <c:pt idx="8">
                  <c:v>41</c:v>
                </c:pt>
                <c:pt idx="9">
                  <c:v>48</c:v>
                </c:pt>
                <c:pt idx="10">
                  <c:v>55</c:v>
                </c:pt>
                <c:pt idx="11">
                  <c:v>62</c:v>
                </c:pt>
                <c:pt idx="12">
                  <c:v>70</c:v>
                </c:pt>
                <c:pt idx="13">
                  <c:v>78</c:v>
                </c:pt>
                <c:pt idx="14">
                  <c:v>86</c:v>
                </c:pt>
                <c:pt idx="15">
                  <c:v>94</c:v>
                </c:pt>
                <c:pt idx="16">
                  <c:v>102</c:v>
                </c:pt>
                <c:pt idx="17">
                  <c:v>110</c:v>
                </c:pt>
                <c:pt idx="18">
                  <c:v>118</c:v>
                </c:pt>
                <c:pt idx="19">
                  <c:v>126</c:v>
                </c:pt>
                <c:pt idx="20">
                  <c:v>134</c:v>
                </c:pt>
                <c:pt idx="21">
                  <c:v>144.12</c:v>
                </c:pt>
                <c:pt idx="22">
                  <c:v>144.19999999999999</c:v>
                </c:pt>
                <c:pt idx="23">
                  <c:v>149.5</c:v>
                </c:pt>
              </c:numCache>
            </c:numRef>
          </c:xVal>
          <c:yVal>
            <c:numRef>
              <c:f>'3510703.Cabuyaro.250404'!$B$3:$B$37</c:f>
              <c:numCache>
                <c:formatCode>0.000</c:formatCode>
                <c:ptCount val="35"/>
                <c:pt idx="0">
                  <c:v>163</c:v>
                </c:pt>
                <c:pt idx="1">
                  <c:v>162.22300000000001</c:v>
                </c:pt>
                <c:pt idx="2">
                  <c:v>161.215</c:v>
                </c:pt>
                <c:pt idx="3">
                  <c:v>161.31</c:v>
                </c:pt>
                <c:pt idx="4">
                  <c:v>160.41</c:v>
                </c:pt>
                <c:pt idx="5">
                  <c:v>149.30000000000001</c:v>
                </c:pt>
                <c:pt idx="6">
                  <c:v>149.56</c:v>
                </c:pt>
                <c:pt idx="7">
                  <c:v>150.41</c:v>
                </c:pt>
                <c:pt idx="8">
                  <c:v>151.51</c:v>
                </c:pt>
                <c:pt idx="9">
                  <c:v>152.01</c:v>
                </c:pt>
                <c:pt idx="10">
                  <c:v>152.26</c:v>
                </c:pt>
                <c:pt idx="11">
                  <c:v>153.01</c:v>
                </c:pt>
                <c:pt idx="12">
                  <c:v>153.51</c:v>
                </c:pt>
                <c:pt idx="13">
                  <c:v>154.47999999999999</c:v>
                </c:pt>
                <c:pt idx="14">
                  <c:v>155.1</c:v>
                </c:pt>
                <c:pt idx="15">
                  <c:v>155.61000000000001</c:v>
                </c:pt>
                <c:pt idx="16">
                  <c:v>156.11000000000001</c:v>
                </c:pt>
                <c:pt idx="17">
                  <c:v>156.4</c:v>
                </c:pt>
                <c:pt idx="18">
                  <c:v>156.61000000000001</c:v>
                </c:pt>
                <c:pt idx="19">
                  <c:v>157.31</c:v>
                </c:pt>
                <c:pt idx="20">
                  <c:v>158.31</c:v>
                </c:pt>
                <c:pt idx="21">
                  <c:v>161.31</c:v>
                </c:pt>
                <c:pt idx="22">
                  <c:v>162.715</c:v>
                </c:pt>
                <c:pt idx="23">
                  <c:v>162.715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'3510703.Cabuyaro.250404'!$A$42:$A$43</c:f>
              <c:numCache>
                <c:formatCode>0.00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'3510703.Cabuyaro.250404'!$B$42:$B$43</c:f>
              <c:numCache>
                <c:formatCode>0.000</c:formatCode>
                <c:ptCount val="2"/>
                <c:pt idx="0">
                  <c:v>162.715</c:v>
                </c:pt>
                <c:pt idx="1">
                  <c:v>161.215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'3510703.Cabuyaro.250404'!$A$40:$A$41</c:f>
              <c:numCache>
                <c:formatCode>0.00</c:formatCode>
                <c:ptCount val="2"/>
                <c:pt idx="0">
                  <c:v>137</c:v>
                </c:pt>
                <c:pt idx="1">
                  <c:v>137</c:v>
                </c:pt>
              </c:numCache>
            </c:numRef>
          </c:xVal>
          <c:yVal>
            <c:numRef>
              <c:f>'3510703.Cabuyaro.250404'!$B$40:$B$41</c:f>
              <c:numCache>
                <c:formatCode>0.000</c:formatCode>
                <c:ptCount val="2"/>
                <c:pt idx="0">
                  <c:v>163.70699999999999</c:v>
                </c:pt>
                <c:pt idx="1">
                  <c:v>155.70699999999999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'3510703.Cabuyaro.250404'!$A$38:$A$39</c:f>
              <c:numCache>
                <c:formatCode>0.00</c:formatCode>
                <c:ptCount val="2"/>
                <c:pt idx="0">
                  <c:v>0</c:v>
                </c:pt>
                <c:pt idx="1">
                  <c:v>144.12</c:v>
                </c:pt>
              </c:numCache>
            </c:numRef>
          </c:xVal>
          <c:yVal>
            <c:numRef>
              <c:f>'3510703.Cabuyaro.250404'!$B$38:$B$39</c:f>
              <c:numCache>
                <c:formatCode>0.000</c:formatCode>
                <c:ptCount val="2"/>
                <c:pt idx="0">
                  <c:v>161.31</c:v>
                </c:pt>
                <c:pt idx="1">
                  <c:v>161.31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'3510703.Cabuyaro.250404'!$A$44:$A$45</c:f>
              <c:numCache>
                <c:formatCode>0.00</c:formatCode>
                <c:ptCount val="2"/>
                <c:pt idx="0">
                  <c:v>0</c:v>
                </c:pt>
                <c:pt idx="1">
                  <c:v>144.19999999999999</c:v>
                </c:pt>
              </c:numCache>
            </c:numRef>
          </c:xVal>
          <c:yVal>
            <c:numRef>
              <c:f>'3510703.Cabuyaro.250404'!$B$44:$B$45</c:f>
              <c:numCache>
                <c:formatCode>0.00</c:formatCode>
                <c:ptCount val="2"/>
                <c:pt idx="0" formatCode="0.000">
                  <c:v>162.22300000000001</c:v>
                </c:pt>
                <c:pt idx="1">
                  <c:v>162.715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78304"/>
        <c:axId val="663378696"/>
      </c:scatterChart>
      <c:valAx>
        <c:axId val="663378304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3378696"/>
        <c:crossesAt val="89"/>
        <c:crossBetween val="midCat"/>
        <c:majorUnit val="18"/>
        <c:minorUnit val="4"/>
      </c:valAx>
      <c:valAx>
        <c:axId val="663378696"/>
        <c:scaling>
          <c:orientation val="minMax"/>
          <c:max val="169"/>
          <c:min val="1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3378304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BAQ.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20081030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'3510703.Cabuyaro.301008'!$A$3:$A$37</c:f>
              <c:numCache>
                <c:formatCode>0.00</c:formatCode>
                <c:ptCount val="35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113</c:v>
                </c:pt>
                <c:pt idx="22">
                  <c:v>123</c:v>
                </c:pt>
                <c:pt idx="23">
                  <c:v>133</c:v>
                </c:pt>
                <c:pt idx="24">
                  <c:v>143</c:v>
                </c:pt>
                <c:pt idx="25">
                  <c:v>156.85</c:v>
                </c:pt>
                <c:pt idx="26">
                  <c:v>157</c:v>
                </c:pt>
                <c:pt idx="27">
                  <c:v>158</c:v>
                </c:pt>
              </c:numCache>
            </c:numRef>
          </c:xVal>
          <c:yVal>
            <c:numRef>
              <c:f>'3510703.Cabuyaro.301008'!$B$3:$B$37</c:f>
              <c:numCache>
                <c:formatCode>0.000</c:formatCode>
                <c:ptCount val="35"/>
                <c:pt idx="0">
                  <c:v>166</c:v>
                </c:pt>
                <c:pt idx="1">
                  <c:v>165.59800000000001</c:v>
                </c:pt>
                <c:pt idx="2">
                  <c:v>163.989</c:v>
                </c:pt>
                <c:pt idx="3">
                  <c:v>155.739</c:v>
                </c:pt>
                <c:pt idx="4">
                  <c:v>154.489</c:v>
                </c:pt>
                <c:pt idx="5">
                  <c:v>154.97900000000001</c:v>
                </c:pt>
                <c:pt idx="6">
                  <c:v>155.429</c:v>
                </c:pt>
                <c:pt idx="7">
                  <c:v>155.339</c:v>
                </c:pt>
                <c:pt idx="8">
                  <c:v>155.179</c:v>
                </c:pt>
                <c:pt idx="9">
                  <c:v>155.239</c:v>
                </c:pt>
                <c:pt idx="10">
                  <c:v>154.989</c:v>
                </c:pt>
                <c:pt idx="11">
                  <c:v>154.82900000000001</c:v>
                </c:pt>
                <c:pt idx="12">
                  <c:v>154.739</c:v>
                </c:pt>
                <c:pt idx="13">
                  <c:v>155.179</c:v>
                </c:pt>
                <c:pt idx="14">
                  <c:v>155.559</c:v>
                </c:pt>
                <c:pt idx="15">
                  <c:v>155.93899999999999</c:v>
                </c:pt>
                <c:pt idx="16">
                  <c:v>156.279</c:v>
                </c:pt>
                <c:pt idx="17">
                  <c:v>156.53899999999999</c:v>
                </c:pt>
                <c:pt idx="18">
                  <c:v>156.65899999999999</c:v>
                </c:pt>
                <c:pt idx="19">
                  <c:v>156.779</c:v>
                </c:pt>
                <c:pt idx="20">
                  <c:v>156.81899999999999</c:v>
                </c:pt>
                <c:pt idx="21">
                  <c:v>157.53899999999999</c:v>
                </c:pt>
                <c:pt idx="22">
                  <c:v>157.91900000000001</c:v>
                </c:pt>
                <c:pt idx="23">
                  <c:v>158.149</c:v>
                </c:pt>
                <c:pt idx="24">
                  <c:v>160.089</c:v>
                </c:pt>
                <c:pt idx="25">
                  <c:v>163.09899999999999</c:v>
                </c:pt>
                <c:pt idx="26">
                  <c:v>163.989</c:v>
                </c:pt>
                <c:pt idx="27">
                  <c:v>165.77199999999999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'3510703.Cabuyaro.301008'!$A$42:$A$43</c:f>
              <c:numCache>
                <c:formatCode>0.000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'3510703.Cabuyaro.301008'!$B$42:$B$43</c:f>
              <c:numCache>
                <c:formatCode>0.000</c:formatCode>
                <c:ptCount val="2"/>
                <c:pt idx="0">
                  <c:v>167.11</c:v>
                </c:pt>
                <c:pt idx="1">
                  <c:v>165.61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'3510703.Cabuyaro.301008'!$A$40:$A$41</c:f>
              <c:numCache>
                <c:formatCode>0.000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'3510703.Cabuyaro.301008'!$B$40:$B$41</c:f>
              <c:numCache>
                <c:formatCode>0.000</c:formatCode>
                <c:ptCount val="2"/>
                <c:pt idx="0">
                  <c:v>166.62799999999999</c:v>
                </c:pt>
                <c:pt idx="1">
                  <c:v>158.62799999999999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'3510703.Cabuyaro.301008'!$A$38:$A$39</c:f>
              <c:numCache>
                <c:formatCode>0.000</c:formatCode>
                <c:ptCount val="2"/>
                <c:pt idx="0">
                  <c:v>21</c:v>
                </c:pt>
                <c:pt idx="1">
                  <c:v>157</c:v>
                </c:pt>
              </c:numCache>
            </c:numRef>
          </c:xVal>
          <c:yVal>
            <c:numRef>
              <c:f>'3510703.Cabuyaro.301008'!$B$38:$B$39</c:f>
              <c:numCache>
                <c:formatCode>0.000</c:formatCode>
                <c:ptCount val="2"/>
                <c:pt idx="0">
                  <c:v>163.989</c:v>
                </c:pt>
                <c:pt idx="1">
                  <c:v>163.989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'3510703.Cabuyaro.301008'!$A$44:$A$45</c:f>
              <c:numCache>
                <c:formatCode>0.000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'3510703.Cabuyaro.301008'!$B$44:$B$45</c:f>
              <c:numCache>
                <c:formatCode>0.000</c:formatCode>
                <c:ptCount val="2"/>
                <c:pt idx="0">
                  <c:v>0</c:v>
                </c:pt>
                <c:pt idx="1">
                  <c:v>165.589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93072"/>
        <c:axId val="403193464"/>
      </c:scatterChart>
      <c:valAx>
        <c:axId val="403193072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93464"/>
        <c:crossesAt val="89"/>
        <c:crossBetween val="midCat"/>
        <c:majorUnit val="18"/>
        <c:minorUnit val="4"/>
      </c:valAx>
      <c:valAx>
        <c:axId val="403193464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93072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JP.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20090202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'3510703.Cabuyaro.020209'!$A$3:$A$37</c:f>
              <c:numCache>
                <c:formatCode>0.00</c:formatCode>
                <c:ptCount val="3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29</c:v>
                </c:pt>
                <c:pt idx="4">
                  <c:v>35</c:v>
                </c:pt>
                <c:pt idx="5">
                  <c:v>41</c:v>
                </c:pt>
                <c:pt idx="6">
                  <c:v>47</c:v>
                </c:pt>
                <c:pt idx="7">
                  <c:v>53</c:v>
                </c:pt>
                <c:pt idx="8">
                  <c:v>59</c:v>
                </c:pt>
                <c:pt idx="9">
                  <c:v>65</c:v>
                </c:pt>
                <c:pt idx="10">
                  <c:v>71</c:v>
                </c:pt>
                <c:pt idx="11">
                  <c:v>77</c:v>
                </c:pt>
                <c:pt idx="12">
                  <c:v>83</c:v>
                </c:pt>
                <c:pt idx="13">
                  <c:v>89</c:v>
                </c:pt>
                <c:pt idx="14">
                  <c:v>95</c:v>
                </c:pt>
                <c:pt idx="15">
                  <c:v>101</c:v>
                </c:pt>
                <c:pt idx="16">
                  <c:v>107</c:v>
                </c:pt>
                <c:pt idx="17">
                  <c:v>113</c:v>
                </c:pt>
                <c:pt idx="18">
                  <c:v>119</c:v>
                </c:pt>
                <c:pt idx="19">
                  <c:v>125</c:v>
                </c:pt>
                <c:pt idx="20">
                  <c:v>131</c:v>
                </c:pt>
                <c:pt idx="21">
                  <c:v>137</c:v>
                </c:pt>
                <c:pt idx="22">
                  <c:v>143</c:v>
                </c:pt>
                <c:pt idx="23">
                  <c:v>149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</c:numCache>
            </c:numRef>
          </c:xVal>
          <c:yVal>
            <c:numRef>
              <c:f>'3510703.Cabuyaro.020209'!$B$3:$B$37</c:f>
              <c:numCache>
                <c:formatCode>0.000</c:formatCode>
                <c:ptCount val="35"/>
                <c:pt idx="0">
                  <c:v>166</c:v>
                </c:pt>
                <c:pt idx="1">
                  <c:v>165.751</c:v>
                </c:pt>
                <c:pt idx="2">
                  <c:v>163.90600000000001</c:v>
                </c:pt>
                <c:pt idx="3">
                  <c:v>159.15600000000001</c:v>
                </c:pt>
                <c:pt idx="4">
                  <c:v>154.15600000000001</c:v>
                </c:pt>
                <c:pt idx="5">
                  <c:v>151.946</c:v>
                </c:pt>
                <c:pt idx="6">
                  <c:v>152.39599999999999</c:v>
                </c:pt>
                <c:pt idx="7">
                  <c:v>151.86600000000001</c:v>
                </c:pt>
                <c:pt idx="8">
                  <c:v>152.70599999999999</c:v>
                </c:pt>
                <c:pt idx="9">
                  <c:v>152.99600000000001</c:v>
                </c:pt>
                <c:pt idx="10">
                  <c:v>152.90600000000001</c:v>
                </c:pt>
                <c:pt idx="11">
                  <c:v>153.15600000000001</c:v>
                </c:pt>
                <c:pt idx="12">
                  <c:v>153.86600000000001</c:v>
                </c:pt>
                <c:pt idx="13">
                  <c:v>153.89599999999999</c:v>
                </c:pt>
                <c:pt idx="14">
                  <c:v>154.386</c:v>
                </c:pt>
                <c:pt idx="15">
                  <c:v>154.79599999999999</c:v>
                </c:pt>
                <c:pt idx="16">
                  <c:v>155.85599999999999</c:v>
                </c:pt>
                <c:pt idx="17">
                  <c:v>156.39599999999999</c:v>
                </c:pt>
                <c:pt idx="18">
                  <c:v>156.30600000000001</c:v>
                </c:pt>
                <c:pt idx="19">
                  <c:v>157.18600000000001</c:v>
                </c:pt>
                <c:pt idx="20">
                  <c:v>157.666</c:v>
                </c:pt>
                <c:pt idx="21">
                  <c:v>158.55600000000001</c:v>
                </c:pt>
                <c:pt idx="22">
                  <c:v>158.86600000000001</c:v>
                </c:pt>
                <c:pt idx="23">
                  <c:v>159.39599999999999</c:v>
                </c:pt>
                <c:pt idx="24">
                  <c:v>163.90600000000001</c:v>
                </c:pt>
                <c:pt idx="25">
                  <c:v>163.90700000000001</c:v>
                </c:pt>
                <c:pt idx="26">
                  <c:v>165.108</c:v>
                </c:pt>
                <c:pt idx="27">
                  <c:v>165.107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'3510703.Cabuyaro.020209'!$A$42:$A$43</c:f>
              <c:numCache>
                <c:formatCode>0.000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xVal>
          <c:yVal>
            <c:numRef>
              <c:f>'3510703.Cabuyaro.020209'!$B$42:$B$43</c:f>
              <c:numCache>
                <c:formatCode>0.000</c:formatCode>
                <c:ptCount val="2"/>
                <c:pt idx="0">
                  <c:v>167.12100000000001</c:v>
                </c:pt>
                <c:pt idx="1">
                  <c:v>165.62100000000001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'3510703.Cabuyaro.020209'!$A$40:$A$41</c:f>
              <c:numCache>
                <c:formatCode>0.000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'3510703.Cabuyaro.020209'!$B$40:$B$41</c:f>
              <c:numCache>
                <c:formatCode>0.000</c:formatCode>
                <c:ptCount val="2"/>
                <c:pt idx="0">
                  <c:v>165.62100000000001</c:v>
                </c:pt>
                <c:pt idx="1">
                  <c:v>158.62100000000001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'3510703.Cabuyaro.020209'!$A$38:$A$39</c:f>
              <c:numCache>
                <c:formatCode>0.000</c:formatCode>
                <c:ptCount val="2"/>
                <c:pt idx="0">
                  <c:v>23</c:v>
                </c:pt>
                <c:pt idx="1">
                  <c:v>157</c:v>
                </c:pt>
              </c:numCache>
            </c:numRef>
          </c:xVal>
          <c:yVal>
            <c:numRef>
              <c:f>'3510703.Cabuyaro.020209'!$B$38:$B$39</c:f>
              <c:numCache>
                <c:formatCode>0.000</c:formatCode>
                <c:ptCount val="2"/>
                <c:pt idx="0">
                  <c:v>163.90600000000001</c:v>
                </c:pt>
                <c:pt idx="1">
                  <c:v>163.90700000000001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'3510703.Cabuyaro.020209'!$A$44:$A$45</c:f>
              <c:numCache>
                <c:formatCode>0.000</c:formatCode>
                <c:ptCount val="2"/>
                <c:pt idx="0">
                  <c:v>0</c:v>
                </c:pt>
                <c:pt idx="1">
                  <c:v>157</c:v>
                </c:pt>
              </c:numCache>
            </c:numRef>
          </c:xVal>
          <c:yVal>
            <c:numRef>
              <c:f>'3510703.Cabuyaro.020209'!$B$44:$B$45</c:f>
              <c:numCache>
                <c:formatCode>0.000</c:formatCode>
                <c:ptCount val="2"/>
                <c:pt idx="0">
                  <c:v>0</c:v>
                </c:pt>
                <c:pt idx="1">
                  <c:v>165.108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84288"/>
        <c:axId val="662984680"/>
      </c:scatterChart>
      <c:valAx>
        <c:axId val="662984288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4680"/>
        <c:crossesAt val="89"/>
        <c:crossBetween val="midCat"/>
        <c:majorUnit val="18"/>
        <c:minorUnit val="4"/>
      </c:valAx>
      <c:valAx>
        <c:axId val="662984680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4288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JP.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20100430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'3510703.Cabuyaro.300410'!$A$3:$A$37</c:f>
              <c:numCache>
                <c:formatCode>0.00</c:formatCode>
                <c:ptCount val="35"/>
                <c:pt idx="0">
                  <c:v>0</c:v>
                </c:pt>
                <c:pt idx="1">
                  <c:v>19</c:v>
                </c:pt>
                <c:pt idx="2">
                  <c:v>19.5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173</c:v>
                </c:pt>
                <c:pt idx="22">
                  <c:v>180.5</c:v>
                </c:pt>
                <c:pt idx="23">
                  <c:v>213</c:v>
                </c:pt>
              </c:numCache>
            </c:numRef>
          </c:xVal>
          <c:yVal>
            <c:numRef>
              <c:f>'3510703.Cabuyaro.300410'!$B$3:$B$37</c:f>
              <c:numCache>
                <c:formatCode>0.000</c:formatCode>
                <c:ptCount val="35"/>
                <c:pt idx="0">
                  <c:v>166</c:v>
                </c:pt>
                <c:pt idx="1">
                  <c:v>165.65700000000001</c:v>
                </c:pt>
                <c:pt idx="2">
                  <c:v>164.97</c:v>
                </c:pt>
                <c:pt idx="3">
                  <c:v>159.97</c:v>
                </c:pt>
                <c:pt idx="4">
                  <c:v>155.77000000000001</c:v>
                </c:pt>
                <c:pt idx="5">
                  <c:v>154.54</c:v>
                </c:pt>
                <c:pt idx="6">
                  <c:v>154.43</c:v>
                </c:pt>
                <c:pt idx="7">
                  <c:v>154.52000000000001</c:v>
                </c:pt>
                <c:pt idx="8">
                  <c:v>154.84</c:v>
                </c:pt>
                <c:pt idx="9">
                  <c:v>154.74</c:v>
                </c:pt>
                <c:pt idx="10">
                  <c:v>154.51</c:v>
                </c:pt>
                <c:pt idx="11">
                  <c:v>154.38</c:v>
                </c:pt>
                <c:pt idx="12">
                  <c:v>154.57</c:v>
                </c:pt>
                <c:pt idx="13">
                  <c:v>155.27000000000001</c:v>
                </c:pt>
                <c:pt idx="14">
                  <c:v>155.16</c:v>
                </c:pt>
                <c:pt idx="15">
                  <c:v>156.19</c:v>
                </c:pt>
                <c:pt idx="16">
                  <c:v>156.44999999999999</c:v>
                </c:pt>
                <c:pt idx="17">
                  <c:v>156.85</c:v>
                </c:pt>
                <c:pt idx="18">
                  <c:v>157.32</c:v>
                </c:pt>
                <c:pt idx="19">
                  <c:v>157.87</c:v>
                </c:pt>
                <c:pt idx="20">
                  <c:v>158.41999999999999</c:v>
                </c:pt>
                <c:pt idx="21">
                  <c:v>164.97</c:v>
                </c:pt>
                <c:pt idx="22">
                  <c:v>164.97200000000001</c:v>
                </c:pt>
                <c:pt idx="23">
                  <c:v>165.465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'3510703.Cabuyaro.300410'!$A$42:$A$43</c:f>
              <c:numCache>
                <c:formatCode>0.000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'3510703.Cabuyaro.300410'!$B$42:$B$43</c:f>
              <c:numCache>
                <c:formatCode>0.000</c:formatCode>
                <c:ptCount val="2"/>
                <c:pt idx="0">
                  <c:v>167.12100000000001</c:v>
                </c:pt>
                <c:pt idx="1">
                  <c:v>165.62100000000001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'3510703.Cabuyaro.300410'!$A$40:$A$41</c:f>
              <c:numCache>
                <c:formatCode>0.000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'3510703.Cabuyaro.300410'!$B$40:$B$41</c:f>
              <c:numCache>
                <c:formatCode>0.000</c:formatCode>
                <c:ptCount val="2"/>
                <c:pt idx="0">
                  <c:v>165.62200000000001</c:v>
                </c:pt>
                <c:pt idx="1">
                  <c:v>158.62200000000001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'3510703.Cabuyaro.300410'!$A$38:$A$39</c:f>
              <c:numCache>
                <c:formatCode>0.000</c:formatCode>
                <c:ptCount val="2"/>
                <c:pt idx="0">
                  <c:v>19.5</c:v>
                </c:pt>
                <c:pt idx="1">
                  <c:v>180.5</c:v>
                </c:pt>
              </c:numCache>
            </c:numRef>
          </c:xVal>
          <c:yVal>
            <c:numRef>
              <c:f>'3510703.Cabuyaro.300410'!$B$38:$B$39</c:f>
              <c:numCache>
                <c:formatCode>0.000</c:formatCode>
                <c:ptCount val="2"/>
                <c:pt idx="0">
                  <c:v>164.97</c:v>
                </c:pt>
                <c:pt idx="1">
                  <c:v>164.97200000000001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'3510703.Cabuyaro.300410'!$A$44:$A$45</c:f>
              <c:numCache>
                <c:formatCode>0.000</c:formatCode>
                <c:ptCount val="2"/>
                <c:pt idx="0">
                  <c:v>0</c:v>
                </c:pt>
                <c:pt idx="1">
                  <c:v>213</c:v>
                </c:pt>
              </c:numCache>
            </c:numRef>
          </c:xVal>
          <c:yVal>
            <c:numRef>
              <c:f>'3510703.Cabuyaro.300410'!$B$44:$B$45</c:f>
              <c:numCache>
                <c:formatCode>0.000</c:formatCode>
                <c:ptCount val="2"/>
                <c:pt idx="0">
                  <c:v>0</c:v>
                </c:pt>
                <c:pt idx="1">
                  <c:v>165.108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85464"/>
        <c:axId val="662985856"/>
      </c:scatterChart>
      <c:valAx>
        <c:axId val="662985464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5856"/>
        <c:crossesAt val="89"/>
        <c:crossBetween val="midCat"/>
        <c:majorUnit val="18"/>
        <c:minorUnit val="4"/>
      </c:valAx>
      <c:valAx>
        <c:axId val="662985856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5464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RRG.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20110403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'3510703.Cabuyaro.030411'!$A$3:$A$37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17</c:v>
                </c:pt>
                <c:pt idx="11">
                  <c:v>22</c:v>
                </c:pt>
                <c:pt idx="12">
                  <c:v>28</c:v>
                </c:pt>
                <c:pt idx="13">
                  <c:v>36</c:v>
                </c:pt>
                <c:pt idx="14">
                  <c:v>44</c:v>
                </c:pt>
                <c:pt idx="15">
                  <c:v>52</c:v>
                </c:pt>
                <c:pt idx="16">
                  <c:v>60</c:v>
                </c:pt>
                <c:pt idx="17">
                  <c:v>68</c:v>
                </c:pt>
                <c:pt idx="18">
                  <c:v>76</c:v>
                </c:pt>
                <c:pt idx="19">
                  <c:v>84</c:v>
                </c:pt>
                <c:pt idx="20">
                  <c:v>92</c:v>
                </c:pt>
                <c:pt idx="21">
                  <c:v>100</c:v>
                </c:pt>
                <c:pt idx="22">
                  <c:v>108</c:v>
                </c:pt>
                <c:pt idx="23">
                  <c:v>116</c:v>
                </c:pt>
                <c:pt idx="24">
                  <c:v>124</c:v>
                </c:pt>
                <c:pt idx="25">
                  <c:v>132</c:v>
                </c:pt>
                <c:pt idx="26">
                  <c:v>140</c:v>
                </c:pt>
                <c:pt idx="27">
                  <c:v>144</c:v>
                </c:pt>
                <c:pt idx="28">
                  <c:v>152</c:v>
                </c:pt>
                <c:pt idx="29">
                  <c:v>157</c:v>
                </c:pt>
                <c:pt idx="30">
                  <c:v>162</c:v>
                </c:pt>
                <c:pt idx="31">
                  <c:v>167</c:v>
                </c:pt>
                <c:pt idx="32">
                  <c:v>172</c:v>
                </c:pt>
                <c:pt idx="33" formatCode="0.000">
                  <c:v>202</c:v>
                </c:pt>
              </c:numCache>
            </c:numRef>
          </c:xVal>
          <c:yVal>
            <c:numRef>
              <c:f>'3510703.Cabuyaro.030411'!$B$3:$B$37</c:f>
              <c:numCache>
                <c:formatCode>0.000</c:formatCode>
                <c:ptCount val="35"/>
                <c:pt idx="0">
                  <c:v>166</c:v>
                </c:pt>
                <c:pt idx="1">
                  <c:v>165.607</c:v>
                </c:pt>
                <c:pt idx="2">
                  <c:v>167.11699999999999</c:v>
                </c:pt>
                <c:pt idx="3">
                  <c:v>166.62100000000001</c:v>
                </c:pt>
                <c:pt idx="4">
                  <c:v>165.65100000000001</c:v>
                </c:pt>
                <c:pt idx="5">
                  <c:v>164.56899999999999</c:v>
                </c:pt>
                <c:pt idx="6">
                  <c:v>165.62100000000001</c:v>
                </c:pt>
                <c:pt idx="7">
                  <c:v>164.62100000000001</c:v>
                </c:pt>
                <c:pt idx="8">
                  <c:v>163.62100000000001</c:v>
                </c:pt>
                <c:pt idx="9">
                  <c:v>162.62100000000001</c:v>
                </c:pt>
                <c:pt idx="10">
                  <c:v>161.62100000000001</c:v>
                </c:pt>
                <c:pt idx="11">
                  <c:v>160.93700000000001</c:v>
                </c:pt>
                <c:pt idx="12">
                  <c:v>159.28700000000001</c:v>
                </c:pt>
                <c:pt idx="13">
                  <c:v>158.18700000000001</c:v>
                </c:pt>
                <c:pt idx="14">
                  <c:v>157.83699999999999</c:v>
                </c:pt>
                <c:pt idx="15">
                  <c:v>157.637</c:v>
                </c:pt>
                <c:pt idx="16">
                  <c:v>157.827</c:v>
                </c:pt>
                <c:pt idx="17">
                  <c:v>157.58699999999999</c:v>
                </c:pt>
                <c:pt idx="18">
                  <c:v>157.58699999999999</c:v>
                </c:pt>
                <c:pt idx="19">
                  <c:v>157.28700000000001</c:v>
                </c:pt>
                <c:pt idx="20">
                  <c:v>157.28700000000001</c:v>
                </c:pt>
                <c:pt idx="21">
                  <c:v>157.43700000000001</c:v>
                </c:pt>
                <c:pt idx="22">
                  <c:v>157.58699999999999</c:v>
                </c:pt>
                <c:pt idx="23">
                  <c:v>157.59700000000001</c:v>
                </c:pt>
                <c:pt idx="24">
                  <c:v>157.58699999999999</c:v>
                </c:pt>
                <c:pt idx="25">
                  <c:v>158.73699999999999</c:v>
                </c:pt>
                <c:pt idx="26">
                  <c:v>159.577</c:v>
                </c:pt>
                <c:pt idx="27">
                  <c:v>159.78700000000001</c:v>
                </c:pt>
                <c:pt idx="28">
                  <c:v>160.935</c:v>
                </c:pt>
                <c:pt idx="29">
                  <c:v>162.49199999999999</c:v>
                </c:pt>
                <c:pt idx="30">
                  <c:v>163.334</c:v>
                </c:pt>
                <c:pt idx="31">
                  <c:v>164.00399999999999</c:v>
                </c:pt>
                <c:pt idx="32">
                  <c:v>164.624</c:v>
                </c:pt>
                <c:pt idx="33">
                  <c:v>164.17400000000001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'3510703.Cabuyaro.030411'!$A$42:$A$43</c:f>
              <c:numCache>
                <c:formatCode>0.000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'3510703.Cabuyaro.030411'!$B$42:$B$43</c:f>
              <c:numCache>
                <c:formatCode>0.000</c:formatCode>
                <c:ptCount val="2"/>
                <c:pt idx="0">
                  <c:v>167.11699999999999</c:v>
                </c:pt>
                <c:pt idx="1">
                  <c:v>165.61699999999999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'3510703.Cabuyaro.030411'!$A$40:$A$41</c:f>
              <c:numCache>
                <c:formatCode>0.000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'3510703.Cabuyaro.030411'!$B$40:$B$41</c:f>
              <c:numCache>
                <c:formatCode>0.000</c:formatCode>
                <c:ptCount val="2"/>
                <c:pt idx="0">
                  <c:v>166.61</c:v>
                </c:pt>
                <c:pt idx="1">
                  <c:v>158.62100000000001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'3510703.Cabuyaro.030411'!$A$38:$A$39</c:f>
              <c:numCache>
                <c:formatCode>0.000</c:formatCode>
                <c:ptCount val="2"/>
                <c:pt idx="0">
                  <c:v>22</c:v>
                </c:pt>
                <c:pt idx="1">
                  <c:v>152</c:v>
                </c:pt>
              </c:numCache>
            </c:numRef>
          </c:xVal>
          <c:yVal>
            <c:numRef>
              <c:f>'3510703.Cabuyaro.030411'!$B$38:$B$39</c:f>
              <c:numCache>
                <c:formatCode>0.000</c:formatCode>
                <c:ptCount val="2"/>
                <c:pt idx="0">
                  <c:v>160.93700000000001</c:v>
                </c:pt>
                <c:pt idx="1">
                  <c:v>160.935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'3510703.Cabuyaro.030411'!$A$44:$A$45</c:f>
              <c:numCache>
                <c:formatCode>0.000</c:formatCode>
                <c:ptCount val="2"/>
                <c:pt idx="0">
                  <c:v>0</c:v>
                </c:pt>
                <c:pt idx="1">
                  <c:v>172</c:v>
                </c:pt>
              </c:numCache>
            </c:numRef>
          </c:xVal>
          <c:yVal>
            <c:numRef>
              <c:f>'3510703.Cabuyaro.030411'!$B$44:$B$45</c:f>
              <c:numCache>
                <c:formatCode>0.000</c:formatCode>
                <c:ptCount val="2"/>
                <c:pt idx="0">
                  <c:v>0</c:v>
                </c:pt>
                <c:pt idx="1">
                  <c:v>164.624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86640"/>
        <c:axId val="662987032"/>
      </c:scatterChart>
      <c:valAx>
        <c:axId val="662986640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7032"/>
        <c:crossesAt val="89"/>
        <c:crossBetween val="midCat"/>
        <c:majorUnit val="18"/>
        <c:minorUnit val="4"/>
      </c:valAx>
      <c:valAx>
        <c:axId val="662987032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6640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20110617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'3510703.Cabuyaro.170611'!$A$3:$A$37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72</c:v>
                </c:pt>
                <c:pt idx="17">
                  <c:v>78</c:v>
                </c:pt>
                <c:pt idx="18">
                  <c:v>84</c:v>
                </c:pt>
                <c:pt idx="19">
                  <c:v>90</c:v>
                </c:pt>
                <c:pt idx="20">
                  <c:v>97</c:v>
                </c:pt>
                <c:pt idx="21">
                  <c:v>104</c:v>
                </c:pt>
                <c:pt idx="22">
                  <c:v>111</c:v>
                </c:pt>
                <c:pt idx="23">
                  <c:v>118</c:v>
                </c:pt>
                <c:pt idx="24">
                  <c:v>125</c:v>
                </c:pt>
                <c:pt idx="25">
                  <c:v>133</c:v>
                </c:pt>
                <c:pt idx="26">
                  <c:v>141</c:v>
                </c:pt>
                <c:pt idx="27">
                  <c:v>149</c:v>
                </c:pt>
                <c:pt idx="28">
                  <c:v>153.6</c:v>
                </c:pt>
                <c:pt idx="29">
                  <c:v>153.6</c:v>
                </c:pt>
                <c:pt idx="30">
                  <c:v>158.6</c:v>
                </c:pt>
                <c:pt idx="31">
                  <c:v>159.6</c:v>
                </c:pt>
              </c:numCache>
            </c:numRef>
          </c:xVal>
          <c:yVal>
            <c:numRef>
              <c:f>'3510703.Cabuyaro.170611'!$B$3:$B$37</c:f>
              <c:numCache>
                <c:formatCode>0.000</c:formatCode>
                <c:ptCount val="35"/>
                <c:pt idx="0">
                  <c:v>172</c:v>
                </c:pt>
                <c:pt idx="1">
                  <c:v>171.60400000000001</c:v>
                </c:pt>
                <c:pt idx="2">
                  <c:v>171.62899999999999</c:v>
                </c:pt>
                <c:pt idx="3">
                  <c:v>171.602</c:v>
                </c:pt>
                <c:pt idx="4">
                  <c:v>171.64500000000001</c:v>
                </c:pt>
                <c:pt idx="5">
                  <c:v>171.589</c:v>
                </c:pt>
                <c:pt idx="6">
                  <c:v>170.43199999999999</c:v>
                </c:pt>
                <c:pt idx="7">
                  <c:v>167.88200000000001</c:v>
                </c:pt>
                <c:pt idx="8">
                  <c:v>165.952</c:v>
                </c:pt>
                <c:pt idx="9">
                  <c:v>165.58199999999999</c:v>
                </c:pt>
                <c:pt idx="10">
                  <c:v>159.99199999999999</c:v>
                </c:pt>
                <c:pt idx="11">
                  <c:v>156.46199999999999</c:v>
                </c:pt>
                <c:pt idx="12">
                  <c:v>156.16200000000001</c:v>
                </c:pt>
                <c:pt idx="13">
                  <c:v>155.97200000000001</c:v>
                </c:pt>
                <c:pt idx="14">
                  <c:v>156.77199999999999</c:v>
                </c:pt>
                <c:pt idx="15">
                  <c:v>157.09200000000001</c:v>
                </c:pt>
                <c:pt idx="16">
                  <c:v>157.27199999999999</c:v>
                </c:pt>
                <c:pt idx="17">
                  <c:v>156.99199999999999</c:v>
                </c:pt>
                <c:pt idx="18">
                  <c:v>156.96199999999999</c:v>
                </c:pt>
                <c:pt idx="19">
                  <c:v>157.93199999999999</c:v>
                </c:pt>
                <c:pt idx="20">
                  <c:v>158.762</c:v>
                </c:pt>
                <c:pt idx="21">
                  <c:v>159.68199999999999</c:v>
                </c:pt>
                <c:pt idx="22">
                  <c:v>160.86199999999999</c:v>
                </c:pt>
                <c:pt idx="23">
                  <c:v>161.762</c:v>
                </c:pt>
                <c:pt idx="24">
                  <c:v>163.21199999999999</c:v>
                </c:pt>
                <c:pt idx="25">
                  <c:v>164.53200000000001</c:v>
                </c:pt>
                <c:pt idx="26">
                  <c:v>166.52199999999999</c:v>
                </c:pt>
                <c:pt idx="27">
                  <c:v>168.55199999999999</c:v>
                </c:pt>
                <c:pt idx="28">
                  <c:v>170.232</c:v>
                </c:pt>
                <c:pt idx="29">
                  <c:v>170.41499999999999</c:v>
                </c:pt>
                <c:pt idx="30">
                  <c:v>170.928</c:v>
                </c:pt>
                <c:pt idx="31">
                  <c:v>171.637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'3510703.Cabuyaro.170611'!$A$42:$A$43</c:f>
              <c:numCache>
                <c:formatCode>0.000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'3510703.Cabuyaro.170611'!$B$42:$B$43</c:f>
              <c:numCache>
                <c:formatCode>0.000</c:formatCode>
                <c:ptCount val="2"/>
                <c:pt idx="0">
                  <c:v>173.09800000000001</c:v>
                </c:pt>
                <c:pt idx="1">
                  <c:v>171.59800000000001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'3510703.Cabuyaro.170611'!$A$40:$A$41</c:f>
              <c:numCache>
                <c:formatCode>0.000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'3510703.Cabuyaro.170611'!$B$40:$B$41</c:f>
              <c:numCache>
                <c:formatCode>0.000</c:formatCode>
                <c:ptCount val="2"/>
                <c:pt idx="0">
                  <c:v>172.62100000000001</c:v>
                </c:pt>
                <c:pt idx="1">
                  <c:v>164.62100000000001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'3510703.Cabuyaro.170611'!$A$38:$A$39</c:f>
              <c:numCache>
                <c:formatCode>0.000</c:formatCode>
                <c:ptCount val="2"/>
                <c:pt idx="0">
                  <c:v>18</c:v>
                </c:pt>
                <c:pt idx="1">
                  <c:v>153.6</c:v>
                </c:pt>
              </c:numCache>
            </c:numRef>
          </c:xVal>
          <c:yVal>
            <c:numRef>
              <c:f>'3510703.Cabuyaro.170611'!$B$38:$B$39</c:f>
              <c:numCache>
                <c:formatCode>0.000</c:formatCode>
                <c:ptCount val="2"/>
                <c:pt idx="0">
                  <c:v>170.43199999999999</c:v>
                </c:pt>
                <c:pt idx="1">
                  <c:v>170.41499999999999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'3510703.Cabuyaro.170611'!$A$44:$A$45</c:f>
              <c:numCache>
                <c:formatCode>0.000</c:formatCode>
                <c:ptCount val="2"/>
                <c:pt idx="0">
                  <c:v>0</c:v>
                </c:pt>
                <c:pt idx="1">
                  <c:v>159.6</c:v>
                </c:pt>
              </c:numCache>
            </c:numRef>
          </c:xVal>
          <c:yVal>
            <c:numRef>
              <c:f>'3510703.Cabuyaro.170611'!$B$44:$B$45</c:f>
              <c:numCache>
                <c:formatCode>0.000</c:formatCode>
                <c:ptCount val="2"/>
                <c:pt idx="0">
                  <c:v>0</c:v>
                </c:pt>
                <c:pt idx="1">
                  <c:v>171.637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87816"/>
        <c:axId val="662988208"/>
      </c:scatterChart>
      <c:valAx>
        <c:axId val="662987816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8208"/>
        <c:crossesAt val="89"/>
        <c:crossBetween val="midCat"/>
        <c:majorUnit val="18"/>
        <c:minorUnit val="4"/>
      </c:valAx>
      <c:valAx>
        <c:axId val="662988208"/>
        <c:scaling>
          <c:orientation val="minMax"/>
          <c:max val="175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7816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RRG.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20120412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'3510703.Cabuyaro.120412'!$A$3:$A$37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23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  <c:pt idx="14">
                  <c:v>66</c:v>
                </c:pt>
                <c:pt idx="15">
                  <c:v>72</c:v>
                </c:pt>
                <c:pt idx="16">
                  <c:v>78</c:v>
                </c:pt>
                <c:pt idx="17">
                  <c:v>84</c:v>
                </c:pt>
                <c:pt idx="18">
                  <c:v>90</c:v>
                </c:pt>
                <c:pt idx="19">
                  <c:v>96</c:v>
                </c:pt>
                <c:pt idx="20">
                  <c:v>102</c:v>
                </c:pt>
                <c:pt idx="21">
                  <c:v>108</c:v>
                </c:pt>
                <c:pt idx="22">
                  <c:v>114</c:v>
                </c:pt>
                <c:pt idx="23">
                  <c:v>120</c:v>
                </c:pt>
                <c:pt idx="24">
                  <c:v>126</c:v>
                </c:pt>
                <c:pt idx="25">
                  <c:v>132</c:v>
                </c:pt>
                <c:pt idx="26">
                  <c:v>138</c:v>
                </c:pt>
                <c:pt idx="27">
                  <c:v>146</c:v>
                </c:pt>
                <c:pt idx="28">
                  <c:v>153.80000000000001</c:v>
                </c:pt>
                <c:pt idx="29">
                  <c:v>156.80000000000001</c:v>
                </c:pt>
                <c:pt idx="30">
                  <c:v>158.80000000000001</c:v>
                </c:pt>
                <c:pt idx="31">
                  <c:v>162.80000000000001</c:v>
                </c:pt>
                <c:pt idx="32">
                  <c:v>158.61000000000001</c:v>
                </c:pt>
              </c:numCache>
            </c:numRef>
          </c:xVal>
          <c:yVal>
            <c:numRef>
              <c:f>'3510703.Cabuyaro.120412'!$B$3:$B$37</c:f>
              <c:numCache>
                <c:formatCode>0.000</c:formatCode>
                <c:ptCount val="35"/>
                <c:pt idx="0">
                  <c:v>167.428</c:v>
                </c:pt>
                <c:pt idx="1">
                  <c:v>165.62</c:v>
                </c:pt>
                <c:pt idx="2">
                  <c:v>165.6</c:v>
                </c:pt>
                <c:pt idx="3">
                  <c:v>165.64500000000001</c:v>
                </c:pt>
                <c:pt idx="4">
                  <c:v>165.739</c:v>
                </c:pt>
                <c:pt idx="5">
                  <c:v>164.62799999999999</c:v>
                </c:pt>
                <c:pt idx="6">
                  <c:v>159.62799999999999</c:v>
                </c:pt>
                <c:pt idx="7">
                  <c:v>159.80799999999999</c:v>
                </c:pt>
                <c:pt idx="8">
                  <c:v>156.11799999999999</c:v>
                </c:pt>
                <c:pt idx="9">
                  <c:v>153.108</c:v>
                </c:pt>
                <c:pt idx="10">
                  <c:v>153.58799999999999</c:v>
                </c:pt>
                <c:pt idx="11">
                  <c:v>153.18799999999999</c:v>
                </c:pt>
                <c:pt idx="12">
                  <c:v>153.608</c:v>
                </c:pt>
                <c:pt idx="13">
                  <c:v>154.11799999999999</c:v>
                </c:pt>
                <c:pt idx="14">
                  <c:v>154.38800000000001</c:v>
                </c:pt>
                <c:pt idx="15">
                  <c:v>154.31800000000001</c:v>
                </c:pt>
                <c:pt idx="16">
                  <c:v>154.328</c:v>
                </c:pt>
                <c:pt idx="17">
                  <c:v>154.608</c:v>
                </c:pt>
                <c:pt idx="18">
                  <c:v>154.91800000000001</c:v>
                </c:pt>
                <c:pt idx="19">
                  <c:v>155.208</c:v>
                </c:pt>
                <c:pt idx="20">
                  <c:v>155.608</c:v>
                </c:pt>
                <c:pt idx="21">
                  <c:v>156.08799999999999</c:v>
                </c:pt>
                <c:pt idx="22">
                  <c:v>156.30799999999999</c:v>
                </c:pt>
                <c:pt idx="23">
                  <c:v>157.178</c:v>
                </c:pt>
                <c:pt idx="24">
                  <c:v>158.11799999999999</c:v>
                </c:pt>
                <c:pt idx="25">
                  <c:v>159.77799999999999</c:v>
                </c:pt>
                <c:pt idx="26">
                  <c:v>160.40799999999999</c:v>
                </c:pt>
                <c:pt idx="27">
                  <c:v>160.678</c:v>
                </c:pt>
                <c:pt idx="28">
                  <c:v>164.654</c:v>
                </c:pt>
                <c:pt idx="29">
                  <c:v>164.87</c:v>
                </c:pt>
                <c:pt idx="30">
                  <c:v>165.571</c:v>
                </c:pt>
                <c:pt idx="31">
                  <c:v>165.322</c:v>
                </c:pt>
                <c:pt idx="32">
                  <c:v>165.61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'3510703.Cabuyaro.120412'!$A$42:$A$43</c:f>
              <c:numCache>
                <c:formatCode>0.000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'3510703.Cabuyaro.120412'!$B$42:$B$43</c:f>
              <c:numCache>
                <c:formatCode>0.000</c:formatCode>
                <c:ptCount val="2"/>
                <c:pt idx="0">
                  <c:v>167.09299999999999</c:v>
                </c:pt>
                <c:pt idx="1">
                  <c:v>165.59299999999999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'3510703.Cabuyaro.120412'!$A$40:$A$41</c:f>
              <c:numCache>
                <c:formatCode>0.000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'3510703.Cabuyaro.120412'!$B$40:$B$41</c:f>
              <c:numCache>
                <c:formatCode>0.000</c:formatCode>
                <c:ptCount val="2"/>
                <c:pt idx="0">
                  <c:v>166.62100000000001</c:v>
                </c:pt>
                <c:pt idx="1">
                  <c:v>158.62100000000001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'3510703.Cabuyaro.120412'!$A$38:$A$39</c:f>
              <c:numCache>
                <c:formatCode>0.000</c:formatCode>
                <c:ptCount val="2"/>
                <c:pt idx="0">
                  <c:v>16</c:v>
                </c:pt>
                <c:pt idx="1">
                  <c:v>153.80000000000001</c:v>
                </c:pt>
              </c:numCache>
            </c:numRef>
          </c:xVal>
          <c:yVal>
            <c:numRef>
              <c:f>'3510703.Cabuyaro.120412'!$B$38:$B$39</c:f>
              <c:numCache>
                <c:formatCode>0.000</c:formatCode>
                <c:ptCount val="2"/>
                <c:pt idx="0">
                  <c:v>164.62799999999999</c:v>
                </c:pt>
                <c:pt idx="1">
                  <c:v>164.654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'3510703.Cabuyaro.120412'!$A$44:$A$45</c:f>
              <c:numCache>
                <c:formatCode>0.000</c:formatCode>
                <c:ptCount val="2"/>
                <c:pt idx="0">
                  <c:v>0</c:v>
                </c:pt>
                <c:pt idx="1">
                  <c:v>162.80000000000001</c:v>
                </c:pt>
              </c:numCache>
            </c:numRef>
          </c:xVal>
          <c:yVal>
            <c:numRef>
              <c:f>'3510703.Cabuyaro.120412'!$B$44:$B$45</c:f>
              <c:numCache>
                <c:formatCode>0.000</c:formatCode>
                <c:ptCount val="2"/>
                <c:pt idx="0">
                  <c:v>0</c:v>
                </c:pt>
                <c:pt idx="1">
                  <c:v>165.322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88992"/>
        <c:axId val="662989384"/>
      </c:scatterChart>
      <c:valAx>
        <c:axId val="662988992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9384"/>
        <c:crossesAt val="89"/>
        <c:crossBetween val="midCat"/>
        <c:majorUnit val="18"/>
        <c:minorUnit val="4"/>
      </c:valAx>
      <c:valAx>
        <c:axId val="662989384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88992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JESP.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20121012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59317803660565727"/>
          <c:y val="0.71018487476177095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'3510703.Cabuyaro.121012'!$A$3:$A$37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66</c:v>
                </c:pt>
                <c:pt idx="7">
                  <c:v>74</c:v>
                </c:pt>
                <c:pt idx="8">
                  <c:v>81</c:v>
                </c:pt>
                <c:pt idx="9">
                  <c:v>88</c:v>
                </c:pt>
                <c:pt idx="10">
                  <c:v>94</c:v>
                </c:pt>
                <c:pt idx="11">
                  <c:v>100</c:v>
                </c:pt>
                <c:pt idx="12">
                  <c:v>106</c:v>
                </c:pt>
                <c:pt idx="13">
                  <c:v>112</c:v>
                </c:pt>
                <c:pt idx="14">
                  <c:v>118</c:v>
                </c:pt>
                <c:pt idx="15">
                  <c:v>125</c:v>
                </c:pt>
                <c:pt idx="16">
                  <c:v>132</c:v>
                </c:pt>
                <c:pt idx="17">
                  <c:v>139</c:v>
                </c:pt>
                <c:pt idx="18">
                  <c:v>146</c:v>
                </c:pt>
                <c:pt idx="19">
                  <c:v>156</c:v>
                </c:pt>
                <c:pt idx="20">
                  <c:v>166</c:v>
                </c:pt>
                <c:pt idx="21">
                  <c:v>176</c:v>
                </c:pt>
                <c:pt idx="22">
                  <c:v>185</c:v>
                </c:pt>
                <c:pt idx="23">
                  <c:v>189</c:v>
                </c:pt>
                <c:pt idx="24">
                  <c:v>195</c:v>
                </c:pt>
                <c:pt idx="25">
                  <c:v>245</c:v>
                </c:pt>
              </c:numCache>
            </c:numRef>
          </c:xVal>
          <c:yVal>
            <c:numRef>
              <c:f>'3510703.Cabuyaro.121012'!$B$3:$B$37</c:f>
              <c:numCache>
                <c:formatCode>0.000</c:formatCode>
                <c:ptCount val="35"/>
                <c:pt idx="0">
                  <c:v>167.428</c:v>
                </c:pt>
                <c:pt idx="1">
                  <c:v>166.221</c:v>
                </c:pt>
                <c:pt idx="2">
                  <c:v>166.351</c:v>
                </c:pt>
                <c:pt idx="3">
                  <c:v>165.65299999999999</c:v>
                </c:pt>
                <c:pt idx="4">
                  <c:v>162.381</c:v>
                </c:pt>
                <c:pt idx="5">
                  <c:v>161.58099999999999</c:v>
                </c:pt>
                <c:pt idx="6">
                  <c:v>159.61099999999999</c:v>
                </c:pt>
                <c:pt idx="7">
                  <c:v>156.11099999999999</c:v>
                </c:pt>
                <c:pt idx="8">
                  <c:v>156.78100000000001</c:v>
                </c:pt>
                <c:pt idx="9">
                  <c:v>156.81100000000001</c:v>
                </c:pt>
                <c:pt idx="10">
                  <c:v>156.45099999999999</c:v>
                </c:pt>
                <c:pt idx="11">
                  <c:v>157.071</c:v>
                </c:pt>
                <c:pt idx="12">
                  <c:v>156.441</c:v>
                </c:pt>
                <c:pt idx="13">
                  <c:v>156.37100000000001</c:v>
                </c:pt>
                <c:pt idx="14">
                  <c:v>156.59100000000001</c:v>
                </c:pt>
                <c:pt idx="15">
                  <c:v>156.96100000000001</c:v>
                </c:pt>
                <c:pt idx="16">
                  <c:v>157.34100000000001</c:v>
                </c:pt>
                <c:pt idx="17">
                  <c:v>157.381</c:v>
                </c:pt>
                <c:pt idx="18">
                  <c:v>157.881</c:v>
                </c:pt>
                <c:pt idx="19">
                  <c:v>158.05099999999999</c:v>
                </c:pt>
                <c:pt idx="20">
                  <c:v>158.12100000000001</c:v>
                </c:pt>
                <c:pt idx="21">
                  <c:v>158.61099999999999</c:v>
                </c:pt>
                <c:pt idx="22">
                  <c:v>162.381</c:v>
                </c:pt>
                <c:pt idx="23">
                  <c:v>164.61500000000001</c:v>
                </c:pt>
                <c:pt idx="24">
                  <c:v>165.607</c:v>
                </c:pt>
                <c:pt idx="25">
                  <c:v>165.51599999999999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'3510703.Cabuyaro.121012'!$A$42:$A$43</c:f>
              <c:numCache>
                <c:formatCode>0.000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'3510703.Cabuyaro.121012'!$B$42:$B$43</c:f>
              <c:numCache>
                <c:formatCode>0.000</c:formatCode>
                <c:ptCount val="2"/>
                <c:pt idx="0">
                  <c:v>167.09100000000001</c:v>
                </c:pt>
                <c:pt idx="1">
                  <c:v>165.59100000000001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'3510703.Cabuyaro.121012'!$A$40:$A$41</c:f>
              <c:numCache>
                <c:formatCode>0.000</c:formatCode>
                <c:ptCount val="2"/>
                <c:pt idx="0">
                  <c:v>62</c:v>
                </c:pt>
                <c:pt idx="1">
                  <c:v>62</c:v>
                </c:pt>
              </c:numCache>
            </c:numRef>
          </c:xVal>
          <c:yVal>
            <c:numRef>
              <c:f>'3510703.Cabuyaro.121012'!$B$40:$B$41</c:f>
              <c:numCache>
                <c:formatCode>0.000</c:formatCode>
                <c:ptCount val="2"/>
                <c:pt idx="0">
                  <c:v>166.62100000000001</c:v>
                </c:pt>
                <c:pt idx="1">
                  <c:v>158.62100000000001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'3510703.Cabuyaro.121012'!$A$38:$A$39</c:f>
              <c:numCache>
                <c:formatCode>0.000</c:formatCode>
                <c:ptCount val="2"/>
                <c:pt idx="0">
                  <c:v>58.2</c:v>
                </c:pt>
                <c:pt idx="1">
                  <c:v>185</c:v>
                </c:pt>
              </c:numCache>
            </c:numRef>
          </c:xVal>
          <c:yVal>
            <c:numRef>
              <c:f>'3510703.Cabuyaro.121012'!$B$38:$B$39</c:f>
              <c:numCache>
                <c:formatCode>0.000</c:formatCode>
                <c:ptCount val="2"/>
                <c:pt idx="0">
                  <c:v>162.381</c:v>
                </c:pt>
                <c:pt idx="1">
                  <c:v>162.381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'3510703.Cabuyaro.121012'!$A$44:$A$45</c:f>
              <c:numCache>
                <c:formatCode>0.000</c:formatCode>
                <c:ptCount val="2"/>
                <c:pt idx="0">
                  <c:v>7.032</c:v>
                </c:pt>
                <c:pt idx="1">
                  <c:v>195</c:v>
                </c:pt>
              </c:numCache>
            </c:numRef>
          </c:xVal>
          <c:yVal>
            <c:numRef>
              <c:f>'3510703.Cabuyaro.121012'!$B$44:$B$45</c:f>
              <c:numCache>
                <c:formatCode>0.000</c:formatCode>
                <c:ptCount val="2"/>
                <c:pt idx="0">
                  <c:v>165.607</c:v>
                </c:pt>
                <c:pt idx="1">
                  <c:v>165.607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90168"/>
        <c:axId val="662990560"/>
      </c:scatterChart>
      <c:valAx>
        <c:axId val="662990168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90560"/>
        <c:crossesAt val="89"/>
        <c:crossBetween val="midCat"/>
        <c:majorUnit val="18"/>
        <c:minorUnit val="4"/>
      </c:valAx>
      <c:valAx>
        <c:axId val="662990560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90168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RGon.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20130524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'3510703.Cabuyaro.240513'!$A$3:$A$37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5</c:v>
                </c:pt>
                <c:pt idx="4">
                  <c:v>10</c:v>
                </c:pt>
                <c:pt idx="5">
                  <c:v>15.5</c:v>
                </c:pt>
                <c:pt idx="6">
                  <c:v>16</c:v>
                </c:pt>
                <c:pt idx="7">
                  <c:v>16</c:v>
                </c:pt>
                <c:pt idx="8">
                  <c:v>22</c:v>
                </c:pt>
                <c:pt idx="9">
                  <c:v>28</c:v>
                </c:pt>
                <c:pt idx="10">
                  <c:v>34</c:v>
                </c:pt>
                <c:pt idx="11">
                  <c:v>40</c:v>
                </c:pt>
                <c:pt idx="12">
                  <c:v>46</c:v>
                </c:pt>
                <c:pt idx="13">
                  <c:v>52</c:v>
                </c:pt>
                <c:pt idx="14">
                  <c:v>58</c:v>
                </c:pt>
                <c:pt idx="15">
                  <c:v>64</c:v>
                </c:pt>
                <c:pt idx="16">
                  <c:v>70</c:v>
                </c:pt>
                <c:pt idx="17">
                  <c:v>76</c:v>
                </c:pt>
                <c:pt idx="18">
                  <c:v>83</c:v>
                </c:pt>
                <c:pt idx="19">
                  <c:v>90</c:v>
                </c:pt>
                <c:pt idx="20">
                  <c:v>97</c:v>
                </c:pt>
                <c:pt idx="21">
                  <c:v>104</c:v>
                </c:pt>
                <c:pt idx="22">
                  <c:v>111</c:v>
                </c:pt>
                <c:pt idx="23">
                  <c:v>118</c:v>
                </c:pt>
                <c:pt idx="24">
                  <c:v>126</c:v>
                </c:pt>
                <c:pt idx="25">
                  <c:v>134</c:v>
                </c:pt>
                <c:pt idx="26">
                  <c:v>142</c:v>
                </c:pt>
                <c:pt idx="27">
                  <c:v>150</c:v>
                </c:pt>
                <c:pt idx="28">
                  <c:v>155.80000000000001</c:v>
                </c:pt>
                <c:pt idx="29">
                  <c:v>155.80000000000001</c:v>
                </c:pt>
                <c:pt idx="30">
                  <c:v>159.80000000000001</c:v>
                </c:pt>
                <c:pt idx="31">
                  <c:v>161.80000000000001</c:v>
                </c:pt>
              </c:numCache>
            </c:numRef>
          </c:xVal>
          <c:yVal>
            <c:numRef>
              <c:f>'3510703.Cabuyaro.240513'!$B$3:$B$37</c:f>
              <c:numCache>
                <c:formatCode>0.000</c:formatCode>
                <c:ptCount val="35"/>
                <c:pt idx="0">
                  <c:v>165.959</c:v>
                </c:pt>
                <c:pt idx="1">
                  <c:v>165.62299999999999</c:v>
                </c:pt>
                <c:pt idx="2">
                  <c:v>165.631</c:v>
                </c:pt>
                <c:pt idx="3">
                  <c:v>165.59899999999999</c:v>
                </c:pt>
                <c:pt idx="4">
                  <c:v>165.62200000000001</c:v>
                </c:pt>
                <c:pt idx="5">
                  <c:v>165.74799999999999</c:v>
                </c:pt>
                <c:pt idx="6">
                  <c:v>164.58</c:v>
                </c:pt>
                <c:pt idx="7">
                  <c:v>162.05000000000001</c:v>
                </c:pt>
                <c:pt idx="8">
                  <c:v>159.84</c:v>
                </c:pt>
                <c:pt idx="9">
                  <c:v>159.72</c:v>
                </c:pt>
                <c:pt idx="10">
                  <c:v>154.06</c:v>
                </c:pt>
                <c:pt idx="11">
                  <c:v>152.28</c:v>
                </c:pt>
                <c:pt idx="12">
                  <c:v>152.58000000000001</c:v>
                </c:pt>
                <c:pt idx="13">
                  <c:v>151.72999999999999</c:v>
                </c:pt>
                <c:pt idx="14">
                  <c:v>152.51</c:v>
                </c:pt>
                <c:pt idx="15">
                  <c:v>152.44</c:v>
                </c:pt>
                <c:pt idx="16">
                  <c:v>152.93</c:v>
                </c:pt>
                <c:pt idx="17">
                  <c:v>153.28</c:v>
                </c:pt>
                <c:pt idx="18">
                  <c:v>152.78</c:v>
                </c:pt>
                <c:pt idx="19">
                  <c:v>154.88</c:v>
                </c:pt>
                <c:pt idx="20">
                  <c:v>154.34</c:v>
                </c:pt>
                <c:pt idx="21">
                  <c:v>155.66999999999999</c:v>
                </c:pt>
                <c:pt idx="22">
                  <c:v>156.06</c:v>
                </c:pt>
                <c:pt idx="23">
                  <c:v>156.85</c:v>
                </c:pt>
                <c:pt idx="24">
                  <c:v>158.16999999999999</c:v>
                </c:pt>
                <c:pt idx="25">
                  <c:v>158.65</c:v>
                </c:pt>
                <c:pt idx="26">
                  <c:v>159.83000000000001</c:v>
                </c:pt>
                <c:pt idx="27">
                  <c:v>161.72999999999999</c:v>
                </c:pt>
                <c:pt idx="28">
                  <c:v>164.43</c:v>
                </c:pt>
                <c:pt idx="29">
                  <c:v>164.52</c:v>
                </c:pt>
                <c:pt idx="30">
                  <c:v>165.21899999999999</c:v>
                </c:pt>
                <c:pt idx="31">
                  <c:v>165.53100000000001</c:v>
                </c:pt>
                <c:pt idx="32">
                  <c:v>165.959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'3510703.Cabuyaro.240513'!$A$42:$A$43</c:f>
              <c:numCache>
                <c:formatCode>0.00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xVal>
          <c:yVal>
            <c:numRef>
              <c:f>'3510703.Cabuyaro.240513'!$B$42:$B$43</c:f>
              <c:numCache>
                <c:formatCode>0.000</c:formatCode>
                <c:ptCount val="2"/>
                <c:pt idx="0">
                  <c:v>167.09100000000001</c:v>
                </c:pt>
                <c:pt idx="1">
                  <c:v>165.59100000000001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'3510703.Cabuyaro.240513'!$A$40:$A$41</c:f>
              <c:numCache>
                <c:formatCode>0.00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'3510703.Cabuyaro.240513'!$B$40:$B$41</c:f>
              <c:numCache>
                <c:formatCode>0.000</c:formatCode>
                <c:ptCount val="2"/>
                <c:pt idx="0">
                  <c:v>166.62200000000001</c:v>
                </c:pt>
                <c:pt idx="1">
                  <c:v>158.62200000000001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'3510703.Cabuyaro.240513'!$A$38:$A$39</c:f>
              <c:numCache>
                <c:formatCode>0.00</c:formatCode>
                <c:ptCount val="2"/>
                <c:pt idx="0">
                  <c:v>16</c:v>
                </c:pt>
                <c:pt idx="1">
                  <c:v>155.80000000000001</c:v>
                </c:pt>
              </c:numCache>
            </c:numRef>
          </c:xVal>
          <c:yVal>
            <c:numRef>
              <c:f>'3510703.Cabuyaro.240513'!$B$38:$B$39</c:f>
              <c:numCache>
                <c:formatCode>0.000</c:formatCode>
                <c:ptCount val="2"/>
                <c:pt idx="0">
                  <c:v>164.58</c:v>
                </c:pt>
                <c:pt idx="1">
                  <c:v>164.52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'3510703.Cabuyaro.240513'!$A$44:$A$45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'3510703.Cabuyaro.240513'!$B$44:$B$45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91344"/>
        <c:axId val="707380120"/>
      </c:scatterChart>
      <c:valAx>
        <c:axId val="662991344"/>
        <c:scaling>
          <c:orientation val="minMax"/>
          <c:max val="250"/>
          <c:min val="-7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0120"/>
        <c:crossesAt val="89"/>
        <c:crossBetween val="midCat"/>
        <c:majorUnit val="18"/>
        <c:minorUnit val="4"/>
      </c:valAx>
      <c:valAx>
        <c:axId val="707380120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6.4337215751525234E-2"/>
              <c:y val="2.368124582816100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991344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Jesp.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20131018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'3510703.Cabuyaro.181013'!$A$3:$A$37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41.5</c:v>
                </c:pt>
                <c:pt idx="5">
                  <c:v>41.5</c:v>
                </c:pt>
                <c:pt idx="6">
                  <c:v>44.5</c:v>
                </c:pt>
                <c:pt idx="7">
                  <c:v>52</c:v>
                </c:pt>
                <c:pt idx="8">
                  <c:v>59</c:v>
                </c:pt>
                <c:pt idx="9">
                  <c:v>65</c:v>
                </c:pt>
                <c:pt idx="10">
                  <c:v>71</c:v>
                </c:pt>
                <c:pt idx="11">
                  <c:v>77</c:v>
                </c:pt>
                <c:pt idx="12">
                  <c:v>83</c:v>
                </c:pt>
                <c:pt idx="13">
                  <c:v>89</c:v>
                </c:pt>
                <c:pt idx="14">
                  <c:v>95</c:v>
                </c:pt>
                <c:pt idx="15">
                  <c:v>101</c:v>
                </c:pt>
                <c:pt idx="16">
                  <c:v>107</c:v>
                </c:pt>
                <c:pt idx="17">
                  <c:v>114</c:v>
                </c:pt>
                <c:pt idx="18">
                  <c:v>121</c:v>
                </c:pt>
                <c:pt idx="19">
                  <c:v>129</c:v>
                </c:pt>
                <c:pt idx="20">
                  <c:v>138</c:v>
                </c:pt>
                <c:pt idx="21">
                  <c:v>148</c:v>
                </c:pt>
                <c:pt idx="22">
                  <c:v>158</c:v>
                </c:pt>
                <c:pt idx="23">
                  <c:v>168</c:v>
                </c:pt>
                <c:pt idx="24">
                  <c:v>180</c:v>
                </c:pt>
                <c:pt idx="25">
                  <c:v>195</c:v>
                </c:pt>
                <c:pt idx="26">
                  <c:v>245</c:v>
                </c:pt>
              </c:numCache>
            </c:numRef>
          </c:xVal>
          <c:yVal>
            <c:numRef>
              <c:f>'3510703.Cabuyaro.181013'!$B$3:$B$37</c:f>
              <c:numCache>
                <c:formatCode>0.000</c:formatCode>
                <c:ptCount val="35"/>
                <c:pt idx="0">
                  <c:v>167.428</c:v>
                </c:pt>
                <c:pt idx="1">
                  <c:v>166.10400000000001</c:v>
                </c:pt>
                <c:pt idx="2">
                  <c:v>165.965</c:v>
                </c:pt>
                <c:pt idx="3">
                  <c:v>164.60400000000001</c:v>
                </c:pt>
                <c:pt idx="4">
                  <c:v>164.25399999999999</c:v>
                </c:pt>
                <c:pt idx="5">
                  <c:v>163.45400000000001</c:v>
                </c:pt>
                <c:pt idx="6">
                  <c:v>161.00399999999999</c:v>
                </c:pt>
                <c:pt idx="7">
                  <c:v>160.23400000000001</c:v>
                </c:pt>
                <c:pt idx="8">
                  <c:v>155.07400000000001</c:v>
                </c:pt>
                <c:pt idx="9">
                  <c:v>153.10400000000001</c:v>
                </c:pt>
                <c:pt idx="10">
                  <c:v>153.124</c:v>
                </c:pt>
                <c:pt idx="11">
                  <c:v>153.48400000000001</c:v>
                </c:pt>
                <c:pt idx="12">
                  <c:v>153.374</c:v>
                </c:pt>
                <c:pt idx="13">
                  <c:v>153.39400000000001</c:v>
                </c:pt>
                <c:pt idx="14">
                  <c:v>153.45400000000001</c:v>
                </c:pt>
                <c:pt idx="15">
                  <c:v>154.28399999999999</c:v>
                </c:pt>
                <c:pt idx="16">
                  <c:v>155.244</c:v>
                </c:pt>
                <c:pt idx="17">
                  <c:v>155.81399999999999</c:v>
                </c:pt>
                <c:pt idx="18">
                  <c:v>156.53399999999999</c:v>
                </c:pt>
                <c:pt idx="19">
                  <c:v>158.084</c:v>
                </c:pt>
                <c:pt idx="20">
                  <c:v>159.23400000000001</c:v>
                </c:pt>
                <c:pt idx="21">
                  <c:v>160.73400000000001</c:v>
                </c:pt>
                <c:pt idx="22">
                  <c:v>161.624</c:v>
                </c:pt>
                <c:pt idx="23">
                  <c:v>163.14400000000001</c:v>
                </c:pt>
                <c:pt idx="24">
                  <c:v>164.25399999999999</c:v>
                </c:pt>
                <c:pt idx="25">
                  <c:v>165.607</c:v>
                </c:pt>
                <c:pt idx="26">
                  <c:v>165.51599999999999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'3510703.Cabuyaro.181013'!$A$42:$A$43</c:f>
              <c:numCache>
                <c:formatCode>0.00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xVal>
          <c:yVal>
            <c:numRef>
              <c:f>'3510703.Cabuyaro.181013'!$B$42:$B$43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'3510703.Cabuyaro.181013'!$A$40:$A$41</c:f>
              <c:numCache>
                <c:formatCode>0.00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'3510703.Cabuyaro.181013'!$B$40:$B$41</c:f>
              <c:numCache>
                <c:formatCode>0.000</c:formatCode>
                <c:ptCount val="2"/>
                <c:pt idx="0">
                  <c:v>165.60400000000001</c:v>
                </c:pt>
                <c:pt idx="1">
                  <c:v>158.60400000000001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'3510703.Cabuyaro.181013'!$A$38:$A$39</c:f>
              <c:numCache>
                <c:formatCode>0.00</c:formatCode>
                <c:ptCount val="2"/>
                <c:pt idx="0">
                  <c:v>41.5</c:v>
                </c:pt>
                <c:pt idx="1">
                  <c:v>180</c:v>
                </c:pt>
              </c:numCache>
            </c:numRef>
          </c:xVal>
          <c:yVal>
            <c:numRef>
              <c:f>'3510703.Cabuyaro.181013'!$B$38:$B$39</c:f>
              <c:numCache>
                <c:formatCode>0.000</c:formatCode>
                <c:ptCount val="2"/>
                <c:pt idx="0">
                  <c:v>164.25399999999999</c:v>
                </c:pt>
                <c:pt idx="1">
                  <c:v>164.25399999999999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'3510703.Cabuyaro.181013'!$A$44:$A$45</c:f>
              <c:numCache>
                <c:formatCode>0.00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xVal>
          <c:yVal>
            <c:numRef>
              <c:f>'3510703.Cabuyaro.181013'!$B$44:$B$45</c:f>
              <c:numCache>
                <c:formatCode>0.00</c:formatCode>
                <c:ptCount val="2"/>
                <c:pt idx="0" formatCode="0.000">
                  <c:v>165.965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0904"/>
        <c:axId val="707381296"/>
      </c:scatterChart>
      <c:valAx>
        <c:axId val="707380904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1296"/>
        <c:crossesAt val="89"/>
        <c:crossBetween val="midCat"/>
        <c:majorUnit val="18"/>
        <c:minorUnit val="4"/>
      </c:valAx>
      <c:valAx>
        <c:axId val="707381296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0904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</a:t>
            </a: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Jespitia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20140828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8191902384914027"/>
          <c:y val="0.6366121496032789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'3510703.Cabuyaro.28082014'!$A$3:$A$37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12.5</c:v>
                </c:pt>
                <c:pt idx="4">
                  <c:v>15.9</c:v>
                </c:pt>
                <c:pt idx="5">
                  <c:v>21.9</c:v>
                </c:pt>
                <c:pt idx="6">
                  <c:v>28.9</c:v>
                </c:pt>
                <c:pt idx="7">
                  <c:v>34.9</c:v>
                </c:pt>
                <c:pt idx="8">
                  <c:v>40.9</c:v>
                </c:pt>
                <c:pt idx="9">
                  <c:v>46.9</c:v>
                </c:pt>
                <c:pt idx="10">
                  <c:v>52.9</c:v>
                </c:pt>
                <c:pt idx="11">
                  <c:v>58.9</c:v>
                </c:pt>
                <c:pt idx="12">
                  <c:v>64.900000000000006</c:v>
                </c:pt>
                <c:pt idx="13">
                  <c:v>70.900000000000006</c:v>
                </c:pt>
                <c:pt idx="14">
                  <c:v>76.900000000000006</c:v>
                </c:pt>
                <c:pt idx="15">
                  <c:v>82.9</c:v>
                </c:pt>
                <c:pt idx="16">
                  <c:v>88.9</c:v>
                </c:pt>
                <c:pt idx="17">
                  <c:v>94.9</c:v>
                </c:pt>
                <c:pt idx="18">
                  <c:v>100.9</c:v>
                </c:pt>
                <c:pt idx="19">
                  <c:v>107.9</c:v>
                </c:pt>
                <c:pt idx="20">
                  <c:v>117.9</c:v>
                </c:pt>
                <c:pt idx="21">
                  <c:v>127.9</c:v>
                </c:pt>
                <c:pt idx="22">
                  <c:v>137.9</c:v>
                </c:pt>
                <c:pt idx="23">
                  <c:v>151.9</c:v>
                </c:pt>
                <c:pt idx="24">
                  <c:v>153.9</c:v>
                </c:pt>
                <c:pt idx="25">
                  <c:v>203.9</c:v>
                </c:pt>
              </c:numCache>
            </c:numRef>
          </c:xVal>
          <c:yVal>
            <c:numRef>
              <c:f>'3510703.Cabuyaro.28082014'!$B$3:$B$37</c:f>
              <c:numCache>
                <c:formatCode>0.000</c:formatCode>
                <c:ptCount val="35"/>
                <c:pt idx="0">
                  <c:v>167.428</c:v>
                </c:pt>
                <c:pt idx="1">
                  <c:v>166.328</c:v>
                </c:pt>
                <c:pt idx="2">
                  <c:v>166.28399999999999</c:v>
                </c:pt>
                <c:pt idx="3">
                  <c:v>163.94</c:v>
                </c:pt>
                <c:pt idx="4">
                  <c:v>160.94</c:v>
                </c:pt>
                <c:pt idx="5">
                  <c:v>160.24</c:v>
                </c:pt>
                <c:pt idx="6">
                  <c:v>155.1</c:v>
                </c:pt>
                <c:pt idx="7">
                  <c:v>153.12</c:v>
                </c:pt>
                <c:pt idx="8">
                  <c:v>153.16999999999999</c:v>
                </c:pt>
                <c:pt idx="9">
                  <c:v>153.44</c:v>
                </c:pt>
                <c:pt idx="10">
                  <c:v>153.43</c:v>
                </c:pt>
                <c:pt idx="11">
                  <c:v>153.47</c:v>
                </c:pt>
                <c:pt idx="12">
                  <c:v>153.49</c:v>
                </c:pt>
                <c:pt idx="13">
                  <c:v>154.54</c:v>
                </c:pt>
                <c:pt idx="14">
                  <c:v>155.33000000000001</c:v>
                </c:pt>
                <c:pt idx="15">
                  <c:v>155.81</c:v>
                </c:pt>
                <c:pt idx="16">
                  <c:v>156.16999999999999</c:v>
                </c:pt>
                <c:pt idx="17">
                  <c:v>156.81</c:v>
                </c:pt>
                <c:pt idx="18">
                  <c:v>158.16999999999999</c:v>
                </c:pt>
                <c:pt idx="19">
                  <c:v>159.13999999999999</c:v>
                </c:pt>
                <c:pt idx="20">
                  <c:v>160.66999999999999</c:v>
                </c:pt>
                <c:pt idx="21">
                  <c:v>161.65</c:v>
                </c:pt>
                <c:pt idx="22">
                  <c:v>163</c:v>
                </c:pt>
                <c:pt idx="23">
                  <c:v>163.94</c:v>
                </c:pt>
                <c:pt idx="24">
                  <c:v>165.56700000000001</c:v>
                </c:pt>
                <c:pt idx="25">
                  <c:v>165.45599999999999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'3510703.Cabuyaro.28082014'!$A$42:$A$43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'3510703.Cabuyaro.28082014'!$B$42:$B$43</c:f>
              <c:numCache>
                <c:formatCode>0.000</c:formatCode>
                <c:ptCount val="2"/>
                <c:pt idx="0">
                  <c:v>167.09</c:v>
                </c:pt>
                <c:pt idx="1">
                  <c:v>165.59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'3510703.Cabuyaro.28082014'!$A$40:$A$41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'3510703.Cabuyaro.28082014'!$B$40:$B$41</c:f>
              <c:numCache>
                <c:formatCode>0.000</c:formatCode>
                <c:ptCount val="2"/>
                <c:pt idx="0">
                  <c:v>165.61199999999999</c:v>
                </c:pt>
                <c:pt idx="1">
                  <c:v>158.61199999999999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'3510703.Cabuyaro.28082014'!$A$38:$A$39</c:f>
              <c:numCache>
                <c:formatCode>0.00</c:formatCode>
                <c:ptCount val="2"/>
                <c:pt idx="0">
                  <c:v>12.5</c:v>
                </c:pt>
                <c:pt idx="1">
                  <c:v>151.9</c:v>
                </c:pt>
              </c:numCache>
            </c:numRef>
          </c:xVal>
          <c:yVal>
            <c:numRef>
              <c:f>'3510703.Cabuyaro.28082014'!$B$38:$B$39</c:f>
              <c:numCache>
                <c:formatCode>0.000</c:formatCode>
                <c:ptCount val="2"/>
                <c:pt idx="0">
                  <c:v>163.94</c:v>
                </c:pt>
                <c:pt idx="1">
                  <c:v>163.94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'3510703.Cabuyaro.28082014'!$A$44:$A$45</c:f>
              <c:numCache>
                <c:formatCode>0.00</c:formatCode>
                <c:ptCount val="2"/>
                <c:pt idx="0">
                  <c:v>0</c:v>
                </c:pt>
                <c:pt idx="1">
                  <c:v>153.9</c:v>
                </c:pt>
              </c:numCache>
            </c:numRef>
          </c:xVal>
          <c:yVal>
            <c:numRef>
              <c:f>'3510703.Cabuyaro.28082014'!$B$44:$B$45</c:f>
              <c:numCache>
                <c:formatCode>0.000</c:formatCode>
                <c:ptCount val="2"/>
                <c:pt idx="0">
                  <c:v>0</c:v>
                </c:pt>
                <c:pt idx="1">
                  <c:v>165.56700000000001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2080"/>
        <c:axId val="707382472"/>
      </c:scatterChart>
      <c:valAx>
        <c:axId val="707382080"/>
        <c:scaling>
          <c:orientation val="minMax"/>
          <c:max val="250"/>
          <c:min val="-2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2472"/>
        <c:crossesAt val="89"/>
        <c:crossBetween val="midCat"/>
        <c:majorUnit val="18"/>
        <c:minorUnit val="4"/>
      </c:valAx>
      <c:valAx>
        <c:axId val="707382472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2080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JEB.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20040929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'3510703.Cabuyaro.290904'!$A$3:$A$37</c:f>
              <c:numCache>
                <c:formatCode>0.00</c:formatCode>
                <c:ptCount val="35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16.2</c:v>
                </c:pt>
                <c:pt idx="4">
                  <c:v>16.2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150</c:v>
                </c:pt>
                <c:pt idx="24">
                  <c:v>151</c:v>
                </c:pt>
                <c:pt idx="25">
                  <c:v>159</c:v>
                </c:pt>
              </c:numCache>
            </c:numRef>
          </c:xVal>
          <c:yVal>
            <c:numRef>
              <c:f>'3510703.Cabuyaro.290904'!$B$3:$B$37</c:f>
              <c:numCache>
                <c:formatCode>0.000</c:formatCode>
                <c:ptCount val="35"/>
                <c:pt idx="0">
                  <c:v>100</c:v>
                </c:pt>
                <c:pt idx="1">
                  <c:v>99.745999999999995</c:v>
                </c:pt>
                <c:pt idx="2">
                  <c:v>98.320999999999998</c:v>
                </c:pt>
                <c:pt idx="3">
                  <c:v>97.751000000000005</c:v>
                </c:pt>
                <c:pt idx="4">
                  <c:v>95.450999999999993</c:v>
                </c:pt>
                <c:pt idx="5">
                  <c:v>90.251000000000005</c:v>
                </c:pt>
                <c:pt idx="6">
                  <c:v>88.400999999999996</c:v>
                </c:pt>
                <c:pt idx="7">
                  <c:v>88.350999999999999</c:v>
                </c:pt>
                <c:pt idx="8">
                  <c:v>88.301000000000002</c:v>
                </c:pt>
                <c:pt idx="9">
                  <c:v>88.271000000000001</c:v>
                </c:pt>
                <c:pt idx="10">
                  <c:v>88.241</c:v>
                </c:pt>
                <c:pt idx="11">
                  <c:v>88.221000000000004</c:v>
                </c:pt>
                <c:pt idx="12">
                  <c:v>88.191000000000003</c:v>
                </c:pt>
                <c:pt idx="13">
                  <c:v>87.980999999999995</c:v>
                </c:pt>
                <c:pt idx="14">
                  <c:v>87.850999999999999</c:v>
                </c:pt>
                <c:pt idx="15">
                  <c:v>89.260999999999996</c:v>
                </c:pt>
                <c:pt idx="16">
                  <c:v>90.210999999999999</c:v>
                </c:pt>
                <c:pt idx="17">
                  <c:v>90.751000000000005</c:v>
                </c:pt>
                <c:pt idx="18">
                  <c:v>91.221000000000004</c:v>
                </c:pt>
                <c:pt idx="19">
                  <c:v>91.751000000000005</c:v>
                </c:pt>
                <c:pt idx="20">
                  <c:v>92.561000000000007</c:v>
                </c:pt>
                <c:pt idx="21">
                  <c:v>93.551000000000002</c:v>
                </c:pt>
                <c:pt idx="22">
                  <c:v>97.700999999999993</c:v>
                </c:pt>
                <c:pt idx="23">
                  <c:v>98.320999999999998</c:v>
                </c:pt>
                <c:pt idx="24">
                  <c:v>99.126000000000005</c:v>
                </c:pt>
                <c:pt idx="25">
                  <c:v>99.126000000000005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'3510703.Cabuyaro.290904'!$A$42:$A$43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'3510703.Cabuyaro.290904'!$B$42:$B$43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'3510703.Cabuyaro.290904'!$A$40:$A$41</c:f>
              <c:numCache>
                <c:formatCode>0.00</c:formatCode>
                <c:ptCount val="2"/>
                <c:pt idx="0">
                  <c:v>148</c:v>
                </c:pt>
                <c:pt idx="1">
                  <c:v>148</c:v>
                </c:pt>
              </c:numCache>
            </c:numRef>
          </c:xVal>
          <c:yVal>
            <c:numRef>
              <c:f>'3510703.Cabuyaro.290904'!$B$40:$B$41</c:f>
              <c:numCache>
                <c:formatCode>0.000</c:formatCode>
                <c:ptCount val="2"/>
                <c:pt idx="0">
                  <c:v>98.692999999999998</c:v>
                </c:pt>
                <c:pt idx="1">
                  <c:v>92.692999999999998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'3510703.Cabuyaro.290904'!$A$38:$A$39</c:f>
              <c:numCache>
                <c:formatCode>0.00</c:formatCode>
                <c:ptCount val="2"/>
                <c:pt idx="0">
                  <c:v>16</c:v>
                </c:pt>
                <c:pt idx="1">
                  <c:v>150</c:v>
                </c:pt>
              </c:numCache>
            </c:numRef>
          </c:xVal>
          <c:yVal>
            <c:numRef>
              <c:f>'3510703.Cabuyaro.290904'!$B$38:$B$39</c:f>
              <c:numCache>
                <c:formatCode>0.000</c:formatCode>
                <c:ptCount val="2"/>
                <c:pt idx="0">
                  <c:v>98.320999999999998</c:v>
                </c:pt>
                <c:pt idx="1">
                  <c:v>98.320999999999998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'3510703.Cabuyaro.290904'!$A$44:$A$45</c:f>
              <c:numCache>
                <c:formatCode>0.00</c:formatCode>
                <c:ptCount val="2"/>
                <c:pt idx="0">
                  <c:v>15</c:v>
                </c:pt>
                <c:pt idx="1">
                  <c:v>151</c:v>
                </c:pt>
              </c:numCache>
            </c:numRef>
          </c:xVal>
          <c:yVal>
            <c:numRef>
              <c:f>'3510703.Cabuyaro.290904'!$B$44:$B$45</c:f>
              <c:numCache>
                <c:formatCode>0.000</c:formatCode>
                <c:ptCount val="2"/>
                <c:pt idx="0">
                  <c:v>99.745999999999995</c:v>
                </c:pt>
                <c:pt idx="1">
                  <c:v>99.126000000000005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79480"/>
        <c:axId val="663379872"/>
      </c:scatterChart>
      <c:valAx>
        <c:axId val="663379480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463671658347198"/>
              <c:y val="0.8982610717964052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3379872"/>
        <c:crossesAt val="89"/>
        <c:crossBetween val="midCat"/>
        <c:majorUnit val="18"/>
        <c:minorUnit val="4"/>
      </c:valAx>
      <c:valAx>
        <c:axId val="663379872"/>
        <c:scaling>
          <c:orientation val="minMax"/>
          <c:max val="105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8807542983915694E-2"/>
              <c:y val="2.837738493275221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3379480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</a:t>
            </a: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RGon.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20140517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8191902384914027"/>
          <c:y val="0.6366121496032789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"/>
            <c:bubble3D val="0"/>
            <c:spPr>
              <a:ln w="25400">
                <a:solidFill>
                  <a:schemeClr val="bg1"/>
                </a:solidFill>
                <a:prstDash val="solid"/>
              </a:ln>
            </c:spPr>
          </c:dPt>
          <c:xVal>
            <c:numRef>
              <c:f>'3510703.Cabuyaro.17052014'!$A$3:$A$37</c:f>
              <c:numCache>
                <c:formatCode>0.00</c:formatCode>
                <c:ptCount val="35"/>
                <c:pt idx="0">
                  <c:v>0</c:v>
                </c:pt>
                <c:pt idx="1">
                  <c:v>-22</c:v>
                </c:pt>
                <c:pt idx="2">
                  <c:v>0</c:v>
                </c:pt>
                <c:pt idx="3">
                  <c:v>13.9</c:v>
                </c:pt>
                <c:pt idx="4">
                  <c:v>13.9</c:v>
                </c:pt>
                <c:pt idx="5">
                  <c:v>13.9</c:v>
                </c:pt>
                <c:pt idx="6">
                  <c:v>15</c:v>
                </c:pt>
                <c:pt idx="7">
                  <c:v>21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45</c:v>
                </c:pt>
                <c:pt idx="12">
                  <c:v>51</c:v>
                </c:pt>
                <c:pt idx="13">
                  <c:v>57</c:v>
                </c:pt>
                <c:pt idx="14">
                  <c:v>63</c:v>
                </c:pt>
                <c:pt idx="15">
                  <c:v>70</c:v>
                </c:pt>
                <c:pt idx="16">
                  <c:v>77</c:v>
                </c:pt>
                <c:pt idx="17">
                  <c:v>84</c:v>
                </c:pt>
                <c:pt idx="18">
                  <c:v>91</c:v>
                </c:pt>
                <c:pt idx="19">
                  <c:v>98</c:v>
                </c:pt>
                <c:pt idx="20">
                  <c:v>106</c:v>
                </c:pt>
                <c:pt idx="21">
                  <c:v>114</c:v>
                </c:pt>
                <c:pt idx="22">
                  <c:v>122</c:v>
                </c:pt>
                <c:pt idx="23">
                  <c:v>130</c:v>
                </c:pt>
                <c:pt idx="24">
                  <c:v>140.5</c:v>
                </c:pt>
                <c:pt idx="25">
                  <c:v>143.5</c:v>
                </c:pt>
                <c:pt idx="26">
                  <c:v>148.5</c:v>
                </c:pt>
                <c:pt idx="27">
                  <c:v>153.5</c:v>
                </c:pt>
              </c:numCache>
            </c:numRef>
          </c:xVal>
          <c:yVal>
            <c:numRef>
              <c:f>'3510703.Cabuyaro.17052014'!$B$3:$B$37</c:f>
              <c:numCache>
                <c:formatCode>0.000</c:formatCode>
                <c:ptCount val="35"/>
                <c:pt idx="0">
                  <c:v>165.959</c:v>
                </c:pt>
                <c:pt idx="1">
                  <c:v>165.678</c:v>
                </c:pt>
                <c:pt idx="2">
                  <c:v>165.62299999999999</c:v>
                </c:pt>
                <c:pt idx="3">
                  <c:v>165.792</c:v>
                </c:pt>
                <c:pt idx="4">
                  <c:v>163.386</c:v>
                </c:pt>
                <c:pt idx="5">
                  <c:v>161.886</c:v>
                </c:pt>
                <c:pt idx="6">
                  <c:v>160.006</c:v>
                </c:pt>
                <c:pt idx="7">
                  <c:v>159.90600000000001</c:v>
                </c:pt>
                <c:pt idx="8">
                  <c:v>154.73599999999999</c:v>
                </c:pt>
                <c:pt idx="9">
                  <c:v>152.136</c:v>
                </c:pt>
                <c:pt idx="10">
                  <c:v>152.126</c:v>
                </c:pt>
                <c:pt idx="11">
                  <c:v>152.18600000000001</c:v>
                </c:pt>
                <c:pt idx="12">
                  <c:v>152.446</c:v>
                </c:pt>
                <c:pt idx="13">
                  <c:v>152.64599999999999</c:v>
                </c:pt>
                <c:pt idx="14">
                  <c:v>153.14599999999999</c:v>
                </c:pt>
                <c:pt idx="15">
                  <c:v>153.33600000000001</c:v>
                </c:pt>
                <c:pt idx="16">
                  <c:v>154.05600000000001</c:v>
                </c:pt>
                <c:pt idx="17">
                  <c:v>155.20599999999999</c:v>
                </c:pt>
                <c:pt idx="18">
                  <c:v>156.476</c:v>
                </c:pt>
                <c:pt idx="19">
                  <c:v>157.48599999999999</c:v>
                </c:pt>
                <c:pt idx="20">
                  <c:v>158.64599999999999</c:v>
                </c:pt>
                <c:pt idx="21">
                  <c:v>159.70599999999999</c:v>
                </c:pt>
                <c:pt idx="22">
                  <c:v>160.33600000000001</c:v>
                </c:pt>
                <c:pt idx="23">
                  <c:v>161.08600000000001</c:v>
                </c:pt>
                <c:pt idx="24">
                  <c:v>163.369</c:v>
                </c:pt>
                <c:pt idx="25">
                  <c:v>164.03800000000001</c:v>
                </c:pt>
                <c:pt idx="26">
                  <c:v>164.49299999999999</c:v>
                </c:pt>
                <c:pt idx="27">
                  <c:v>164.87100000000001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'3510703.Cabuyaro.17052014'!$A$42:$A$43</c:f>
              <c:numCache>
                <c:formatCode>0.00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xVal>
          <c:yVal>
            <c:numRef>
              <c:f>'3510703.Cabuyaro.17052014'!$B$42:$B$43</c:f>
              <c:numCache>
                <c:formatCode>0.000</c:formatCode>
                <c:ptCount val="2"/>
                <c:pt idx="0">
                  <c:v>167.08500000000001</c:v>
                </c:pt>
                <c:pt idx="1">
                  <c:v>165.58500000000001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'3510703.Cabuyaro.17052014'!$A$40:$A$41</c:f>
              <c:numCache>
                <c:formatCode>0.00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'3510703.Cabuyaro.17052014'!$B$40:$B$41</c:f>
              <c:numCache>
                <c:formatCode>0.000</c:formatCode>
                <c:ptCount val="2"/>
                <c:pt idx="0">
                  <c:v>165.607</c:v>
                </c:pt>
                <c:pt idx="1">
                  <c:v>158.60499999999999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'3510703.Cabuyaro.17052014'!$A$38:$A$39</c:f>
              <c:numCache>
                <c:formatCode>0.00</c:formatCode>
                <c:ptCount val="2"/>
                <c:pt idx="0">
                  <c:v>13.9</c:v>
                </c:pt>
                <c:pt idx="1">
                  <c:v>140.5</c:v>
                </c:pt>
              </c:numCache>
            </c:numRef>
          </c:xVal>
          <c:yVal>
            <c:numRef>
              <c:f>'3510703.Cabuyaro.17052014'!$B$38:$B$39</c:f>
              <c:numCache>
                <c:formatCode>0.000</c:formatCode>
                <c:ptCount val="2"/>
                <c:pt idx="0">
                  <c:v>163.386</c:v>
                </c:pt>
                <c:pt idx="1">
                  <c:v>163.369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'3510703.Cabuyaro.17052014'!$A$44:$A$45</c:f>
              <c:numCache>
                <c:formatCode>0.00</c:formatCode>
                <c:ptCount val="2"/>
                <c:pt idx="0">
                  <c:v>0</c:v>
                </c:pt>
                <c:pt idx="1">
                  <c:v>153.5</c:v>
                </c:pt>
              </c:numCache>
            </c:numRef>
          </c:xVal>
          <c:yVal>
            <c:numRef>
              <c:f>'3510703.Cabuyaro.17052014'!$B$44:$B$45</c:f>
              <c:numCache>
                <c:formatCode>0.000</c:formatCode>
                <c:ptCount val="2"/>
                <c:pt idx="0">
                  <c:v>0</c:v>
                </c:pt>
                <c:pt idx="1">
                  <c:v>164.87100000000001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3256"/>
        <c:axId val="707383648"/>
      </c:scatterChart>
      <c:valAx>
        <c:axId val="707383256"/>
        <c:scaling>
          <c:orientation val="minMax"/>
          <c:max val="250"/>
          <c:min val="-2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3648"/>
        <c:crossesAt val="89"/>
        <c:crossBetween val="midCat"/>
        <c:majorUnit val="18"/>
        <c:minorUnit val="4"/>
      </c:valAx>
      <c:valAx>
        <c:axId val="707383648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3256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</a:t>
            </a: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JEspitia.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20150204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8191902384914027"/>
          <c:y val="0.6366122016438086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"/>
            <c:bubble3D val="0"/>
            <c:spPr>
              <a:ln w="25400">
                <a:solidFill>
                  <a:schemeClr val="bg1"/>
                </a:solidFill>
                <a:prstDash val="solid"/>
              </a:ln>
            </c:spPr>
          </c:dPt>
          <c:xVal>
            <c:numRef>
              <c:f>'3510703.Cabuyaro.04022015'!$A$3:$A$36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</c:v>
                </c:pt>
                <c:pt idx="6">
                  <c:v>49</c:v>
                </c:pt>
                <c:pt idx="7">
                  <c:v>55</c:v>
                </c:pt>
                <c:pt idx="8">
                  <c:v>61</c:v>
                </c:pt>
                <c:pt idx="9">
                  <c:v>67</c:v>
                </c:pt>
                <c:pt idx="10">
                  <c:v>73</c:v>
                </c:pt>
                <c:pt idx="11">
                  <c:v>79</c:v>
                </c:pt>
                <c:pt idx="12">
                  <c:v>85</c:v>
                </c:pt>
                <c:pt idx="13">
                  <c:v>91</c:v>
                </c:pt>
                <c:pt idx="14">
                  <c:v>98</c:v>
                </c:pt>
                <c:pt idx="15">
                  <c:v>106</c:v>
                </c:pt>
                <c:pt idx="16">
                  <c:v>113</c:v>
                </c:pt>
                <c:pt idx="17">
                  <c:v>121</c:v>
                </c:pt>
                <c:pt idx="18">
                  <c:v>128</c:v>
                </c:pt>
                <c:pt idx="19">
                  <c:v>135</c:v>
                </c:pt>
                <c:pt idx="20">
                  <c:v>142</c:v>
                </c:pt>
                <c:pt idx="21">
                  <c:v>150</c:v>
                </c:pt>
                <c:pt idx="22">
                  <c:v>158</c:v>
                </c:pt>
                <c:pt idx="23">
                  <c:v>166</c:v>
                </c:pt>
                <c:pt idx="24">
                  <c:v>174</c:v>
                </c:pt>
                <c:pt idx="25">
                  <c:v>180.5</c:v>
                </c:pt>
                <c:pt idx="26">
                  <c:v>188</c:v>
                </c:pt>
              </c:numCache>
            </c:numRef>
          </c:xVal>
          <c:yVal>
            <c:numRef>
              <c:f>'3510703.Cabuyaro.04022015'!$B$3:$B$36</c:f>
              <c:numCache>
                <c:formatCode>0.000</c:formatCode>
                <c:ptCount val="34"/>
                <c:pt idx="0">
                  <c:v>167.428</c:v>
                </c:pt>
                <c:pt idx="1">
                  <c:v>166.11099999999999</c:v>
                </c:pt>
                <c:pt idx="2">
                  <c:v>165.61099999999999</c:v>
                </c:pt>
                <c:pt idx="3">
                  <c:v>164.59100000000001</c:v>
                </c:pt>
                <c:pt idx="4">
                  <c:v>163.61099999999999</c:v>
                </c:pt>
                <c:pt idx="5">
                  <c:v>162.30099999999999</c:v>
                </c:pt>
                <c:pt idx="6">
                  <c:v>161.55099999999999</c:v>
                </c:pt>
                <c:pt idx="7">
                  <c:v>160.37100000000001</c:v>
                </c:pt>
                <c:pt idx="8">
                  <c:v>159.98099999999999</c:v>
                </c:pt>
                <c:pt idx="9">
                  <c:v>156.24100000000001</c:v>
                </c:pt>
                <c:pt idx="10">
                  <c:v>156.161</c:v>
                </c:pt>
                <c:pt idx="11">
                  <c:v>156.18100000000001</c:v>
                </c:pt>
                <c:pt idx="12">
                  <c:v>156.12100000000001</c:v>
                </c:pt>
                <c:pt idx="13">
                  <c:v>156.161</c:v>
                </c:pt>
                <c:pt idx="14">
                  <c:v>155.851</c:v>
                </c:pt>
                <c:pt idx="15">
                  <c:v>156.45099999999999</c:v>
                </c:pt>
                <c:pt idx="16">
                  <c:v>156.96100000000001</c:v>
                </c:pt>
                <c:pt idx="17">
                  <c:v>157.191</c:v>
                </c:pt>
                <c:pt idx="18">
                  <c:v>157.99100000000001</c:v>
                </c:pt>
                <c:pt idx="19">
                  <c:v>158.381</c:v>
                </c:pt>
                <c:pt idx="20">
                  <c:v>158.59100000000001</c:v>
                </c:pt>
                <c:pt idx="21">
                  <c:v>159.62100000000001</c:v>
                </c:pt>
                <c:pt idx="22">
                  <c:v>160.61099999999999</c:v>
                </c:pt>
                <c:pt idx="23">
                  <c:v>161.49100000000001</c:v>
                </c:pt>
                <c:pt idx="24">
                  <c:v>161.77099999999999</c:v>
                </c:pt>
                <c:pt idx="25">
                  <c:v>162.30099999999999</c:v>
                </c:pt>
                <c:pt idx="26">
                  <c:v>165.54300000000001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'3510703.Cabuyaro.04022015'!$A$41:$A$42</c:f>
              <c:numCache>
                <c:formatCode>0.00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xVal>
          <c:yVal>
            <c:numRef>
              <c:f>'3510703.Cabuyaro.04022015'!$B$41:$B$42</c:f>
              <c:numCache>
                <c:formatCode>0.000</c:formatCode>
                <c:ptCount val="2"/>
                <c:pt idx="0">
                  <c:v>166.61099999999999</c:v>
                </c:pt>
                <c:pt idx="1">
                  <c:v>165.11099999999999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'3510703.Cabuyaro.04022015'!$A$39:$A$40</c:f>
              <c:numCache>
                <c:formatCode>0.00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'3510703.Cabuyaro.04022015'!$B$39:$B$40</c:f>
              <c:numCache>
                <c:formatCode>0.000</c:formatCode>
                <c:ptCount val="2"/>
                <c:pt idx="0">
                  <c:v>165.61099999999999</c:v>
                </c:pt>
                <c:pt idx="1">
                  <c:v>158.61099999999999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'3510703.Cabuyaro.04022015'!$A$37:$A$38</c:f>
              <c:numCache>
                <c:formatCode>0.00</c:formatCode>
                <c:ptCount val="2"/>
                <c:pt idx="0">
                  <c:v>47</c:v>
                </c:pt>
                <c:pt idx="1">
                  <c:v>180.5</c:v>
                </c:pt>
              </c:numCache>
            </c:numRef>
          </c:xVal>
          <c:yVal>
            <c:numRef>
              <c:f>'3510703.Cabuyaro.04022015'!$B$37:$B$38</c:f>
              <c:numCache>
                <c:formatCode>0.000</c:formatCode>
                <c:ptCount val="2"/>
                <c:pt idx="0">
                  <c:v>162.30099999999999</c:v>
                </c:pt>
                <c:pt idx="1">
                  <c:v>162.30099999999999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'3510703.Cabuyaro.04022015'!$A$43:$A$44</c:f>
              <c:numCache>
                <c:formatCode>0.00</c:formatCode>
                <c:ptCount val="2"/>
                <c:pt idx="0">
                  <c:v>0</c:v>
                </c:pt>
                <c:pt idx="1">
                  <c:v>188</c:v>
                </c:pt>
              </c:numCache>
            </c:numRef>
          </c:xVal>
          <c:yVal>
            <c:numRef>
              <c:f>'3510703.Cabuyaro.04022015'!$B$43:$B$44</c:f>
              <c:numCache>
                <c:formatCode>0.000</c:formatCode>
                <c:ptCount val="2"/>
                <c:pt idx="0">
                  <c:v>0</c:v>
                </c:pt>
                <c:pt idx="1">
                  <c:v>165.54300000000001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4432"/>
        <c:axId val="707384824"/>
      </c:scatterChart>
      <c:valAx>
        <c:axId val="707384432"/>
        <c:scaling>
          <c:orientation val="minMax"/>
          <c:max val="250"/>
          <c:min val="-2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800660480815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4824"/>
        <c:crossesAt val="89"/>
        <c:crossBetween val="midCat"/>
        <c:majorUnit val="18"/>
        <c:minorUnit val="4"/>
      </c:valAx>
      <c:valAx>
        <c:axId val="707384824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79881212032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4432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</a:t>
            </a: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RGonzalez.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20150523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8191902384914027"/>
          <c:y val="0.6366121496032789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"/>
            <c:bubble3D val="0"/>
            <c:spPr>
              <a:ln w="25400">
                <a:solidFill>
                  <a:schemeClr val="bg1"/>
                </a:solidFill>
                <a:prstDash val="solid"/>
              </a:ln>
            </c:spPr>
          </c:dPt>
          <c:xVal>
            <c:numRef>
              <c:f>'3510703.Cabuyaro.23052015'!$A$3:$A$37</c:f>
              <c:numCache>
                <c:formatCode>0.00</c:formatCode>
                <c:ptCount val="35"/>
                <c:pt idx="0">
                  <c:v>0</c:v>
                </c:pt>
                <c:pt idx="1">
                  <c:v>-25</c:v>
                </c:pt>
                <c:pt idx="2">
                  <c:v>0</c:v>
                </c:pt>
                <c:pt idx="3">
                  <c:v>13.7</c:v>
                </c:pt>
                <c:pt idx="4">
                  <c:v>13.7</c:v>
                </c:pt>
                <c:pt idx="5">
                  <c:v>13.7</c:v>
                </c:pt>
                <c:pt idx="6">
                  <c:v>16.7</c:v>
                </c:pt>
                <c:pt idx="7">
                  <c:v>21.7</c:v>
                </c:pt>
                <c:pt idx="8">
                  <c:v>26.7</c:v>
                </c:pt>
                <c:pt idx="9">
                  <c:v>31.7</c:v>
                </c:pt>
                <c:pt idx="10">
                  <c:v>36.700000000000003</c:v>
                </c:pt>
                <c:pt idx="11">
                  <c:v>41.7</c:v>
                </c:pt>
                <c:pt idx="12">
                  <c:v>46.7</c:v>
                </c:pt>
                <c:pt idx="13">
                  <c:v>51.7</c:v>
                </c:pt>
                <c:pt idx="14">
                  <c:v>56.7</c:v>
                </c:pt>
                <c:pt idx="15">
                  <c:v>61.7</c:v>
                </c:pt>
                <c:pt idx="16">
                  <c:v>66.7</c:v>
                </c:pt>
                <c:pt idx="17">
                  <c:v>71.7</c:v>
                </c:pt>
                <c:pt idx="18">
                  <c:v>76.7</c:v>
                </c:pt>
                <c:pt idx="19">
                  <c:v>83.7</c:v>
                </c:pt>
                <c:pt idx="20">
                  <c:v>90.7</c:v>
                </c:pt>
                <c:pt idx="21">
                  <c:v>97.7</c:v>
                </c:pt>
                <c:pt idx="22">
                  <c:v>104.7</c:v>
                </c:pt>
                <c:pt idx="23">
                  <c:v>111.7</c:v>
                </c:pt>
                <c:pt idx="24">
                  <c:v>119.7</c:v>
                </c:pt>
                <c:pt idx="25">
                  <c:v>127.7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142.80000000000001</c:v>
                </c:pt>
                <c:pt idx="29">
                  <c:v>147.80000000000001</c:v>
                </c:pt>
                <c:pt idx="30">
                  <c:v>152.80000000000001</c:v>
                </c:pt>
              </c:numCache>
            </c:numRef>
          </c:xVal>
          <c:yVal>
            <c:numRef>
              <c:f>'3510703.Cabuyaro.23052015'!$B$3:$B$37</c:f>
              <c:numCache>
                <c:formatCode>0.000</c:formatCode>
                <c:ptCount val="35"/>
                <c:pt idx="0">
                  <c:v>165.959</c:v>
                </c:pt>
                <c:pt idx="1">
                  <c:v>165.696</c:v>
                </c:pt>
                <c:pt idx="2">
                  <c:v>165.613</c:v>
                </c:pt>
                <c:pt idx="3">
                  <c:v>165.77600000000001</c:v>
                </c:pt>
                <c:pt idx="4">
                  <c:v>163.25899999999999</c:v>
                </c:pt>
                <c:pt idx="5">
                  <c:v>161.28899999999999</c:v>
                </c:pt>
                <c:pt idx="6">
                  <c:v>160.869</c:v>
                </c:pt>
                <c:pt idx="7">
                  <c:v>159.91900000000001</c:v>
                </c:pt>
                <c:pt idx="8">
                  <c:v>160.059</c:v>
                </c:pt>
                <c:pt idx="9">
                  <c:v>154.65899999999999</c:v>
                </c:pt>
                <c:pt idx="10">
                  <c:v>154.85900000000001</c:v>
                </c:pt>
                <c:pt idx="11">
                  <c:v>155.15899999999999</c:v>
                </c:pt>
                <c:pt idx="12">
                  <c:v>155.459</c:v>
                </c:pt>
                <c:pt idx="13">
                  <c:v>155.43899999999999</c:v>
                </c:pt>
                <c:pt idx="14">
                  <c:v>155.15899999999999</c:v>
                </c:pt>
                <c:pt idx="15">
                  <c:v>155.37899999999999</c:v>
                </c:pt>
                <c:pt idx="16">
                  <c:v>155.25899999999999</c:v>
                </c:pt>
                <c:pt idx="17">
                  <c:v>155.60900000000001</c:v>
                </c:pt>
                <c:pt idx="18">
                  <c:v>155.429</c:v>
                </c:pt>
                <c:pt idx="19">
                  <c:v>155.40899999999999</c:v>
                </c:pt>
                <c:pt idx="20">
                  <c:v>155.65899999999999</c:v>
                </c:pt>
                <c:pt idx="21">
                  <c:v>155.93899999999999</c:v>
                </c:pt>
                <c:pt idx="22">
                  <c:v>156.65899999999999</c:v>
                </c:pt>
                <c:pt idx="23">
                  <c:v>157.65899999999999</c:v>
                </c:pt>
                <c:pt idx="24">
                  <c:v>159.059</c:v>
                </c:pt>
                <c:pt idx="25">
                  <c:v>161.619</c:v>
                </c:pt>
                <c:pt idx="26">
                  <c:v>163.10900000000001</c:v>
                </c:pt>
                <c:pt idx="27">
                  <c:v>163.25</c:v>
                </c:pt>
                <c:pt idx="28">
                  <c:v>164.12</c:v>
                </c:pt>
                <c:pt idx="29">
                  <c:v>164.76900000000001</c:v>
                </c:pt>
                <c:pt idx="30">
                  <c:v>165.53399999999999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'3510703.Cabuyaro.23052015'!$A$42:$A$43</c:f>
              <c:numCache>
                <c:formatCode>0.00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xVal>
          <c:yVal>
            <c:numRef>
              <c:f>'3510703.Cabuyaro.23052015'!$B$42:$B$43</c:f>
              <c:numCache>
                <c:formatCode>0.000</c:formatCode>
                <c:ptCount val="2"/>
                <c:pt idx="0">
                  <c:v>166.613</c:v>
                </c:pt>
                <c:pt idx="1">
                  <c:v>165.113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'3510703.Cabuyaro.23052015'!$A$40:$A$41</c:f>
              <c:numCache>
                <c:formatCode>0.00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'3510703.Cabuyaro.23052015'!$B$40:$B$41</c:f>
              <c:numCache>
                <c:formatCode>0.000</c:formatCode>
                <c:ptCount val="2"/>
                <c:pt idx="0">
                  <c:v>165.58699999999999</c:v>
                </c:pt>
                <c:pt idx="1">
                  <c:v>158.58699999999999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'3510703.Cabuyaro.23052015'!$A$38:$A$39</c:f>
              <c:numCache>
                <c:formatCode>0.00</c:formatCode>
                <c:ptCount val="2"/>
                <c:pt idx="0">
                  <c:v>13.7</c:v>
                </c:pt>
                <c:pt idx="1">
                  <c:v>131.19999999999999</c:v>
                </c:pt>
              </c:numCache>
            </c:numRef>
          </c:xVal>
          <c:yVal>
            <c:numRef>
              <c:f>'3510703.Cabuyaro.23052015'!$B$38:$B$39</c:f>
              <c:numCache>
                <c:formatCode>0.000</c:formatCode>
                <c:ptCount val="2"/>
                <c:pt idx="0">
                  <c:v>163.25899999999999</c:v>
                </c:pt>
                <c:pt idx="1">
                  <c:v>163.25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'3510703.Cabuyaro.23052015'!$A$44:$A$45</c:f>
              <c:numCache>
                <c:formatCode>0.00</c:formatCode>
                <c:ptCount val="2"/>
                <c:pt idx="0">
                  <c:v>0</c:v>
                </c:pt>
                <c:pt idx="1">
                  <c:v>152.80000000000001</c:v>
                </c:pt>
              </c:numCache>
            </c:numRef>
          </c:xVal>
          <c:yVal>
            <c:numRef>
              <c:f>'3510703.Cabuyaro.23052015'!$B$44:$B$45</c:f>
              <c:numCache>
                <c:formatCode>0.000</c:formatCode>
                <c:ptCount val="2"/>
                <c:pt idx="0">
                  <c:v>0</c:v>
                </c:pt>
                <c:pt idx="1">
                  <c:v>165.53399999999999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5608"/>
        <c:axId val="707386000"/>
      </c:scatterChart>
      <c:valAx>
        <c:axId val="707385608"/>
        <c:scaling>
          <c:orientation val="minMax"/>
          <c:max val="250"/>
          <c:min val="-2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6000"/>
        <c:crossesAt val="89"/>
        <c:crossBetween val="midCat"/>
        <c:majorUnit val="18"/>
        <c:minorUnit val="4"/>
      </c:valAx>
      <c:valAx>
        <c:axId val="707386000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5608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</a:t>
            </a: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JEspitia.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20150904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74070992789794787"/>
          <c:y val="0.6366121496032789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"/>
            <c:bubble3D val="0"/>
            <c:spPr>
              <a:ln w="25400">
                <a:solidFill>
                  <a:schemeClr val="bg1"/>
                </a:solidFill>
                <a:prstDash val="solid"/>
              </a:ln>
            </c:spPr>
          </c:dPt>
          <c:xVal>
            <c:numRef>
              <c:f>'3510703.Cabuyaro.04092015'!$A$3:$A$37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56</c:v>
                </c:pt>
                <c:pt idx="5">
                  <c:v>58</c:v>
                </c:pt>
                <c:pt idx="6">
                  <c:v>62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  <c:pt idx="10">
                  <c:v>82</c:v>
                </c:pt>
                <c:pt idx="11">
                  <c:v>87</c:v>
                </c:pt>
                <c:pt idx="12">
                  <c:v>92</c:v>
                </c:pt>
                <c:pt idx="13">
                  <c:v>97</c:v>
                </c:pt>
                <c:pt idx="14">
                  <c:v>102</c:v>
                </c:pt>
                <c:pt idx="15">
                  <c:v>108</c:v>
                </c:pt>
                <c:pt idx="16">
                  <c:v>114</c:v>
                </c:pt>
                <c:pt idx="17">
                  <c:v>120</c:v>
                </c:pt>
                <c:pt idx="18">
                  <c:v>126</c:v>
                </c:pt>
                <c:pt idx="19">
                  <c:v>132</c:v>
                </c:pt>
                <c:pt idx="20">
                  <c:v>138</c:v>
                </c:pt>
                <c:pt idx="21">
                  <c:v>144</c:v>
                </c:pt>
                <c:pt idx="22">
                  <c:v>150</c:v>
                </c:pt>
                <c:pt idx="23">
                  <c:v>157</c:v>
                </c:pt>
                <c:pt idx="24">
                  <c:v>164</c:v>
                </c:pt>
                <c:pt idx="25">
                  <c:v>171</c:v>
                </c:pt>
                <c:pt idx="26">
                  <c:v>178</c:v>
                </c:pt>
                <c:pt idx="27">
                  <c:v>185</c:v>
                </c:pt>
                <c:pt idx="28">
                  <c:v>192</c:v>
                </c:pt>
                <c:pt idx="29">
                  <c:v>194</c:v>
                </c:pt>
              </c:numCache>
            </c:numRef>
          </c:xVal>
          <c:yVal>
            <c:numRef>
              <c:f>'3510703.Cabuyaro.04092015'!$B$3:$B$37</c:f>
              <c:numCache>
                <c:formatCode>0.000</c:formatCode>
                <c:ptCount val="35"/>
                <c:pt idx="0">
                  <c:v>167.428</c:v>
                </c:pt>
                <c:pt idx="1">
                  <c:v>166.12299999999999</c:v>
                </c:pt>
                <c:pt idx="2">
                  <c:v>166.333</c:v>
                </c:pt>
                <c:pt idx="3">
                  <c:v>165.59</c:v>
                </c:pt>
                <c:pt idx="4">
                  <c:v>163.988</c:v>
                </c:pt>
                <c:pt idx="5">
                  <c:v>162.16800000000001</c:v>
                </c:pt>
                <c:pt idx="6">
                  <c:v>156.858</c:v>
                </c:pt>
                <c:pt idx="7">
                  <c:v>155.31800000000001</c:v>
                </c:pt>
                <c:pt idx="8">
                  <c:v>153.66800000000001</c:v>
                </c:pt>
                <c:pt idx="9">
                  <c:v>152.28800000000001</c:v>
                </c:pt>
                <c:pt idx="10">
                  <c:v>152.36799999999999</c:v>
                </c:pt>
                <c:pt idx="11">
                  <c:v>152.65799999999999</c:v>
                </c:pt>
                <c:pt idx="12">
                  <c:v>152.50800000000001</c:v>
                </c:pt>
                <c:pt idx="13">
                  <c:v>152.87799999999999</c:v>
                </c:pt>
                <c:pt idx="14">
                  <c:v>153.328</c:v>
                </c:pt>
                <c:pt idx="15">
                  <c:v>154.28800000000001</c:v>
                </c:pt>
                <c:pt idx="16">
                  <c:v>154.13800000000001</c:v>
                </c:pt>
                <c:pt idx="17">
                  <c:v>155.018</c:v>
                </c:pt>
                <c:pt idx="18">
                  <c:v>154.97800000000001</c:v>
                </c:pt>
                <c:pt idx="19">
                  <c:v>155.738</c:v>
                </c:pt>
                <c:pt idx="20">
                  <c:v>156.12799999999999</c:v>
                </c:pt>
                <c:pt idx="21">
                  <c:v>156.648</c:v>
                </c:pt>
                <c:pt idx="22">
                  <c:v>156.858</c:v>
                </c:pt>
                <c:pt idx="23">
                  <c:v>157.81800000000001</c:v>
                </c:pt>
                <c:pt idx="24">
                  <c:v>158.36799999999999</c:v>
                </c:pt>
                <c:pt idx="25">
                  <c:v>159.12799999999999</c:v>
                </c:pt>
                <c:pt idx="26">
                  <c:v>160.61799999999999</c:v>
                </c:pt>
                <c:pt idx="27">
                  <c:v>161.93799999999999</c:v>
                </c:pt>
                <c:pt idx="28">
                  <c:v>163.988</c:v>
                </c:pt>
                <c:pt idx="29">
                  <c:v>165.56899999999999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'3510703.Cabuyaro.04092015'!$A$42:$A$43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'3510703.Cabuyaro.04092015'!$B$42:$B$43</c:f>
              <c:numCache>
                <c:formatCode>0.000</c:formatCode>
                <c:ptCount val="2"/>
                <c:pt idx="0">
                  <c:v>166.62700000000001</c:v>
                </c:pt>
                <c:pt idx="1">
                  <c:v>165.12700000000001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'3510703.Cabuyaro.04092015'!$A$40:$A$41</c:f>
              <c:numCache>
                <c:formatCode>0.00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'3510703.Cabuyaro.04092015'!$B$40:$B$41</c:f>
              <c:numCache>
                <c:formatCode>0.000</c:formatCode>
                <c:ptCount val="2"/>
                <c:pt idx="0">
                  <c:v>165.58699999999999</c:v>
                </c:pt>
                <c:pt idx="1">
                  <c:v>158.58699999999999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'3510703.Cabuyaro.04092015'!$A$38:$A$39</c:f>
              <c:numCache>
                <c:formatCode>0.00</c:formatCode>
                <c:ptCount val="2"/>
                <c:pt idx="0">
                  <c:v>56</c:v>
                </c:pt>
                <c:pt idx="1">
                  <c:v>192</c:v>
                </c:pt>
              </c:numCache>
            </c:numRef>
          </c:xVal>
          <c:yVal>
            <c:numRef>
              <c:f>'3510703.Cabuyaro.04092015'!$B$38:$B$39</c:f>
              <c:numCache>
                <c:formatCode>0.000</c:formatCode>
                <c:ptCount val="2"/>
                <c:pt idx="0">
                  <c:v>163.988</c:v>
                </c:pt>
                <c:pt idx="1">
                  <c:v>163.988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'3510703.Cabuyaro.04092015'!$A$44:$A$45</c:f>
              <c:numCache>
                <c:formatCode>0.00</c:formatCode>
                <c:ptCount val="2"/>
                <c:pt idx="0">
                  <c:v>0</c:v>
                </c:pt>
                <c:pt idx="1">
                  <c:v>194</c:v>
                </c:pt>
              </c:numCache>
            </c:numRef>
          </c:xVal>
          <c:yVal>
            <c:numRef>
              <c:f>'3510703.Cabuyaro.04092015'!$B$44:$B$45</c:f>
              <c:numCache>
                <c:formatCode>0.000</c:formatCode>
                <c:ptCount val="2"/>
                <c:pt idx="0">
                  <c:v>0</c:v>
                </c:pt>
                <c:pt idx="1">
                  <c:v>165.56899999999999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6784"/>
        <c:axId val="707387176"/>
      </c:scatterChart>
      <c:valAx>
        <c:axId val="707386784"/>
        <c:scaling>
          <c:orientation val="minMax"/>
          <c:max val="250"/>
          <c:min val="-2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7176"/>
        <c:crossesAt val="89"/>
        <c:crossBetween val="midCat"/>
        <c:majorUnit val="18"/>
        <c:minorUnit val="4"/>
      </c:valAx>
      <c:valAx>
        <c:axId val="707387176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7386784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90779194651879136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'35107030_CABUYARO_20151125'!$A$46:$A$47</c:f>
              <c:numCache>
                <c:formatCode>0.00</c:formatCode>
                <c:ptCount val="2"/>
                <c:pt idx="0">
                  <c:v>12.3</c:v>
                </c:pt>
                <c:pt idx="1">
                  <c:v>148.80000000000001</c:v>
                </c:pt>
              </c:numCache>
            </c:numRef>
          </c:xVal>
          <c:yVal>
            <c:numRef>
              <c:f>'35107030_CABUYARO_20151125'!$B$46:$B$47</c:f>
              <c:numCache>
                <c:formatCode>#,##0.000</c:formatCode>
                <c:ptCount val="2"/>
                <c:pt idx="0">
                  <c:v>162.73599999999999</c:v>
                </c:pt>
                <c:pt idx="1">
                  <c:v>162.73599999999999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'35107030_CABUYARO_20151125'!$A$48:$A$49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'35107030_CABUYARO_20151125'!$B$48:$B$49</c:f>
              <c:numCache>
                <c:formatCode>#,##0.000</c:formatCode>
                <c:ptCount val="2"/>
                <c:pt idx="0">
                  <c:v>166.636</c:v>
                </c:pt>
                <c:pt idx="1">
                  <c:v>165.136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'35107030_CABUYARO_20151125'!$A$3:$A$45</c:f>
              <c:numCache>
                <c:formatCode>0.00</c:formatCode>
                <c:ptCount val="43"/>
                <c:pt idx="0">
                  <c:v>0</c:v>
                </c:pt>
                <c:pt idx="1">
                  <c:v>6</c:v>
                </c:pt>
                <c:pt idx="2">
                  <c:v>12.3</c:v>
                </c:pt>
                <c:pt idx="3">
                  <c:v>12.3</c:v>
                </c:pt>
                <c:pt idx="4">
                  <c:v>19.3</c:v>
                </c:pt>
                <c:pt idx="5">
                  <c:v>22.3</c:v>
                </c:pt>
                <c:pt idx="6">
                  <c:v>25.3</c:v>
                </c:pt>
                <c:pt idx="7">
                  <c:v>28.3</c:v>
                </c:pt>
                <c:pt idx="8">
                  <c:v>31.3</c:v>
                </c:pt>
                <c:pt idx="9">
                  <c:v>34.299999999999997</c:v>
                </c:pt>
                <c:pt idx="10">
                  <c:v>37.299999999999997</c:v>
                </c:pt>
                <c:pt idx="11">
                  <c:v>40.299999999999997</c:v>
                </c:pt>
                <c:pt idx="12">
                  <c:v>43.3</c:v>
                </c:pt>
                <c:pt idx="13">
                  <c:v>46.3</c:v>
                </c:pt>
                <c:pt idx="14">
                  <c:v>49.3</c:v>
                </c:pt>
                <c:pt idx="15">
                  <c:v>52.3</c:v>
                </c:pt>
                <c:pt idx="16">
                  <c:v>55.3</c:v>
                </c:pt>
                <c:pt idx="17">
                  <c:v>59.3</c:v>
                </c:pt>
                <c:pt idx="18">
                  <c:v>64.3</c:v>
                </c:pt>
                <c:pt idx="19">
                  <c:v>69.3</c:v>
                </c:pt>
                <c:pt idx="20">
                  <c:v>74.3</c:v>
                </c:pt>
                <c:pt idx="21">
                  <c:v>79.3</c:v>
                </c:pt>
                <c:pt idx="22">
                  <c:v>85.3</c:v>
                </c:pt>
                <c:pt idx="23">
                  <c:v>91.3</c:v>
                </c:pt>
                <c:pt idx="24">
                  <c:v>97.3</c:v>
                </c:pt>
                <c:pt idx="25">
                  <c:v>104.3</c:v>
                </c:pt>
                <c:pt idx="26">
                  <c:v>109.3</c:v>
                </c:pt>
                <c:pt idx="27">
                  <c:v>116.3</c:v>
                </c:pt>
                <c:pt idx="28">
                  <c:v>129.30000000000001</c:v>
                </c:pt>
                <c:pt idx="29">
                  <c:v>148.80000000000001</c:v>
                </c:pt>
                <c:pt idx="30">
                  <c:v>167.3</c:v>
                </c:pt>
                <c:pt idx="31">
                  <c:v>170</c:v>
                </c:pt>
                <c:pt idx="32">
                  <c:v>182</c:v>
                </c:pt>
                <c:pt idx="33">
                  <c:v>192</c:v>
                </c:pt>
              </c:numCache>
            </c:numRef>
          </c:xVal>
          <c:yVal>
            <c:numRef>
              <c:f>'35107030_CABUYARO_20151125'!$B$3:$B$45</c:f>
              <c:numCache>
                <c:formatCode>#,##0.000</c:formatCode>
                <c:ptCount val="43"/>
                <c:pt idx="0">
                  <c:v>166.636</c:v>
                </c:pt>
                <c:pt idx="1">
                  <c:v>164.60999999999999</c:v>
                </c:pt>
                <c:pt idx="2">
                  <c:v>162.73599999999999</c:v>
                </c:pt>
                <c:pt idx="3">
                  <c:v>162.73599999999999</c:v>
                </c:pt>
                <c:pt idx="4">
                  <c:v>160.48599999999999</c:v>
                </c:pt>
                <c:pt idx="5">
                  <c:v>160.43599999999998</c:v>
                </c:pt>
                <c:pt idx="6">
                  <c:v>160.416</c:v>
                </c:pt>
                <c:pt idx="7">
                  <c:v>160.43599999999998</c:v>
                </c:pt>
                <c:pt idx="8">
                  <c:v>160.43599999999998</c:v>
                </c:pt>
                <c:pt idx="9">
                  <c:v>155.23599999999999</c:v>
                </c:pt>
                <c:pt idx="10">
                  <c:v>153.93599999999998</c:v>
                </c:pt>
                <c:pt idx="11">
                  <c:v>152.92599999999999</c:v>
                </c:pt>
                <c:pt idx="12">
                  <c:v>152.95599999999999</c:v>
                </c:pt>
                <c:pt idx="13">
                  <c:v>152.99599999999998</c:v>
                </c:pt>
                <c:pt idx="14">
                  <c:v>153.02599999999998</c:v>
                </c:pt>
                <c:pt idx="15">
                  <c:v>153.21599999999998</c:v>
                </c:pt>
                <c:pt idx="16">
                  <c:v>153.346</c:v>
                </c:pt>
                <c:pt idx="17">
                  <c:v>153.54599999999999</c:v>
                </c:pt>
                <c:pt idx="18">
                  <c:v>153.90599999999998</c:v>
                </c:pt>
                <c:pt idx="19">
                  <c:v>153.786</c:v>
                </c:pt>
                <c:pt idx="20">
                  <c:v>154.48599999999999</c:v>
                </c:pt>
                <c:pt idx="21">
                  <c:v>154.696</c:v>
                </c:pt>
                <c:pt idx="22">
                  <c:v>155.636</c:v>
                </c:pt>
                <c:pt idx="23">
                  <c:v>156.67599999999999</c:v>
                </c:pt>
                <c:pt idx="24">
                  <c:v>157.036</c:v>
                </c:pt>
                <c:pt idx="25">
                  <c:v>157.506</c:v>
                </c:pt>
                <c:pt idx="26">
                  <c:v>158.11599999999999</c:v>
                </c:pt>
                <c:pt idx="27">
                  <c:v>159.036</c:v>
                </c:pt>
                <c:pt idx="28">
                  <c:v>162.33599999999998</c:v>
                </c:pt>
                <c:pt idx="29">
                  <c:v>162.73599999999999</c:v>
                </c:pt>
                <c:pt idx="30">
                  <c:v>163.64599999999999</c:v>
                </c:pt>
                <c:pt idx="31">
                  <c:v>164.68700000000001</c:v>
                </c:pt>
                <c:pt idx="32">
                  <c:v>165.09</c:v>
                </c:pt>
                <c:pt idx="33">
                  <c:v>165.386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'35107030_CABUYARO_20151125'!$A$48:$A$49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'35107030_CABUYARO_20151125'!$B$48:$B$49</c:f>
              <c:numCache>
                <c:formatCode>#,##0.000</c:formatCode>
                <c:ptCount val="2"/>
                <c:pt idx="0">
                  <c:v>166.636</c:v>
                </c:pt>
                <c:pt idx="1">
                  <c:v>165.136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'35107030_CABUYARO_20151125'!$A$58:$A$59</c:f>
              <c:numCache>
                <c:formatCode>0.00</c:formatCode>
                <c:ptCount val="2"/>
                <c:pt idx="0">
                  <c:v>3</c:v>
                </c:pt>
                <c:pt idx="1">
                  <c:v>192</c:v>
                </c:pt>
              </c:numCache>
            </c:numRef>
          </c:xVal>
          <c:yVal>
            <c:numRef>
              <c:f>'35107030_CABUYARO_20151125'!$B$58:$B$59</c:f>
              <c:numCache>
                <c:formatCode>#,##0.000</c:formatCode>
                <c:ptCount val="2"/>
                <c:pt idx="0">
                  <c:v>165.386</c:v>
                </c:pt>
                <c:pt idx="1">
                  <c:v>165.386</c:v>
                </c:pt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'35107030_CABUYARO_20151125'!$A$56:$A$57</c:f>
              <c:numCache>
                <c:formatCode>0.00</c:formatCode>
                <c:ptCount val="2"/>
              </c:numCache>
            </c:numRef>
          </c:xVal>
          <c:yVal>
            <c:numRef>
              <c:f>'35107030_CABUYARO_20151125'!$B$56:$B$57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'35107030_CABUYARO_20151125'!$A$54:$A$55</c:f>
              <c:numCache>
                <c:formatCode>0.00</c:formatCode>
                <c:ptCount val="2"/>
                <c:pt idx="0">
                  <c:v>13.5</c:v>
                </c:pt>
                <c:pt idx="1">
                  <c:v>13.5</c:v>
                </c:pt>
              </c:numCache>
            </c:numRef>
          </c:xVal>
          <c:yVal>
            <c:numRef>
              <c:f>'35107030_CABUYARO_20151125'!$B$54:$B$55</c:f>
              <c:numCache>
                <c:formatCode>#,##0.000</c:formatCode>
                <c:ptCount val="2"/>
                <c:pt idx="0">
                  <c:v>163.61000000000001</c:v>
                </c:pt>
                <c:pt idx="1">
                  <c:v>162.61000000000001</c:v>
                </c:pt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'35107030_CABUYARO_20151125'!$A$52:$A$53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'35107030_CABUYARO_20151125'!$B$52:$B$53</c:f>
              <c:numCache>
                <c:formatCode>#,##0.000</c:formatCode>
                <c:ptCount val="2"/>
                <c:pt idx="0">
                  <c:v>164.61</c:v>
                </c:pt>
                <c:pt idx="1">
                  <c:v>163.61000000000001</c:v>
                </c:pt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'35107030_CABUYARO_20151125'!$A$50:$A$51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'35107030_CABUYARO_20151125'!$B$50:$B$51</c:f>
              <c:numCache>
                <c:formatCode>#,##0.000</c:formatCode>
                <c:ptCount val="2"/>
                <c:pt idx="0">
                  <c:v>165.61</c:v>
                </c:pt>
                <c:pt idx="1">
                  <c:v>164.61</c:v>
                </c:pt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07568"/>
        <c:axId val="399707960"/>
      </c:scatterChart>
      <c:valAx>
        <c:axId val="3997075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07960"/>
        <c:crosses val="autoZero"/>
        <c:crossBetween val="midCat"/>
        <c:majorUnit val="30"/>
      </c:valAx>
      <c:valAx>
        <c:axId val="399707960"/>
        <c:scaling>
          <c:orientation val="minMax"/>
          <c:max val="168"/>
          <c:min val="15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07568"/>
        <c:crossesAt val="-25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946669895669449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'35107030_CABUYARO_20160424  '!$A$46:$A$47</c:f>
              <c:numCache>
                <c:formatCode>0.00</c:formatCode>
                <c:ptCount val="2"/>
                <c:pt idx="0">
                  <c:v>10.199999999999999</c:v>
                </c:pt>
                <c:pt idx="1">
                  <c:v>154</c:v>
                </c:pt>
              </c:numCache>
            </c:numRef>
          </c:xVal>
          <c:yVal>
            <c:numRef>
              <c:f>'35107030_CABUYARO_20160424  '!$B$46:$B$47</c:f>
              <c:numCache>
                <c:formatCode>#,##0.000</c:formatCode>
                <c:ptCount val="2"/>
                <c:pt idx="0">
                  <c:v>164.309</c:v>
                </c:pt>
                <c:pt idx="1">
                  <c:v>164.309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'35107030_CABUYARO_20160424  '!$A$48:$A$49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'35107030_CABUYARO_20160424  '!$B$48:$B$49</c:f>
              <c:numCache>
                <c:formatCode>#,##0.000</c:formatCode>
                <c:ptCount val="2"/>
                <c:pt idx="0">
                  <c:v>166.636</c:v>
                </c:pt>
                <c:pt idx="1">
                  <c:v>165.136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'35107030_CABUYARO_20160424  '!$A$3:$A$45</c:f>
              <c:numCache>
                <c:formatCode>0.00</c:formatCode>
                <c:ptCount val="43"/>
                <c:pt idx="0">
                  <c:v>0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12</c:v>
                </c:pt>
                <c:pt idx="4">
                  <c:v>18</c:v>
                </c:pt>
                <c:pt idx="5">
                  <c:v>26</c:v>
                </c:pt>
                <c:pt idx="6">
                  <c:v>34</c:v>
                </c:pt>
                <c:pt idx="7">
                  <c:v>42</c:v>
                </c:pt>
                <c:pt idx="8">
                  <c:v>50</c:v>
                </c:pt>
                <c:pt idx="9">
                  <c:v>58</c:v>
                </c:pt>
                <c:pt idx="10">
                  <c:v>66</c:v>
                </c:pt>
                <c:pt idx="11">
                  <c:v>74</c:v>
                </c:pt>
                <c:pt idx="12">
                  <c:v>80</c:v>
                </c:pt>
                <c:pt idx="13">
                  <c:v>87</c:v>
                </c:pt>
                <c:pt idx="14">
                  <c:v>94</c:v>
                </c:pt>
                <c:pt idx="15">
                  <c:v>101</c:v>
                </c:pt>
                <c:pt idx="16">
                  <c:v>108</c:v>
                </c:pt>
                <c:pt idx="17">
                  <c:v>115</c:v>
                </c:pt>
                <c:pt idx="18">
                  <c:v>122</c:v>
                </c:pt>
                <c:pt idx="19">
                  <c:v>130</c:v>
                </c:pt>
                <c:pt idx="20">
                  <c:v>138</c:v>
                </c:pt>
                <c:pt idx="21">
                  <c:v>146</c:v>
                </c:pt>
                <c:pt idx="22">
                  <c:v>154</c:v>
                </c:pt>
                <c:pt idx="23">
                  <c:v>156</c:v>
                </c:pt>
                <c:pt idx="24">
                  <c:v>165</c:v>
                </c:pt>
              </c:numCache>
            </c:numRef>
          </c:xVal>
          <c:yVal>
            <c:numRef>
              <c:f>'35107030_CABUYARO_20160424  '!$B$3:$B$45</c:f>
              <c:numCache>
                <c:formatCode>#,##0.000</c:formatCode>
                <c:ptCount val="43"/>
                <c:pt idx="0">
                  <c:v>166.636</c:v>
                </c:pt>
                <c:pt idx="1">
                  <c:v>164.309</c:v>
                </c:pt>
                <c:pt idx="2">
                  <c:v>164.309</c:v>
                </c:pt>
                <c:pt idx="3">
                  <c:v>157.60900000000001</c:v>
                </c:pt>
                <c:pt idx="4">
                  <c:v>157.56899999999999</c:v>
                </c:pt>
                <c:pt idx="5">
                  <c:v>157.06899999999999</c:v>
                </c:pt>
                <c:pt idx="6">
                  <c:v>153.929</c:v>
                </c:pt>
                <c:pt idx="7">
                  <c:v>152.21899999999999</c:v>
                </c:pt>
                <c:pt idx="8">
                  <c:v>151.66899999999998</c:v>
                </c:pt>
                <c:pt idx="9">
                  <c:v>152.44900000000001</c:v>
                </c:pt>
                <c:pt idx="10">
                  <c:v>152.37899999999999</c:v>
                </c:pt>
                <c:pt idx="11">
                  <c:v>152.869</c:v>
                </c:pt>
                <c:pt idx="12">
                  <c:v>153.21899999999999</c:v>
                </c:pt>
                <c:pt idx="13">
                  <c:v>152.71899999999999</c:v>
                </c:pt>
                <c:pt idx="14">
                  <c:v>154.81899999999999</c:v>
                </c:pt>
                <c:pt idx="15">
                  <c:v>154.279</c:v>
                </c:pt>
                <c:pt idx="16">
                  <c:v>155.60900000000001</c:v>
                </c:pt>
                <c:pt idx="17">
                  <c:v>155.999</c:v>
                </c:pt>
                <c:pt idx="18">
                  <c:v>156.78899999999999</c:v>
                </c:pt>
                <c:pt idx="19">
                  <c:v>158.10900000000001</c:v>
                </c:pt>
                <c:pt idx="20">
                  <c:v>158.589</c:v>
                </c:pt>
                <c:pt idx="21">
                  <c:v>159.76900000000001</c:v>
                </c:pt>
                <c:pt idx="22">
                  <c:v>164.309</c:v>
                </c:pt>
                <c:pt idx="23">
                  <c:v>163.16499999999999</c:v>
                </c:pt>
                <c:pt idx="24">
                  <c:v>163.33099999999999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'35107030_CABUYARO_20160424  '!$A$48:$A$49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'35107030_CABUYARO_20160424  '!$B$48:$B$49</c:f>
              <c:numCache>
                <c:formatCode>#,##0.000</c:formatCode>
                <c:ptCount val="2"/>
                <c:pt idx="0">
                  <c:v>166.636</c:v>
                </c:pt>
                <c:pt idx="1">
                  <c:v>165.136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'35107030_CABUYARO_20160424  '!$A$56:$A$57</c:f>
              <c:numCache>
                <c:formatCode>0.00</c:formatCode>
                <c:ptCount val="2"/>
              </c:numCache>
            </c:numRef>
          </c:xVal>
          <c:yVal>
            <c:numRef>
              <c:f>'35107030_CABUYARO_20160424  '!$B$56:$B$57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 16'!#REF!</c:f>
            </c:numRef>
          </c:xVal>
          <c:yVal>
            <c:numRef>
              <c:f>'35107030_CABUYARO_META 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'35107030_CABUYARO_20160424  '!$A$54:$A$55</c:f>
              <c:numCache>
                <c:formatCode>0.00</c:formatCode>
                <c:ptCount val="2"/>
              </c:numCache>
            </c:numRef>
          </c:xVal>
          <c:yVal>
            <c:numRef>
              <c:f>'35107030_CABUYARO_20160424  '!$B$54:$B$55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'35107030_CABUYARO_20160424  '!$A$52:$A$53</c:f>
              <c:numCache>
                <c:formatCode>0.00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'35107030_CABUYARO_20160424  '!$B$52:$B$53</c:f>
              <c:numCache>
                <c:formatCode>#,##0.000</c:formatCode>
                <c:ptCount val="2"/>
                <c:pt idx="0">
                  <c:v>164.60900000000001</c:v>
                </c:pt>
                <c:pt idx="1">
                  <c:v>163.60900000000001</c:v>
                </c:pt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'35107030_CABUYARO_20160424  '!$A$50:$A$51</c:f>
              <c:numCache>
                <c:formatCode>0.00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'35107030_CABUYARO_20160424  '!$B$50:$B$51</c:f>
              <c:numCache>
                <c:formatCode>#,##0.000</c:formatCode>
                <c:ptCount val="2"/>
                <c:pt idx="0">
                  <c:v>165.60900000000001</c:v>
                </c:pt>
                <c:pt idx="1">
                  <c:v>164.60900000000001</c:v>
                </c:pt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08744"/>
        <c:axId val="399709136"/>
      </c:scatterChart>
      <c:valAx>
        <c:axId val="3997087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09136"/>
        <c:crosses val="autoZero"/>
        <c:crossBetween val="midCat"/>
        <c:majorUnit val="30"/>
      </c:valAx>
      <c:valAx>
        <c:axId val="399709136"/>
        <c:scaling>
          <c:orientation val="minMax"/>
          <c:max val="168"/>
          <c:min val="15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08744"/>
        <c:crossesAt val="-25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946669895669449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'35107030_CABUYARO_20161013'!$A$46:$A$47</c:f>
              <c:numCache>
                <c:formatCode>0.00</c:formatCode>
                <c:ptCount val="2"/>
                <c:pt idx="0">
                  <c:v>14.9</c:v>
                </c:pt>
                <c:pt idx="1">
                  <c:v>147.19999999999999</c:v>
                </c:pt>
              </c:numCache>
            </c:numRef>
          </c:xVal>
          <c:yVal>
            <c:numRef>
              <c:f>'35107030_CABUYARO_20161013'!$B$46:$B$47</c:f>
              <c:numCache>
                <c:formatCode>#,##0.000</c:formatCode>
                <c:ptCount val="2"/>
                <c:pt idx="0">
                  <c:v>164.96199999999999</c:v>
                </c:pt>
                <c:pt idx="1">
                  <c:v>164.96199999999999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'35107030_CABUYARO_20161013'!$A$48:$A$49</c:f>
              <c:numCache>
                <c:formatCode>0.00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'35107030_CABUYARO_20161013'!$B$48:$B$49</c:f>
              <c:numCache>
                <c:formatCode>#,##0.000</c:formatCode>
                <c:ptCount val="2"/>
                <c:pt idx="0">
                  <c:v>166.63399999999999</c:v>
                </c:pt>
                <c:pt idx="1">
                  <c:v>165.13399999999999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'35107030_CABUYARO_20161013'!$A$3:$A$45</c:f>
              <c:numCache>
                <c:formatCode>0.00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14.5</c:v>
                </c:pt>
                <c:pt idx="4">
                  <c:v>14.9</c:v>
                </c:pt>
                <c:pt idx="5">
                  <c:v>14.9</c:v>
                </c:pt>
                <c:pt idx="6">
                  <c:v>14.9</c:v>
                </c:pt>
                <c:pt idx="7">
                  <c:v>21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45</c:v>
                </c:pt>
                <c:pt idx="12">
                  <c:v>51</c:v>
                </c:pt>
                <c:pt idx="13">
                  <c:v>57</c:v>
                </c:pt>
                <c:pt idx="14">
                  <c:v>63</c:v>
                </c:pt>
                <c:pt idx="15">
                  <c:v>69</c:v>
                </c:pt>
                <c:pt idx="16">
                  <c:v>75</c:v>
                </c:pt>
                <c:pt idx="17">
                  <c:v>82</c:v>
                </c:pt>
                <c:pt idx="18">
                  <c:v>89</c:v>
                </c:pt>
                <c:pt idx="19">
                  <c:v>96</c:v>
                </c:pt>
                <c:pt idx="20">
                  <c:v>103</c:v>
                </c:pt>
                <c:pt idx="21">
                  <c:v>110</c:v>
                </c:pt>
                <c:pt idx="22">
                  <c:v>118</c:v>
                </c:pt>
                <c:pt idx="23">
                  <c:v>126</c:v>
                </c:pt>
                <c:pt idx="24">
                  <c:v>134</c:v>
                </c:pt>
                <c:pt idx="25">
                  <c:v>142</c:v>
                </c:pt>
                <c:pt idx="26">
                  <c:v>147.19999999999999</c:v>
                </c:pt>
                <c:pt idx="27">
                  <c:v>147.19999999999999</c:v>
                </c:pt>
                <c:pt idx="28">
                  <c:v>147.19999999999999</c:v>
                </c:pt>
                <c:pt idx="29">
                  <c:v>152.19999999999999</c:v>
                </c:pt>
              </c:numCache>
            </c:numRef>
          </c:xVal>
          <c:yVal>
            <c:numRef>
              <c:f>'35107030_CABUYARO_20161013'!$B$3:$B$45</c:f>
              <c:numCache>
                <c:formatCode>#,##0.000</c:formatCode>
                <c:ptCount val="43"/>
                <c:pt idx="0">
                  <c:v>167.048</c:v>
                </c:pt>
                <c:pt idx="1">
                  <c:v>165.636</c:v>
                </c:pt>
                <c:pt idx="2">
                  <c:v>165.602</c:v>
                </c:pt>
                <c:pt idx="3">
                  <c:v>165.62700000000001</c:v>
                </c:pt>
                <c:pt idx="4">
                  <c:v>165.48599999999999</c:v>
                </c:pt>
                <c:pt idx="5">
                  <c:v>164.96199999999999</c:v>
                </c:pt>
                <c:pt idx="6">
                  <c:v>161.11199999999999</c:v>
                </c:pt>
                <c:pt idx="7">
                  <c:v>159.78199999999998</c:v>
                </c:pt>
                <c:pt idx="8">
                  <c:v>152.952</c:v>
                </c:pt>
                <c:pt idx="9">
                  <c:v>149.71199999999999</c:v>
                </c:pt>
                <c:pt idx="10">
                  <c:v>149.822</c:v>
                </c:pt>
                <c:pt idx="11">
                  <c:v>149.66199999999998</c:v>
                </c:pt>
                <c:pt idx="12">
                  <c:v>150.44199999999998</c:v>
                </c:pt>
                <c:pt idx="13">
                  <c:v>153.12199999999999</c:v>
                </c:pt>
                <c:pt idx="14">
                  <c:v>153.042</c:v>
                </c:pt>
                <c:pt idx="15">
                  <c:v>153.66199999999998</c:v>
                </c:pt>
                <c:pt idx="16">
                  <c:v>153.49199999999999</c:v>
                </c:pt>
                <c:pt idx="17">
                  <c:v>154.84199999999998</c:v>
                </c:pt>
                <c:pt idx="18">
                  <c:v>155.86199999999999</c:v>
                </c:pt>
                <c:pt idx="19">
                  <c:v>156.63199999999998</c:v>
                </c:pt>
                <c:pt idx="20">
                  <c:v>156.66199999999998</c:v>
                </c:pt>
                <c:pt idx="21">
                  <c:v>157.62199999999999</c:v>
                </c:pt>
                <c:pt idx="22">
                  <c:v>159.16199999999998</c:v>
                </c:pt>
                <c:pt idx="23">
                  <c:v>160.38199999999998</c:v>
                </c:pt>
                <c:pt idx="24">
                  <c:v>160.31199999999998</c:v>
                </c:pt>
                <c:pt idx="25">
                  <c:v>161.792</c:v>
                </c:pt>
                <c:pt idx="26">
                  <c:v>164.262</c:v>
                </c:pt>
                <c:pt idx="27">
                  <c:v>164.93199999999999</c:v>
                </c:pt>
                <c:pt idx="28">
                  <c:v>165.40600000000001</c:v>
                </c:pt>
                <c:pt idx="29">
                  <c:v>165.048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'35107030_CABUYARO_20161013'!$A$48:$A$49</c:f>
              <c:numCache>
                <c:formatCode>0.00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'35107030_CABUYARO_20161013'!$B$48:$B$49</c:f>
              <c:numCache>
                <c:formatCode>#,##0.000</c:formatCode>
                <c:ptCount val="2"/>
                <c:pt idx="0">
                  <c:v>166.63399999999999</c:v>
                </c:pt>
                <c:pt idx="1">
                  <c:v>165.13399999999999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'35107030_CABUYARO_20161013'!$A$56:$A$57</c:f>
              <c:numCache>
                <c:formatCode>0.00</c:formatCode>
                <c:ptCount val="2"/>
                <c:pt idx="0">
                  <c:v>14.9</c:v>
                </c:pt>
                <c:pt idx="1">
                  <c:v>147.19999999999999</c:v>
                </c:pt>
              </c:numCache>
            </c:numRef>
          </c:xVal>
          <c:yVal>
            <c:numRef>
              <c:f>'35107030_CABUYARO_20161013'!$B$56:$B$57</c:f>
              <c:numCache>
                <c:formatCode>#,##0.000</c:formatCode>
                <c:ptCount val="2"/>
                <c:pt idx="0">
                  <c:v>165.40600000000001</c:v>
                </c:pt>
                <c:pt idx="1">
                  <c:v>165.40600000000001</c:v>
                </c:pt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 16'!#REF!</c:f>
            </c:numRef>
          </c:xVal>
          <c:yVal>
            <c:numRef>
              <c:f>'35107030_CABUYARO_META 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'35107030_CABUYARO_20161013'!$A$54:$A$55</c:f>
              <c:numCache>
                <c:formatCode>0.00</c:formatCode>
                <c:ptCount val="2"/>
              </c:numCache>
            </c:numRef>
          </c:xVal>
          <c:yVal>
            <c:numRef>
              <c:f>'35107030_CABUYARO_20161013'!$B$54:$B$55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'35107030_CABUYARO_20161013'!$A$52:$A$53</c:f>
              <c:numCache>
                <c:formatCode>0.00</c:formatCode>
                <c:ptCount val="2"/>
                <c:pt idx="0">
                  <c:v>14.9</c:v>
                </c:pt>
                <c:pt idx="1">
                  <c:v>14.9</c:v>
                </c:pt>
              </c:numCache>
            </c:numRef>
          </c:xVal>
          <c:yVal>
            <c:numRef>
              <c:f>'35107030_CABUYARO_20161013'!$B$52:$B$53</c:f>
              <c:numCache>
                <c:formatCode>#,##0.000</c:formatCode>
                <c:ptCount val="2"/>
                <c:pt idx="0">
                  <c:v>164.57400000000001</c:v>
                </c:pt>
                <c:pt idx="1">
                  <c:v>163.57400000000001</c:v>
                </c:pt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'35107030_CABUYARO_20161013'!$A$50:$A$51</c:f>
              <c:numCache>
                <c:formatCode>0.00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'35107030_CABUYARO_20161013'!$B$50:$B$51</c:f>
              <c:numCache>
                <c:formatCode>#,##0.000</c:formatCode>
                <c:ptCount val="2"/>
                <c:pt idx="0">
                  <c:v>165.57400000000001</c:v>
                </c:pt>
                <c:pt idx="1">
                  <c:v>164.57400000000001</c:v>
                </c:pt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10"/>
          <c:tx>
            <c:v>20160424</c:v>
          </c:tx>
          <c:marker>
            <c:symbol val="none"/>
          </c:marker>
          <c:xVal>
            <c:numRef>
              <c:f>'35107030_CABUYARO_20160424  '!$A$2:$A$27</c:f>
              <c:numCache>
                <c:formatCode>0.00</c:formatCode>
                <c:ptCount val="26"/>
                <c:pt idx="1">
                  <c:v>0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12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42</c:v>
                </c:pt>
                <c:pt idx="9">
                  <c:v>50</c:v>
                </c:pt>
                <c:pt idx="10">
                  <c:v>58</c:v>
                </c:pt>
                <c:pt idx="11">
                  <c:v>66</c:v>
                </c:pt>
                <c:pt idx="12">
                  <c:v>74</c:v>
                </c:pt>
                <c:pt idx="13">
                  <c:v>80</c:v>
                </c:pt>
                <c:pt idx="14">
                  <c:v>87</c:v>
                </c:pt>
                <c:pt idx="15">
                  <c:v>94</c:v>
                </c:pt>
                <c:pt idx="16">
                  <c:v>101</c:v>
                </c:pt>
                <c:pt idx="17">
                  <c:v>108</c:v>
                </c:pt>
                <c:pt idx="18">
                  <c:v>115</c:v>
                </c:pt>
                <c:pt idx="19">
                  <c:v>122</c:v>
                </c:pt>
                <c:pt idx="20">
                  <c:v>130</c:v>
                </c:pt>
                <c:pt idx="21">
                  <c:v>138</c:v>
                </c:pt>
                <c:pt idx="22">
                  <c:v>146</c:v>
                </c:pt>
                <c:pt idx="23">
                  <c:v>154</c:v>
                </c:pt>
                <c:pt idx="24">
                  <c:v>156</c:v>
                </c:pt>
                <c:pt idx="25">
                  <c:v>165</c:v>
                </c:pt>
              </c:numCache>
            </c:numRef>
          </c:xVal>
          <c:yVal>
            <c:numRef>
              <c:f>'35107030_CABUYARO_20160424  '!$B$2:$B$27</c:f>
              <c:numCache>
                <c:formatCode>#.##0000</c:formatCode>
                <c:ptCount val="26"/>
                <c:pt idx="0">
                  <c:v>167.428</c:v>
                </c:pt>
                <c:pt idx="1">
                  <c:v>166.636</c:v>
                </c:pt>
                <c:pt idx="2">
                  <c:v>164.309</c:v>
                </c:pt>
                <c:pt idx="3">
                  <c:v>164.309</c:v>
                </c:pt>
                <c:pt idx="4">
                  <c:v>157.60900000000001</c:v>
                </c:pt>
                <c:pt idx="5">
                  <c:v>157.56899999999999</c:v>
                </c:pt>
                <c:pt idx="6">
                  <c:v>157.06899999999999</c:v>
                </c:pt>
                <c:pt idx="7">
                  <c:v>153.929</c:v>
                </c:pt>
                <c:pt idx="8">
                  <c:v>152.21899999999999</c:v>
                </c:pt>
                <c:pt idx="9">
                  <c:v>151.66899999999998</c:v>
                </c:pt>
                <c:pt idx="10">
                  <c:v>152.44900000000001</c:v>
                </c:pt>
                <c:pt idx="11">
                  <c:v>152.37899999999999</c:v>
                </c:pt>
                <c:pt idx="12">
                  <c:v>152.869</c:v>
                </c:pt>
                <c:pt idx="13">
                  <c:v>153.21899999999999</c:v>
                </c:pt>
                <c:pt idx="14">
                  <c:v>152.71899999999999</c:v>
                </c:pt>
                <c:pt idx="15">
                  <c:v>154.81899999999999</c:v>
                </c:pt>
                <c:pt idx="16">
                  <c:v>154.279</c:v>
                </c:pt>
                <c:pt idx="17">
                  <c:v>155.60900000000001</c:v>
                </c:pt>
                <c:pt idx="18">
                  <c:v>155.999</c:v>
                </c:pt>
                <c:pt idx="19">
                  <c:v>156.78899999999999</c:v>
                </c:pt>
                <c:pt idx="20">
                  <c:v>158.10900000000001</c:v>
                </c:pt>
                <c:pt idx="21">
                  <c:v>158.589</c:v>
                </c:pt>
                <c:pt idx="22">
                  <c:v>159.76900000000001</c:v>
                </c:pt>
                <c:pt idx="23">
                  <c:v>164.309</c:v>
                </c:pt>
                <c:pt idx="24">
                  <c:v>163.16499999999999</c:v>
                </c:pt>
                <c:pt idx="25">
                  <c:v>163.33099999999999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09920"/>
        <c:axId val="399710312"/>
      </c:scatterChart>
      <c:valAx>
        <c:axId val="3997099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10312"/>
        <c:crosses val="autoZero"/>
        <c:crossBetween val="midCat"/>
        <c:majorUnit val="30"/>
      </c:valAx>
      <c:valAx>
        <c:axId val="399710312"/>
        <c:scaling>
          <c:orientation val="minMax"/>
          <c:max val="168"/>
          <c:min val="148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09920"/>
        <c:crossesAt val="-25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946669895669449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'35107030_CABUYARO_20170428'!$A$46:$A$47</c:f>
              <c:numCache>
                <c:formatCode>0.00</c:formatCode>
                <c:ptCount val="2"/>
                <c:pt idx="0">
                  <c:v>36</c:v>
                </c:pt>
                <c:pt idx="1">
                  <c:v>164</c:v>
                </c:pt>
              </c:numCache>
            </c:numRef>
          </c:xVal>
          <c:yVal>
            <c:numRef>
              <c:f>'35107030_CABUYARO_20170428'!$B$46:$B$47</c:f>
              <c:numCache>
                <c:formatCode>#,##0.000</c:formatCode>
                <c:ptCount val="2"/>
                <c:pt idx="0">
                  <c:v>164.11099999999999</c:v>
                </c:pt>
                <c:pt idx="1">
                  <c:v>164.11099999999999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'35107030_CABUYARO_20170428'!$A$48:$A$49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'35107030_CABUYARO_20170428'!$B$48:$B$49</c:f>
              <c:numCache>
                <c:formatCode>#,##0.000</c:formatCode>
                <c:ptCount val="2"/>
                <c:pt idx="0">
                  <c:v>166.631</c:v>
                </c:pt>
                <c:pt idx="1">
                  <c:v>165.131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'35107030_CABUYARO_20170428'!$A$3:$A$45</c:f>
              <c:numCache>
                <c:formatCode>0.00</c:formatCode>
                <c:ptCount val="43"/>
                <c:pt idx="0">
                  <c:v>0</c:v>
                </c:pt>
                <c:pt idx="1">
                  <c:v>30</c:v>
                </c:pt>
                <c:pt idx="2">
                  <c:v>36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96</c:v>
                </c:pt>
                <c:pt idx="14">
                  <c:v>102</c:v>
                </c:pt>
                <c:pt idx="15">
                  <c:v>108</c:v>
                </c:pt>
                <c:pt idx="16">
                  <c:v>115</c:v>
                </c:pt>
                <c:pt idx="17">
                  <c:v>122</c:v>
                </c:pt>
                <c:pt idx="18">
                  <c:v>130</c:v>
                </c:pt>
                <c:pt idx="19">
                  <c:v>138</c:v>
                </c:pt>
                <c:pt idx="20">
                  <c:v>146</c:v>
                </c:pt>
                <c:pt idx="21">
                  <c:v>155</c:v>
                </c:pt>
                <c:pt idx="22">
                  <c:v>164</c:v>
                </c:pt>
                <c:pt idx="23">
                  <c:v>169</c:v>
                </c:pt>
              </c:numCache>
            </c:numRef>
          </c:xVal>
          <c:yVal>
            <c:numRef>
              <c:f>'35107030_CABUYARO_20170428'!$B$3:$B$45</c:f>
              <c:numCache>
                <c:formatCode>#,##0.000</c:formatCode>
                <c:ptCount val="43"/>
                <c:pt idx="0">
                  <c:v>168.67599999999999</c:v>
                </c:pt>
                <c:pt idx="1">
                  <c:v>168.67599999999999</c:v>
                </c:pt>
                <c:pt idx="2">
                  <c:v>164.11099999999999</c:v>
                </c:pt>
                <c:pt idx="3">
                  <c:v>164.11099999999999</c:v>
                </c:pt>
                <c:pt idx="4">
                  <c:v>156.36099999999999</c:v>
                </c:pt>
                <c:pt idx="5">
                  <c:v>156.291</c:v>
                </c:pt>
                <c:pt idx="6">
                  <c:v>152.81099999999998</c:v>
                </c:pt>
                <c:pt idx="7">
                  <c:v>152.661</c:v>
                </c:pt>
                <c:pt idx="8">
                  <c:v>152.761</c:v>
                </c:pt>
                <c:pt idx="9">
                  <c:v>153.08099999999999</c:v>
                </c:pt>
                <c:pt idx="10">
                  <c:v>153.691</c:v>
                </c:pt>
                <c:pt idx="11">
                  <c:v>153.81099999999998</c:v>
                </c:pt>
                <c:pt idx="12">
                  <c:v>153.911</c:v>
                </c:pt>
                <c:pt idx="13">
                  <c:v>154.92099999999999</c:v>
                </c:pt>
                <c:pt idx="14">
                  <c:v>155.98099999999999</c:v>
                </c:pt>
                <c:pt idx="15">
                  <c:v>155.971</c:v>
                </c:pt>
                <c:pt idx="16">
                  <c:v>156.78099999999998</c:v>
                </c:pt>
                <c:pt idx="17">
                  <c:v>157.34099999999998</c:v>
                </c:pt>
                <c:pt idx="18">
                  <c:v>157.571</c:v>
                </c:pt>
                <c:pt idx="19">
                  <c:v>159.011</c:v>
                </c:pt>
                <c:pt idx="20">
                  <c:v>159.96099999999998</c:v>
                </c:pt>
                <c:pt idx="21">
                  <c:v>162.21099999999998</c:v>
                </c:pt>
                <c:pt idx="22">
                  <c:v>164.11099999999999</c:v>
                </c:pt>
                <c:pt idx="23">
                  <c:v>165.626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'35107030_CABUYARO_20170428'!$A$48:$A$49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'35107030_CABUYARO_20170428'!$B$48:$B$49</c:f>
              <c:numCache>
                <c:formatCode>#,##0.000</c:formatCode>
                <c:ptCount val="2"/>
                <c:pt idx="0">
                  <c:v>166.631</c:v>
                </c:pt>
                <c:pt idx="1">
                  <c:v>165.131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'35107030_CABUYARO_20170428'!$A$56:$A$57</c:f>
              <c:numCache>
                <c:formatCode>0.00</c:formatCode>
                <c:ptCount val="2"/>
                <c:pt idx="0">
                  <c:v>34</c:v>
                </c:pt>
                <c:pt idx="1">
                  <c:v>169</c:v>
                </c:pt>
              </c:numCache>
            </c:numRef>
          </c:xVal>
          <c:yVal>
            <c:numRef>
              <c:f>'35107030_CABUYARO_20170428'!$B$56:$B$57</c:f>
              <c:numCache>
                <c:formatCode>#,##0.000</c:formatCode>
                <c:ptCount val="2"/>
                <c:pt idx="0">
                  <c:v>165.626</c:v>
                </c:pt>
                <c:pt idx="1">
                  <c:v>165.626</c:v>
                </c:pt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 16'!#REF!</c:f>
            </c:numRef>
          </c:xVal>
          <c:yVal>
            <c:numRef>
              <c:f>'35107030_CABUYARO_META 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'35107030_CABUYARO_20170428'!$A$54:$A$55</c:f>
              <c:numCache>
                <c:formatCode>0.00</c:formatCode>
                <c:ptCount val="2"/>
              </c:numCache>
            </c:numRef>
          </c:xVal>
          <c:yVal>
            <c:numRef>
              <c:f>'35107030_CABUYARO_20170428'!$B$54:$B$55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'35107030_CABUYARO_20170428'!$A$52:$A$53</c:f>
              <c:numCache>
                <c:formatCode>0.00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'35107030_CABUYARO_20170428'!$B$52:$B$53</c:f>
              <c:numCache>
                <c:formatCode>#,##0.000</c:formatCode>
                <c:ptCount val="2"/>
                <c:pt idx="0">
                  <c:v>164.62100000000001</c:v>
                </c:pt>
                <c:pt idx="1">
                  <c:v>163.62100000000001</c:v>
                </c:pt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'35107030_CABUYARO_20170428'!$A$50:$A$51</c:f>
              <c:numCache>
                <c:formatCode>0.00</c:formatCode>
                <c:ptCount val="2"/>
                <c:pt idx="0">
                  <c:v>36</c:v>
                </c:pt>
                <c:pt idx="1">
                  <c:v>36</c:v>
                </c:pt>
              </c:numCache>
            </c:numRef>
          </c:xVal>
          <c:yVal>
            <c:numRef>
              <c:f>'35107030_CABUYARO_20170428'!$B$50:$B$51</c:f>
              <c:numCache>
                <c:formatCode>#,##0.000</c:formatCode>
                <c:ptCount val="2"/>
                <c:pt idx="0">
                  <c:v>165.62100000000001</c:v>
                </c:pt>
                <c:pt idx="1">
                  <c:v>164.62100000000001</c:v>
                </c:pt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11488"/>
        <c:axId val="399711880"/>
      </c:scatterChart>
      <c:valAx>
        <c:axId val="3997114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11880"/>
        <c:crosses val="autoZero"/>
        <c:crossBetween val="midCat"/>
        <c:majorUnit val="30"/>
      </c:valAx>
      <c:valAx>
        <c:axId val="399711880"/>
        <c:scaling>
          <c:orientation val="minMax"/>
          <c:max val="170"/>
          <c:min val="148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11488"/>
        <c:crossesAt val="-25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946669895669449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'35107030_CABUYARO_20170811'!$A$46:$A$47</c:f>
              <c:numCache>
                <c:formatCode>0.00</c:formatCode>
                <c:ptCount val="2"/>
                <c:pt idx="0">
                  <c:v>23.2</c:v>
                </c:pt>
                <c:pt idx="1">
                  <c:v>169</c:v>
                </c:pt>
              </c:numCache>
            </c:numRef>
          </c:xVal>
          <c:yVal>
            <c:numRef>
              <c:f>'35107030_CABUYARO_20170811'!$B$46:$B$47</c:f>
              <c:numCache>
                <c:formatCode>#,##0.000</c:formatCode>
                <c:ptCount val="2"/>
                <c:pt idx="0">
                  <c:v>163.381</c:v>
                </c:pt>
                <c:pt idx="1">
                  <c:v>163.381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'35107030_CABUYARO_20170811'!$A$48:$A$49</c:f>
              <c:numCache>
                <c:formatCode>0.00</c:formatCode>
                <c:ptCount val="2"/>
                <c:pt idx="0">
                  <c:v>23.5</c:v>
                </c:pt>
                <c:pt idx="1">
                  <c:v>23.5</c:v>
                </c:pt>
              </c:numCache>
            </c:numRef>
          </c:xVal>
          <c:yVal>
            <c:numRef>
              <c:f>'35107030_CABUYARO_20170811'!$B$48:$B$49</c:f>
              <c:numCache>
                <c:formatCode>#,##0.000</c:formatCode>
                <c:ptCount val="2"/>
                <c:pt idx="0">
                  <c:v>166.63399999999999</c:v>
                </c:pt>
                <c:pt idx="1">
                  <c:v>165.13399999999999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'35107030_CABUYARO_20170811'!$A$3:$A$45</c:f>
              <c:numCache>
                <c:formatCode>0.00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23.2</c:v>
                </c:pt>
                <c:pt idx="3">
                  <c:v>23.2</c:v>
                </c:pt>
                <c:pt idx="4">
                  <c:v>23.2</c:v>
                </c:pt>
                <c:pt idx="5">
                  <c:v>28</c:v>
                </c:pt>
                <c:pt idx="6">
                  <c:v>35</c:v>
                </c:pt>
                <c:pt idx="7">
                  <c:v>42</c:v>
                </c:pt>
                <c:pt idx="8">
                  <c:v>49</c:v>
                </c:pt>
                <c:pt idx="9">
                  <c:v>56</c:v>
                </c:pt>
                <c:pt idx="10">
                  <c:v>63</c:v>
                </c:pt>
                <c:pt idx="11">
                  <c:v>70</c:v>
                </c:pt>
                <c:pt idx="12">
                  <c:v>77</c:v>
                </c:pt>
                <c:pt idx="13">
                  <c:v>84</c:v>
                </c:pt>
                <c:pt idx="14">
                  <c:v>91</c:v>
                </c:pt>
                <c:pt idx="15">
                  <c:v>98</c:v>
                </c:pt>
                <c:pt idx="16">
                  <c:v>105</c:v>
                </c:pt>
                <c:pt idx="17">
                  <c:v>112</c:v>
                </c:pt>
                <c:pt idx="18">
                  <c:v>119</c:v>
                </c:pt>
                <c:pt idx="19">
                  <c:v>129</c:v>
                </c:pt>
                <c:pt idx="20">
                  <c:v>139</c:v>
                </c:pt>
                <c:pt idx="21">
                  <c:v>149</c:v>
                </c:pt>
                <c:pt idx="22">
                  <c:v>159</c:v>
                </c:pt>
                <c:pt idx="23">
                  <c:v>169</c:v>
                </c:pt>
              </c:numCache>
            </c:numRef>
          </c:xVal>
          <c:yVal>
            <c:numRef>
              <c:f>'35107030_CABUYARO_20170811'!$B$3:$B$45</c:f>
              <c:numCache>
                <c:formatCode>#,##0.000</c:formatCode>
                <c:ptCount val="43"/>
                <c:pt idx="0">
                  <c:v>165.65899999999999</c:v>
                </c:pt>
                <c:pt idx="1">
                  <c:v>165.619</c:v>
                </c:pt>
                <c:pt idx="2">
                  <c:v>165.71299999999999</c:v>
                </c:pt>
                <c:pt idx="3">
                  <c:v>163.381</c:v>
                </c:pt>
                <c:pt idx="4">
                  <c:v>162.381</c:v>
                </c:pt>
                <c:pt idx="5">
                  <c:v>160.71100000000001</c:v>
                </c:pt>
                <c:pt idx="6">
                  <c:v>160.261</c:v>
                </c:pt>
                <c:pt idx="7">
                  <c:v>160.27099999999999</c:v>
                </c:pt>
                <c:pt idx="8">
                  <c:v>154.20099999999999</c:v>
                </c:pt>
                <c:pt idx="9">
                  <c:v>151.68100000000001</c:v>
                </c:pt>
                <c:pt idx="10">
                  <c:v>150.911</c:v>
                </c:pt>
                <c:pt idx="11">
                  <c:v>149.93100000000001</c:v>
                </c:pt>
                <c:pt idx="12">
                  <c:v>151.58099999999999</c:v>
                </c:pt>
                <c:pt idx="13">
                  <c:v>151.90100000000001</c:v>
                </c:pt>
                <c:pt idx="14">
                  <c:v>152.511</c:v>
                </c:pt>
                <c:pt idx="15">
                  <c:v>153.14099999999999</c:v>
                </c:pt>
                <c:pt idx="16">
                  <c:v>153.95099999999999</c:v>
                </c:pt>
                <c:pt idx="17">
                  <c:v>155.77099999999999</c:v>
                </c:pt>
                <c:pt idx="18">
                  <c:v>159.441</c:v>
                </c:pt>
                <c:pt idx="19">
                  <c:v>161.851</c:v>
                </c:pt>
                <c:pt idx="20">
                  <c:v>162.09100000000001</c:v>
                </c:pt>
                <c:pt idx="21">
                  <c:v>162.24100000000001</c:v>
                </c:pt>
                <c:pt idx="22">
                  <c:v>162.46100000000001</c:v>
                </c:pt>
                <c:pt idx="23">
                  <c:v>163.041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'35107030_CABUYARO_20170811'!$A$48:$A$49</c:f>
              <c:numCache>
                <c:formatCode>0.00</c:formatCode>
                <c:ptCount val="2"/>
                <c:pt idx="0">
                  <c:v>23.5</c:v>
                </c:pt>
                <c:pt idx="1">
                  <c:v>23.5</c:v>
                </c:pt>
              </c:numCache>
            </c:numRef>
          </c:xVal>
          <c:yVal>
            <c:numRef>
              <c:f>'35107030_CABUYARO_20170811'!$B$48:$B$49</c:f>
              <c:numCache>
                <c:formatCode>#,##0.000</c:formatCode>
                <c:ptCount val="2"/>
                <c:pt idx="0">
                  <c:v>166.63399999999999</c:v>
                </c:pt>
                <c:pt idx="1">
                  <c:v>165.13399999999999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'35107030_CABUYARO_20170811'!$A$58:$A$59</c:f>
              <c:numCache>
                <c:formatCode>0.00</c:formatCode>
                <c:ptCount val="2"/>
                <c:pt idx="0">
                  <c:v>23.2</c:v>
                </c:pt>
                <c:pt idx="1">
                  <c:v>169</c:v>
                </c:pt>
              </c:numCache>
            </c:numRef>
          </c:xVal>
          <c:yVal>
            <c:numRef>
              <c:f>'35107030_CABUYARO_20170811'!$B$58:$B$59</c:f>
              <c:numCache>
                <c:formatCode>#,##0.000</c:formatCode>
                <c:ptCount val="2"/>
                <c:pt idx="0">
                  <c:v>163.041</c:v>
                </c:pt>
                <c:pt idx="1">
                  <c:v>163.041</c:v>
                </c:pt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 16'!#REF!</c:f>
            </c:numRef>
          </c:xVal>
          <c:yVal>
            <c:numRef>
              <c:f>'35107030_CABUYARO_META 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'35107030_CABUYARO_20170811'!$A$56:$A$57</c:f>
              <c:numCache>
                <c:formatCode>0.00</c:formatCode>
                <c:ptCount val="2"/>
              </c:numCache>
            </c:numRef>
          </c:xVal>
          <c:yVal>
            <c:numRef>
              <c:f>'35107030_CABUYARO_20170811'!$B$56:$B$57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'35107030_CABUYARO_20170811'!$A$52:$A$53</c:f>
              <c:numCache>
                <c:formatCode>0.00</c:formatCode>
                <c:ptCount val="2"/>
                <c:pt idx="0">
                  <c:v>23.2</c:v>
                </c:pt>
                <c:pt idx="1">
                  <c:v>23.2</c:v>
                </c:pt>
              </c:numCache>
            </c:numRef>
          </c:xVal>
          <c:yVal>
            <c:numRef>
              <c:f>'35107030_CABUYARO_20170811'!$B$52:$B$53</c:f>
              <c:numCache>
                <c:formatCode>#,##0.000</c:formatCode>
                <c:ptCount val="2"/>
                <c:pt idx="0">
                  <c:v>164.601</c:v>
                </c:pt>
                <c:pt idx="1">
                  <c:v>163.601</c:v>
                </c:pt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'35107030_CABUYARO_20170811'!$A$50:$A$51</c:f>
              <c:numCache>
                <c:formatCode>0.00</c:formatCode>
                <c:ptCount val="2"/>
                <c:pt idx="0">
                  <c:v>23.2</c:v>
                </c:pt>
                <c:pt idx="1">
                  <c:v>23.2</c:v>
                </c:pt>
              </c:numCache>
            </c:numRef>
          </c:xVal>
          <c:yVal>
            <c:numRef>
              <c:f>'35107030_CABUYARO_20170811'!$B$50:$B$51</c:f>
              <c:numCache>
                <c:formatCode>#,##0.000</c:formatCode>
                <c:ptCount val="2"/>
                <c:pt idx="0">
                  <c:v>165.60499999999999</c:v>
                </c:pt>
                <c:pt idx="1">
                  <c:v>164.60499999999999</c:v>
                </c:pt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10"/>
          <c:tx>
            <c:v>20170428</c:v>
          </c:tx>
          <c:marker>
            <c:symbol val="none"/>
          </c:marker>
          <c:xVal>
            <c:numRef>
              <c:f>'35107030_CABUYARO_20170428'!$A$2:$A$26</c:f>
              <c:numCache>
                <c:formatCode>0.00</c:formatCode>
                <c:ptCount val="25"/>
                <c:pt idx="1">
                  <c:v>0</c:v>
                </c:pt>
                <c:pt idx="2">
                  <c:v>30</c:v>
                </c:pt>
                <c:pt idx="3">
                  <c:v>36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72</c:v>
                </c:pt>
                <c:pt idx="11">
                  <c:v>78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115</c:v>
                </c:pt>
                <c:pt idx="18">
                  <c:v>122</c:v>
                </c:pt>
                <c:pt idx="19">
                  <c:v>130</c:v>
                </c:pt>
                <c:pt idx="20">
                  <c:v>138</c:v>
                </c:pt>
                <c:pt idx="21">
                  <c:v>146</c:v>
                </c:pt>
                <c:pt idx="22">
                  <c:v>155</c:v>
                </c:pt>
                <c:pt idx="23">
                  <c:v>164</c:v>
                </c:pt>
                <c:pt idx="24">
                  <c:v>169</c:v>
                </c:pt>
              </c:numCache>
            </c:numRef>
          </c:xVal>
          <c:yVal>
            <c:numRef>
              <c:f>'35107030_CABUYARO_20170428'!$B$2:$B$26</c:f>
              <c:numCache>
                <c:formatCode>#.##0000</c:formatCode>
                <c:ptCount val="25"/>
                <c:pt idx="0">
                  <c:v>167.428</c:v>
                </c:pt>
                <c:pt idx="1">
                  <c:v>168.67599999999999</c:v>
                </c:pt>
                <c:pt idx="2">
                  <c:v>168.67599999999999</c:v>
                </c:pt>
                <c:pt idx="3">
                  <c:v>164.11099999999999</c:v>
                </c:pt>
                <c:pt idx="4">
                  <c:v>164.11099999999999</c:v>
                </c:pt>
                <c:pt idx="5">
                  <c:v>156.36099999999999</c:v>
                </c:pt>
                <c:pt idx="6">
                  <c:v>156.291</c:v>
                </c:pt>
                <c:pt idx="7">
                  <c:v>152.81099999999998</c:v>
                </c:pt>
                <c:pt idx="8">
                  <c:v>152.661</c:v>
                </c:pt>
                <c:pt idx="9">
                  <c:v>152.761</c:v>
                </c:pt>
                <c:pt idx="10">
                  <c:v>153.08099999999999</c:v>
                </c:pt>
                <c:pt idx="11">
                  <c:v>153.691</c:v>
                </c:pt>
                <c:pt idx="12">
                  <c:v>153.81099999999998</c:v>
                </c:pt>
                <c:pt idx="13">
                  <c:v>153.911</c:v>
                </c:pt>
                <c:pt idx="14">
                  <c:v>154.92099999999999</c:v>
                </c:pt>
                <c:pt idx="15">
                  <c:v>155.98099999999999</c:v>
                </c:pt>
                <c:pt idx="16">
                  <c:v>155.971</c:v>
                </c:pt>
                <c:pt idx="17">
                  <c:v>156.78099999999998</c:v>
                </c:pt>
                <c:pt idx="18">
                  <c:v>157.34099999999998</c:v>
                </c:pt>
                <c:pt idx="19">
                  <c:v>157.571</c:v>
                </c:pt>
                <c:pt idx="20">
                  <c:v>159.011</c:v>
                </c:pt>
                <c:pt idx="21">
                  <c:v>159.96099999999998</c:v>
                </c:pt>
                <c:pt idx="22">
                  <c:v>162.21099999999998</c:v>
                </c:pt>
                <c:pt idx="23">
                  <c:v>164.11099999999999</c:v>
                </c:pt>
                <c:pt idx="24">
                  <c:v>165.626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12664"/>
        <c:axId val="399713056"/>
      </c:scatterChart>
      <c:valAx>
        <c:axId val="3997126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13056"/>
        <c:crosses val="autoZero"/>
        <c:crossBetween val="midCat"/>
        <c:majorUnit val="30"/>
      </c:valAx>
      <c:valAx>
        <c:axId val="399713056"/>
        <c:scaling>
          <c:orientation val="minMax"/>
          <c:max val="170"/>
          <c:min val="148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12664"/>
        <c:crossesAt val="-25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946669895669449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'35107030_CABUYARO_20170811_C'!$A$46:$A$47</c:f>
              <c:numCache>
                <c:formatCode>0.00</c:formatCode>
                <c:ptCount val="2"/>
              </c:numCache>
            </c:numRef>
          </c:xVal>
          <c:yVal>
            <c:numRef>
              <c:f>'35107030_CABUYARO_20170811_C'!$B$46:$B$47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'35107030_CABUYARO_20170811_C'!$A$48:$A$49</c:f>
              <c:numCache>
                <c:formatCode>0.00</c:formatCode>
                <c:ptCount val="2"/>
              </c:numCache>
            </c:numRef>
          </c:xVal>
          <c:yVal>
            <c:numRef>
              <c:f>'35107030_CABUYARO_20170811_C'!$B$48:$B$49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'35107030_CABUYARO_20170811_C'!$A$3:$A$45</c:f>
              <c:numCache>
                <c:formatCode>0.00</c:formatCode>
                <c:ptCount val="43"/>
                <c:pt idx="0">
                  <c:v>0</c:v>
                </c:pt>
              </c:numCache>
            </c:numRef>
          </c:xVal>
          <c:yVal>
            <c:numRef>
              <c:f>'35107030_CABUYARO_20170811_C'!$B$3:$B$45</c:f>
              <c:numCache>
                <c:formatCode>#,##0.000</c:formatCode>
                <c:ptCount val="43"/>
                <c:pt idx="0">
                  <c:v>166.63399999999999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'35107030_CABUYARO_20170811_C'!$A$48:$A$49</c:f>
              <c:numCache>
                <c:formatCode>0.00</c:formatCode>
                <c:ptCount val="2"/>
              </c:numCache>
            </c:numRef>
          </c:xVal>
          <c:yVal>
            <c:numRef>
              <c:f>'35107030_CABUYARO_20170811_C'!$B$48:$B$49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'35107030_CABUYARO_20170811_C'!$A$56:$A$57</c:f>
              <c:numCache>
                <c:formatCode>0.00</c:formatCode>
                <c:ptCount val="2"/>
              </c:numCache>
            </c:numRef>
          </c:xVal>
          <c:yVal>
            <c:numRef>
              <c:f>'35107030_CABUYARO_20170811_C'!$B$56:$B$57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 16'!#REF!</c:f>
            </c:numRef>
          </c:xVal>
          <c:yVal>
            <c:numRef>
              <c:f>'35107030_CABUYARO_META 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'35107030_CABUYARO_20170811_C'!$A$54:$A$55</c:f>
              <c:numCache>
                <c:formatCode>0.00</c:formatCode>
                <c:ptCount val="2"/>
              </c:numCache>
            </c:numRef>
          </c:xVal>
          <c:yVal>
            <c:numRef>
              <c:f>'35107030_CABUYARO_20170811_C'!$B$54:$B$55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'35107030_CABUYARO_20170811_C'!$A$52:$A$53</c:f>
              <c:numCache>
                <c:formatCode>0.00</c:formatCode>
                <c:ptCount val="2"/>
              </c:numCache>
            </c:numRef>
          </c:xVal>
          <c:yVal>
            <c:numRef>
              <c:f>'35107030_CABUYARO_20170811_C'!$B$52:$B$53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'35107030_CABUYARO_20170811_C'!$A$50:$A$51</c:f>
              <c:numCache>
                <c:formatCode>0.00</c:formatCode>
                <c:ptCount val="2"/>
              </c:numCache>
            </c:numRef>
          </c:xVal>
          <c:yVal>
            <c:numRef>
              <c:f>'35107030_CABUYARO_20170811_C'!$B$50:$B$51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13840"/>
        <c:axId val="399714232"/>
      </c:scatterChart>
      <c:valAx>
        <c:axId val="3997138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14232"/>
        <c:crosses val="autoZero"/>
        <c:crossBetween val="midCat"/>
        <c:majorUnit val="30"/>
      </c:valAx>
      <c:valAx>
        <c:axId val="399714232"/>
        <c:scaling>
          <c:orientation val="minMax"/>
          <c:max val="170"/>
          <c:min val="148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9713840"/>
        <c:crossesAt val="-25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JEB.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20050305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'3510703.Cabuyaro.050305'!$A$3:$A$37</c:f>
              <c:numCache>
                <c:formatCode>0.00</c:formatCode>
                <c:ptCount val="35"/>
                <c:pt idx="0">
                  <c:v>0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33</c:v>
                </c:pt>
                <c:pt idx="8">
                  <c:v>38</c:v>
                </c:pt>
                <c:pt idx="9">
                  <c:v>43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63</c:v>
                </c:pt>
                <c:pt idx="14">
                  <c:v>68</c:v>
                </c:pt>
                <c:pt idx="15">
                  <c:v>73</c:v>
                </c:pt>
                <c:pt idx="16">
                  <c:v>78</c:v>
                </c:pt>
                <c:pt idx="17">
                  <c:v>83</c:v>
                </c:pt>
                <c:pt idx="18">
                  <c:v>88</c:v>
                </c:pt>
                <c:pt idx="19">
                  <c:v>93</c:v>
                </c:pt>
                <c:pt idx="20">
                  <c:v>98</c:v>
                </c:pt>
                <c:pt idx="21">
                  <c:v>103</c:v>
                </c:pt>
                <c:pt idx="22">
                  <c:v>108</c:v>
                </c:pt>
                <c:pt idx="23">
                  <c:v>113</c:v>
                </c:pt>
                <c:pt idx="24">
                  <c:v>118</c:v>
                </c:pt>
                <c:pt idx="25">
                  <c:v>123</c:v>
                </c:pt>
                <c:pt idx="26">
                  <c:v>128</c:v>
                </c:pt>
                <c:pt idx="27">
                  <c:v>139</c:v>
                </c:pt>
                <c:pt idx="28">
                  <c:v>139</c:v>
                </c:pt>
                <c:pt idx="29">
                  <c:v>142</c:v>
                </c:pt>
                <c:pt idx="30">
                  <c:v>160</c:v>
                </c:pt>
              </c:numCache>
            </c:numRef>
          </c:xVal>
          <c:yVal>
            <c:numRef>
              <c:f>'3510703.Cabuyaro.050305'!$B$3:$B$37</c:f>
              <c:numCache>
                <c:formatCode>0.000</c:formatCode>
                <c:ptCount val="35"/>
                <c:pt idx="0">
                  <c:v>100</c:v>
                </c:pt>
                <c:pt idx="1">
                  <c:v>99.745999999999995</c:v>
                </c:pt>
                <c:pt idx="2">
                  <c:v>95.248999999999995</c:v>
                </c:pt>
                <c:pt idx="3">
                  <c:v>92.899000000000001</c:v>
                </c:pt>
                <c:pt idx="4">
                  <c:v>92.608999999999995</c:v>
                </c:pt>
                <c:pt idx="5">
                  <c:v>92.209000000000003</c:v>
                </c:pt>
                <c:pt idx="6">
                  <c:v>91.494</c:v>
                </c:pt>
                <c:pt idx="7">
                  <c:v>91.748999999999995</c:v>
                </c:pt>
                <c:pt idx="8">
                  <c:v>91.748999999999995</c:v>
                </c:pt>
                <c:pt idx="9">
                  <c:v>91.799000000000007</c:v>
                </c:pt>
                <c:pt idx="10">
                  <c:v>91.948999999999998</c:v>
                </c:pt>
                <c:pt idx="11">
                  <c:v>91.948999999999998</c:v>
                </c:pt>
                <c:pt idx="12">
                  <c:v>91.748999999999995</c:v>
                </c:pt>
                <c:pt idx="13">
                  <c:v>91.718999999999994</c:v>
                </c:pt>
                <c:pt idx="14">
                  <c:v>91.748999999999995</c:v>
                </c:pt>
                <c:pt idx="15">
                  <c:v>91.739000000000004</c:v>
                </c:pt>
                <c:pt idx="16">
                  <c:v>91.679000000000002</c:v>
                </c:pt>
                <c:pt idx="17">
                  <c:v>91.799000000000007</c:v>
                </c:pt>
                <c:pt idx="18">
                  <c:v>91.748999999999995</c:v>
                </c:pt>
                <c:pt idx="19">
                  <c:v>91.899000000000001</c:v>
                </c:pt>
                <c:pt idx="20">
                  <c:v>91.968999999999994</c:v>
                </c:pt>
                <c:pt idx="21">
                  <c:v>91.739000000000004</c:v>
                </c:pt>
                <c:pt idx="22">
                  <c:v>91.909000000000006</c:v>
                </c:pt>
                <c:pt idx="23">
                  <c:v>91.778999999999996</c:v>
                </c:pt>
                <c:pt idx="24">
                  <c:v>91.748999999999995</c:v>
                </c:pt>
                <c:pt idx="25">
                  <c:v>91.448999999999998</c:v>
                </c:pt>
                <c:pt idx="26">
                  <c:v>91.399000000000001</c:v>
                </c:pt>
                <c:pt idx="27">
                  <c:v>95.248999999999995</c:v>
                </c:pt>
                <c:pt idx="28">
                  <c:v>98.320999999999998</c:v>
                </c:pt>
                <c:pt idx="29">
                  <c:v>99</c:v>
                </c:pt>
                <c:pt idx="30">
                  <c:v>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'3510703.Cabuyaro.050305'!$A$42:$A$43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'3510703.Cabuyaro.050305'!$B$42:$B$43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'3510703.Cabuyaro.050305'!$A$40:$A$41</c:f>
              <c:numCache>
                <c:formatCode>0.00</c:formatCode>
                <c:ptCount val="2"/>
                <c:pt idx="0">
                  <c:v>135</c:v>
                </c:pt>
                <c:pt idx="1">
                  <c:v>135</c:v>
                </c:pt>
              </c:numCache>
            </c:numRef>
          </c:xVal>
          <c:yVal>
            <c:numRef>
              <c:f>'3510703.Cabuyaro.050305'!$B$40:$B$41</c:f>
              <c:numCache>
                <c:formatCode>0.000</c:formatCode>
                <c:ptCount val="2"/>
                <c:pt idx="0">
                  <c:v>98.692999999999998</c:v>
                </c:pt>
                <c:pt idx="1">
                  <c:v>92.692999999999998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'3510703.Cabuyaro.050305'!$A$38:$A$39</c:f>
              <c:numCache>
                <c:formatCode>0.00</c:formatCode>
                <c:ptCount val="2"/>
                <c:pt idx="0">
                  <c:v>15</c:v>
                </c:pt>
                <c:pt idx="1">
                  <c:v>139</c:v>
                </c:pt>
              </c:numCache>
            </c:numRef>
          </c:xVal>
          <c:yVal>
            <c:numRef>
              <c:f>'3510703.Cabuyaro.050305'!$B$38:$B$39</c:f>
              <c:numCache>
                <c:formatCode>0.000</c:formatCode>
                <c:ptCount val="2"/>
                <c:pt idx="0">
                  <c:v>98.320999999999998</c:v>
                </c:pt>
                <c:pt idx="1">
                  <c:v>98.320999999999998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'3510703.Cabuyaro.050305'!$A$44:$A$45</c:f>
              <c:numCache>
                <c:formatCode>0.00</c:formatCode>
                <c:ptCount val="2"/>
                <c:pt idx="0">
                  <c:v>14</c:v>
                </c:pt>
                <c:pt idx="1">
                  <c:v>142</c:v>
                </c:pt>
              </c:numCache>
            </c:numRef>
          </c:xVal>
          <c:yVal>
            <c:numRef>
              <c:f>'3510703.Cabuyaro.050305'!$B$44:$B$45</c:f>
              <c:numCache>
                <c:formatCode>0.000</c:formatCode>
                <c:ptCount val="2"/>
                <c:pt idx="0">
                  <c:v>99.745999999999995</c:v>
                </c:pt>
                <c:pt idx="1">
                  <c:v>99.126000000000005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80656"/>
        <c:axId val="663381048"/>
      </c:scatterChart>
      <c:valAx>
        <c:axId val="663380656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463671658347198"/>
              <c:y val="0.8982610717964052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3381048"/>
        <c:crossesAt val="89"/>
        <c:crossBetween val="midCat"/>
        <c:majorUnit val="18"/>
        <c:minorUnit val="4"/>
      </c:valAx>
      <c:valAx>
        <c:axId val="663381048"/>
        <c:scaling>
          <c:orientation val="minMax"/>
          <c:max val="105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8807542983915694E-2"/>
              <c:y val="2.837738493275221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3380656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JEB.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20050908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7526344980587905"/>
          <c:y val="0.6507005669170525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'3510703.Cabuyaro.080905'!$A$3:$A$37</c:f>
              <c:numCache>
                <c:formatCode>0.00</c:formatCode>
                <c:ptCount val="35"/>
                <c:pt idx="0">
                  <c:v>0</c:v>
                </c:pt>
                <c:pt idx="1">
                  <c:v>14</c:v>
                </c:pt>
                <c:pt idx="2">
                  <c:v>15.4</c:v>
                </c:pt>
                <c:pt idx="3">
                  <c:v>26</c:v>
                </c:pt>
                <c:pt idx="4">
                  <c:v>38</c:v>
                </c:pt>
                <c:pt idx="5">
                  <c:v>50</c:v>
                </c:pt>
                <c:pt idx="6">
                  <c:v>62</c:v>
                </c:pt>
                <c:pt idx="7">
                  <c:v>74</c:v>
                </c:pt>
                <c:pt idx="8">
                  <c:v>86</c:v>
                </c:pt>
                <c:pt idx="9">
                  <c:v>98</c:v>
                </c:pt>
                <c:pt idx="10">
                  <c:v>110</c:v>
                </c:pt>
                <c:pt idx="11">
                  <c:v>122</c:v>
                </c:pt>
                <c:pt idx="12">
                  <c:v>134</c:v>
                </c:pt>
                <c:pt idx="13">
                  <c:v>146</c:v>
                </c:pt>
                <c:pt idx="14">
                  <c:v>158</c:v>
                </c:pt>
                <c:pt idx="15">
                  <c:v>170</c:v>
                </c:pt>
                <c:pt idx="16">
                  <c:v>180</c:v>
                </c:pt>
                <c:pt idx="17">
                  <c:v>181</c:v>
                </c:pt>
                <c:pt idx="18">
                  <c:v>187</c:v>
                </c:pt>
              </c:numCache>
            </c:numRef>
          </c:xVal>
          <c:yVal>
            <c:numRef>
              <c:f>'3510703.Cabuyaro.080905'!$B$3:$B$37</c:f>
              <c:numCache>
                <c:formatCode>0.000</c:formatCode>
                <c:ptCount val="35"/>
                <c:pt idx="0">
                  <c:v>166</c:v>
                </c:pt>
                <c:pt idx="1">
                  <c:v>165.53800000000001</c:v>
                </c:pt>
                <c:pt idx="2">
                  <c:v>163.68199999999999</c:v>
                </c:pt>
                <c:pt idx="3">
                  <c:v>154.19200000000001</c:v>
                </c:pt>
                <c:pt idx="4">
                  <c:v>154.43199999999999</c:v>
                </c:pt>
                <c:pt idx="5">
                  <c:v>154.602</c:v>
                </c:pt>
                <c:pt idx="6">
                  <c:v>154.77199999999999</c:v>
                </c:pt>
                <c:pt idx="7">
                  <c:v>154.94200000000001</c:v>
                </c:pt>
                <c:pt idx="8">
                  <c:v>155.97200000000001</c:v>
                </c:pt>
                <c:pt idx="9">
                  <c:v>157.00200000000001</c:v>
                </c:pt>
                <c:pt idx="10">
                  <c:v>157.72200000000001</c:v>
                </c:pt>
                <c:pt idx="11">
                  <c:v>158.422</c:v>
                </c:pt>
                <c:pt idx="12">
                  <c:v>159.172</c:v>
                </c:pt>
                <c:pt idx="13">
                  <c:v>160.41200000000001</c:v>
                </c:pt>
                <c:pt idx="14">
                  <c:v>160.72200000000001</c:v>
                </c:pt>
                <c:pt idx="15">
                  <c:v>161.13200000000001</c:v>
                </c:pt>
                <c:pt idx="16">
                  <c:v>163.68199999999999</c:v>
                </c:pt>
                <c:pt idx="17">
                  <c:v>165.53800000000001</c:v>
                </c:pt>
                <c:pt idx="18">
                  <c:v>165.53800000000001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'3510703.Cabuyaro.080905'!$A$42:$A$43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'3510703.Cabuyaro.080905'!$B$42:$B$43</c:f>
              <c:numCache>
                <c:formatCode>0.000</c:formatCode>
                <c:ptCount val="2"/>
                <c:pt idx="0">
                  <c:v>167.20400000000001</c:v>
                </c:pt>
                <c:pt idx="1">
                  <c:v>165.70400000000001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'3510703.Cabuyaro.080905'!$A$40:$A$41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'3510703.Cabuyaro.080905'!$B$40:$B$41</c:f>
              <c:numCache>
                <c:formatCode>0.000</c:formatCode>
                <c:ptCount val="2"/>
                <c:pt idx="0">
                  <c:v>165.691</c:v>
                </c:pt>
                <c:pt idx="1">
                  <c:v>158.69300000000001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'3510703.Cabuyaro.080905'!$A$38:$A$39</c:f>
              <c:numCache>
                <c:formatCode>0.00</c:formatCode>
                <c:ptCount val="2"/>
                <c:pt idx="0">
                  <c:v>15.4</c:v>
                </c:pt>
                <c:pt idx="1">
                  <c:v>180</c:v>
                </c:pt>
              </c:numCache>
            </c:numRef>
          </c:xVal>
          <c:yVal>
            <c:numRef>
              <c:f>'3510703.Cabuyaro.080905'!$B$38:$B$39</c:f>
              <c:numCache>
                <c:formatCode>0.000</c:formatCode>
                <c:ptCount val="2"/>
                <c:pt idx="0">
                  <c:v>163.68199999999999</c:v>
                </c:pt>
                <c:pt idx="1">
                  <c:v>163.68199999999999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'3510703.Cabuyaro.080905'!$A$44:$A$45</c:f>
              <c:numCache>
                <c:formatCode>0.00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xVal>
          <c:yVal>
            <c:numRef>
              <c:f>'3510703.Cabuyaro.080905'!$B$44:$B$45</c:f>
              <c:numCache>
                <c:formatCode>0.000</c:formatCode>
                <c:ptCount val="2"/>
                <c:pt idx="0">
                  <c:v>165.53800000000001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86016"/>
        <c:axId val="403186408"/>
      </c:scatterChart>
      <c:valAx>
        <c:axId val="403186016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463671658347198"/>
              <c:y val="0.8982610717964052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86408"/>
        <c:crossesAt val="89"/>
        <c:crossBetween val="midCat"/>
        <c:majorUnit val="18"/>
        <c:minorUnit val="4"/>
      </c:valAx>
      <c:valAx>
        <c:axId val="403186408"/>
        <c:scaling>
          <c:orientation val="minMax"/>
          <c:max val="17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8807542983915694E-2"/>
              <c:y val="2.837738493275221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86016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JEB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20060302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'3510703.Cabuyaro.020306'!$A$3:$A$37</c:f>
              <c:numCache>
                <c:formatCode>0.00</c:formatCode>
                <c:ptCount val="35"/>
                <c:pt idx="0">
                  <c:v>0</c:v>
                </c:pt>
                <c:pt idx="1">
                  <c:v>9.4</c:v>
                </c:pt>
                <c:pt idx="2">
                  <c:v>15.5</c:v>
                </c:pt>
                <c:pt idx="3">
                  <c:v>23</c:v>
                </c:pt>
                <c:pt idx="4">
                  <c:v>32</c:v>
                </c:pt>
                <c:pt idx="5">
                  <c:v>41</c:v>
                </c:pt>
                <c:pt idx="6">
                  <c:v>45.5</c:v>
                </c:pt>
                <c:pt idx="7">
                  <c:v>50</c:v>
                </c:pt>
                <c:pt idx="8">
                  <c:v>54.5</c:v>
                </c:pt>
                <c:pt idx="9">
                  <c:v>59</c:v>
                </c:pt>
                <c:pt idx="10">
                  <c:v>63.5</c:v>
                </c:pt>
                <c:pt idx="11">
                  <c:v>68</c:v>
                </c:pt>
                <c:pt idx="12">
                  <c:v>72.5</c:v>
                </c:pt>
                <c:pt idx="13">
                  <c:v>77</c:v>
                </c:pt>
                <c:pt idx="14">
                  <c:v>81.5</c:v>
                </c:pt>
                <c:pt idx="15">
                  <c:v>86</c:v>
                </c:pt>
                <c:pt idx="16">
                  <c:v>90.5</c:v>
                </c:pt>
                <c:pt idx="17">
                  <c:v>95</c:v>
                </c:pt>
                <c:pt idx="18">
                  <c:v>99.5</c:v>
                </c:pt>
                <c:pt idx="19">
                  <c:v>104</c:v>
                </c:pt>
                <c:pt idx="20">
                  <c:v>108.5</c:v>
                </c:pt>
                <c:pt idx="21">
                  <c:v>113</c:v>
                </c:pt>
                <c:pt idx="22">
                  <c:v>122</c:v>
                </c:pt>
                <c:pt idx="23">
                  <c:v>137</c:v>
                </c:pt>
                <c:pt idx="24">
                  <c:v>142</c:v>
                </c:pt>
                <c:pt idx="25">
                  <c:v>152</c:v>
                </c:pt>
              </c:numCache>
            </c:numRef>
          </c:xVal>
          <c:yVal>
            <c:numRef>
              <c:f>'3510703.Cabuyaro.020306'!$B$3:$B$37</c:f>
              <c:numCache>
                <c:formatCode>0.000</c:formatCode>
                <c:ptCount val="35"/>
                <c:pt idx="0">
                  <c:v>166</c:v>
                </c:pt>
                <c:pt idx="1">
                  <c:v>165.77199999999999</c:v>
                </c:pt>
                <c:pt idx="2">
                  <c:v>161.04599999999999</c:v>
                </c:pt>
                <c:pt idx="3">
                  <c:v>158.04599999999999</c:v>
                </c:pt>
                <c:pt idx="4">
                  <c:v>158.07599999999999</c:v>
                </c:pt>
                <c:pt idx="5">
                  <c:v>157.756</c:v>
                </c:pt>
                <c:pt idx="6">
                  <c:v>157.73599999999999</c:v>
                </c:pt>
                <c:pt idx="7">
                  <c:v>157.68600000000001</c:v>
                </c:pt>
                <c:pt idx="8">
                  <c:v>157.696</c:v>
                </c:pt>
                <c:pt idx="9">
                  <c:v>157.68600000000001</c:v>
                </c:pt>
                <c:pt idx="10">
                  <c:v>157.73599999999999</c:v>
                </c:pt>
                <c:pt idx="11">
                  <c:v>157.79599999999999</c:v>
                </c:pt>
                <c:pt idx="12">
                  <c:v>157.886</c:v>
                </c:pt>
                <c:pt idx="13">
                  <c:v>158.04599999999999</c:v>
                </c:pt>
                <c:pt idx="14">
                  <c:v>158.196</c:v>
                </c:pt>
                <c:pt idx="15">
                  <c:v>158.346</c:v>
                </c:pt>
                <c:pt idx="16">
                  <c:v>158.39599999999999</c:v>
                </c:pt>
                <c:pt idx="17">
                  <c:v>158.64599999999999</c:v>
                </c:pt>
                <c:pt idx="18">
                  <c:v>158.696</c:v>
                </c:pt>
                <c:pt idx="19">
                  <c:v>158.74600000000001</c:v>
                </c:pt>
                <c:pt idx="20">
                  <c:v>158.886</c:v>
                </c:pt>
                <c:pt idx="21">
                  <c:v>159.14599999999999</c:v>
                </c:pt>
                <c:pt idx="22">
                  <c:v>159.40600000000001</c:v>
                </c:pt>
                <c:pt idx="23">
                  <c:v>161.04599999999999</c:v>
                </c:pt>
                <c:pt idx="24">
                  <c:v>162.54599999999999</c:v>
                </c:pt>
                <c:pt idx="25">
                  <c:v>165.77199999999999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'3510703.Cabuyaro.020306'!$A$42:$A$43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'3510703.Cabuyaro.020306'!$B$42:$B$43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'3510703.Cabuyaro.020306'!$A$40:$A$41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'3510703.Cabuyaro.020306'!$B$40:$B$41</c:f>
              <c:numCache>
                <c:formatCode>0.000</c:formatCode>
                <c:ptCount val="2"/>
                <c:pt idx="0">
                  <c:v>163.68</c:v>
                </c:pt>
                <c:pt idx="1">
                  <c:v>158.68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'3510703.Cabuyaro.020306'!$A$38:$A$39</c:f>
              <c:numCache>
                <c:formatCode>0.00</c:formatCode>
                <c:ptCount val="2"/>
                <c:pt idx="0">
                  <c:v>15.5</c:v>
                </c:pt>
                <c:pt idx="1">
                  <c:v>137</c:v>
                </c:pt>
              </c:numCache>
            </c:numRef>
          </c:xVal>
          <c:yVal>
            <c:numRef>
              <c:f>'3510703.Cabuyaro.020306'!$B$38:$B$39</c:f>
              <c:numCache>
                <c:formatCode>0.000</c:formatCode>
                <c:ptCount val="2"/>
                <c:pt idx="0">
                  <c:v>161.04599999999999</c:v>
                </c:pt>
                <c:pt idx="1">
                  <c:v>161.04599999999999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'3510703.Cabuyaro.020306'!$A$44:$A$45</c:f>
              <c:numCache>
                <c:formatCode>0.00</c:formatCode>
                <c:ptCount val="2"/>
                <c:pt idx="0">
                  <c:v>9.4</c:v>
                </c:pt>
                <c:pt idx="1">
                  <c:v>0</c:v>
                </c:pt>
              </c:numCache>
            </c:numRef>
          </c:xVal>
          <c:yVal>
            <c:numRef>
              <c:f>'3510703.Cabuyaro.020306'!$B$44:$B$45</c:f>
              <c:numCache>
                <c:formatCode>0.00</c:formatCode>
                <c:ptCount val="2"/>
                <c:pt idx="0" formatCode="0.000">
                  <c:v>165.77199999999999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87192"/>
        <c:axId val="403187584"/>
      </c:scatterChart>
      <c:valAx>
        <c:axId val="403187192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87584"/>
        <c:crossesAt val="89"/>
        <c:crossBetween val="midCat"/>
        <c:majorUnit val="18"/>
        <c:minorUnit val="4"/>
      </c:valAx>
      <c:valAx>
        <c:axId val="403187584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87192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JEB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20060915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'3510703.Cabuyaro.150906'!$A$3:$A$37</c:f>
              <c:numCache>
                <c:formatCode>0.00</c:formatCode>
                <c:ptCount val="3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20</c:v>
                </c:pt>
                <c:pt idx="6">
                  <c:v>28</c:v>
                </c:pt>
                <c:pt idx="7">
                  <c:v>36</c:v>
                </c:pt>
                <c:pt idx="8">
                  <c:v>44</c:v>
                </c:pt>
                <c:pt idx="9">
                  <c:v>56</c:v>
                </c:pt>
                <c:pt idx="10">
                  <c:v>64</c:v>
                </c:pt>
                <c:pt idx="11">
                  <c:v>72</c:v>
                </c:pt>
                <c:pt idx="12">
                  <c:v>80</c:v>
                </c:pt>
                <c:pt idx="13">
                  <c:v>88</c:v>
                </c:pt>
                <c:pt idx="14">
                  <c:v>96</c:v>
                </c:pt>
                <c:pt idx="15">
                  <c:v>102</c:v>
                </c:pt>
                <c:pt idx="16">
                  <c:v>110</c:v>
                </c:pt>
                <c:pt idx="17">
                  <c:v>118</c:v>
                </c:pt>
                <c:pt idx="18">
                  <c:v>126</c:v>
                </c:pt>
                <c:pt idx="19">
                  <c:v>134</c:v>
                </c:pt>
                <c:pt idx="20">
                  <c:v>142</c:v>
                </c:pt>
                <c:pt idx="21">
                  <c:v>150</c:v>
                </c:pt>
                <c:pt idx="22">
                  <c:v>167</c:v>
                </c:pt>
                <c:pt idx="23">
                  <c:v>169</c:v>
                </c:pt>
              </c:numCache>
            </c:numRef>
          </c:xVal>
          <c:yVal>
            <c:numRef>
              <c:f>'3510703.Cabuyaro.150906'!$B$3:$B$37</c:f>
              <c:numCache>
                <c:formatCode>0.000</c:formatCode>
                <c:ptCount val="35"/>
                <c:pt idx="0">
                  <c:v>166</c:v>
                </c:pt>
                <c:pt idx="1">
                  <c:v>164.40700000000001</c:v>
                </c:pt>
                <c:pt idx="2">
                  <c:v>163.94</c:v>
                </c:pt>
                <c:pt idx="3">
                  <c:v>162.09</c:v>
                </c:pt>
                <c:pt idx="4">
                  <c:v>156.63999999999999</c:v>
                </c:pt>
                <c:pt idx="5">
                  <c:v>155.24</c:v>
                </c:pt>
                <c:pt idx="6">
                  <c:v>155.31</c:v>
                </c:pt>
                <c:pt idx="7">
                  <c:v>155.34</c:v>
                </c:pt>
                <c:pt idx="8">
                  <c:v>155.38999999999999</c:v>
                </c:pt>
                <c:pt idx="9">
                  <c:v>155.63999999999999</c:v>
                </c:pt>
                <c:pt idx="10">
                  <c:v>156.26</c:v>
                </c:pt>
                <c:pt idx="11">
                  <c:v>157.31</c:v>
                </c:pt>
                <c:pt idx="12">
                  <c:v>158.13999999999999</c:v>
                </c:pt>
                <c:pt idx="13">
                  <c:v>158.38</c:v>
                </c:pt>
                <c:pt idx="14">
                  <c:v>158.65</c:v>
                </c:pt>
                <c:pt idx="15">
                  <c:v>159.09</c:v>
                </c:pt>
                <c:pt idx="16">
                  <c:v>159.61000000000001</c:v>
                </c:pt>
                <c:pt idx="17">
                  <c:v>160.15</c:v>
                </c:pt>
                <c:pt idx="18">
                  <c:v>160.38999999999999</c:v>
                </c:pt>
                <c:pt idx="19">
                  <c:v>160.93</c:v>
                </c:pt>
                <c:pt idx="20">
                  <c:v>161.19</c:v>
                </c:pt>
                <c:pt idx="21">
                  <c:v>161.5</c:v>
                </c:pt>
                <c:pt idx="22">
                  <c:v>163.94</c:v>
                </c:pt>
                <c:pt idx="23">
                  <c:v>165.40700000000001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'3510703.Cabuyaro.150906'!$A$42:$A$43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'3510703.Cabuyaro.150906'!$B$42:$B$43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'3510703.Cabuyaro.150906'!$A$40:$A$41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'3510703.Cabuyaro.150906'!$B$40:$B$41</c:f>
              <c:numCache>
                <c:formatCode>0.000</c:formatCode>
                <c:ptCount val="2"/>
                <c:pt idx="0">
                  <c:v>164.69200000000001</c:v>
                </c:pt>
                <c:pt idx="1">
                  <c:v>158.69200000000001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'3510703.Cabuyaro.150906'!$A$38:$A$39</c:f>
              <c:numCache>
                <c:formatCode>0.00</c:formatCode>
                <c:ptCount val="2"/>
                <c:pt idx="0">
                  <c:v>4</c:v>
                </c:pt>
                <c:pt idx="1">
                  <c:v>167</c:v>
                </c:pt>
              </c:numCache>
            </c:numRef>
          </c:xVal>
          <c:yVal>
            <c:numRef>
              <c:f>'3510703.Cabuyaro.150906'!$B$38:$B$39</c:f>
              <c:numCache>
                <c:formatCode>0.000</c:formatCode>
                <c:ptCount val="2"/>
                <c:pt idx="0">
                  <c:v>163.94</c:v>
                </c:pt>
                <c:pt idx="1">
                  <c:v>163.94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'3510703.Cabuyaro.150906'!$A$44:$A$45</c:f>
              <c:numCache>
                <c:formatCode>0.00</c:formatCode>
                <c:ptCount val="2"/>
                <c:pt idx="0">
                  <c:v>1.85</c:v>
                </c:pt>
                <c:pt idx="1">
                  <c:v>0</c:v>
                </c:pt>
              </c:numCache>
            </c:numRef>
          </c:xVal>
          <c:yVal>
            <c:numRef>
              <c:f>'3510703.Cabuyaro.150906'!$B$44:$B$45</c:f>
              <c:numCache>
                <c:formatCode>0.00</c:formatCode>
                <c:ptCount val="2"/>
                <c:pt idx="0" formatCode="0.000">
                  <c:v>165.40700000000001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88368"/>
        <c:axId val="403188760"/>
      </c:scatterChart>
      <c:valAx>
        <c:axId val="403188368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88760"/>
        <c:crossesAt val="89"/>
        <c:crossBetween val="midCat"/>
        <c:majorUnit val="18"/>
        <c:minorUnit val="4"/>
      </c:valAx>
      <c:valAx>
        <c:axId val="403188760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88368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JEB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20071126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'3510703.Cabuyaro.261107'!$A$3:$A$37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32</c:v>
                </c:pt>
                <c:pt idx="6">
                  <c:v>43</c:v>
                </c:pt>
                <c:pt idx="7">
                  <c:v>52</c:v>
                </c:pt>
                <c:pt idx="8">
                  <c:v>55</c:v>
                </c:pt>
                <c:pt idx="9">
                  <c:v>58</c:v>
                </c:pt>
                <c:pt idx="10">
                  <c:v>61</c:v>
                </c:pt>
                <c:pt idx="11">
                  <c:v>64</c:v>
                </c:pt>
                <c:pt idx="12">
                  <c:v>67</c:v>
                </c:pt>
                <c:pt idx="13">
                  <c:v>70</c:v>
                </c:pt>
                <c:pt idx="14">
                  <c:v>73</c:v>
                </c:pt>
                <c:pt idx="15">
                  <c:v>76</c:v>
                </c:pt>
                <c:pt idx="16">
                  <c:v>79</c:v>
                </c:pt>
                <c:pt idx="17">
                  <c:v>82</c:v>
                </c:pt>
                <c:pt idx="18">
                  <c:v>85</c:v>
                </c:pt>
                <c:pt idx="19">
                  <c:v>88</c:v>
                </c:pt>
                <c:pt idx="20">
                  <c:v>92</c:v>
                </c:pt>
                <c:pt idx="21">
                  <c:v>95</c:v>
                </c:pt>
                <c:pt idx="22">
                  <c:v>99</c:v>
                </c:pt>
                <c:pt idx="23">
                  <c:v>102</c:v>
                </c:pt>
                <c:pt idx="24">
                  <c:v>105</c:v>
                </c:pt>
                <c:pt idx="25">
                  <c:v>108</c:v>
                </c:pt>
                <c:pt idx="26">
                  <c:v>112</c:v>
                </c:pt>
                <c:pt idx="27">
                  <c:v>117</c:v>
                </c:pt>
                <c:pt idx="28">
                  <c:v>122</c:v>
                </c:pt>
                <c:pt idx="29">
                  <c:v>127</c:v>
                </c:pt>
                <c:pt idx="30">
                  <c:v>142</c:v>
                </c:pt>
                <c:pt idx="31">
                  <c:v>170</c:v>
                </c:pt>
              </c:numCache>
            </c:numRef>
          </c:xVal>
          <c:yVal>
            <c:numRef>
              <c:f>'3510703.Cabuyaro.261107'!$B$3:$B$37</c:f>
              <c:numCache>
                <c:formatCode>0.000</c:formatCode>
                <c:ptCount val="35"/>
                <c:pt idx="0">
                  <c:v>166</c:v>
                </c:pt>
                <c:pt idx="1">
                  <c:v>165.42</c:v>
                </c:pt>
                <c:pt idx="2">
                  <c:v>162.94300000000001</c:v>
                </c:pt>
                <c:pt idx="3">
                  <c:v>162.94300000000001</c:v>
                </c:pt>
                <c:pt idx="4">
                  <c:v>161.44300000000001</c:v>
                </c:pt>
                <c:pt idx="5">
                  <c:v>156.04300000000001</c:v>
                </c:pt>
                <c:pt idx="6">
                  <c:v>155.51300000000001</c:v>
                </c:pt>
                <c:pt idx="7">
                  <c:v>155.173</c:v>
                </c:pt>
                <c:pt idx="8">
                  <c:v>155.09299999999999</c:v>
                </c:pt>
                <c:pt idx="9">
                  <c:v>154.94300000000001</c:v>
                </c:pt>
                <c:pt idx="10">
                  <c:v>154.96299999999999</c:v>
                </c:pt>
                <c:pt idx="11">
                  <c:v>155.07300000000001</c:v>
                </c:pt>
                <c:pt idx="12">
                  <c:v>155.203</c:v>
                </c:pt>
                <c:pt idx="13">
                  <c:v>155.29300000000001</c:v>
                </c:pt>
                <c:pt idx="14">
                  <c:v>155.34299999999999</c:v>
                </c:pt>
                <c:pt idx="15">
                  <c:v>155.41300000000001</c:v>
                </c:pt>
                <c:pt idx="16">
                  <c:v>155.59299999999999</c:v>
                </c:pt>
                <c:pt idx="17">
                  <c:v>156.07300000000001</c:v>
                </c:pt>
                <c:pt idx="18">
                  <c:v>156.38300000000001</c:v>
                </c:pt>
                <c:pt idx="19">
                  <c:v>156.69300000000001</c:v>
                </c:pt>
                <c:pt idx="20">
                  <c:v>156.84299999999999</c:v>
                </c:pt>
                <c:pt idx="21">
                  <c:v>157.03299999999999</c:v>
                </c:pt>
                <c:pt idx="22">
                  <c:v>157.18299999999999</c:v>
                </c:pt>
                <c:pt idx="23">
                  <c:v>158.553</c:v>
                </c:pt>
                <c:pt idx="24">
                  <c:v>158.803</c:v>
                </c:pt>
                <c:pt idx="25">
                  <c:v>158.04300000000001</c:v>
                </c:pt>
                <c:pt idx="26">
                  <c:v>158.773</c:v>
                </c:pt>
                <c:pt idx="27">
                  <c:v>159.74299999999999</c:v>
                </c:pt>
                <c:pt idx="28">
                  <c:v>160.203</c:v>
                </c:pt>
                <c:pt idx="29">
                  <c:v>161.333</c:v>
                </c:pt>
                <c:pt idx="30">
                  <c:v>162.94300000000001</c:v>
                </c:pt>
                <c:pt idx="31">
                  <c:v>164.70699999999999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'3510703.Cabuyaro.261107'!$A$42:$A$43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'3510703.Cabuyaro.261107'!$B$42:$B$43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'3510703.Cabuyaro.261107'!$A$40:$A$41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'3510703.Cabuyaro.261107'!$B$40:$B$41</c:f>
              <c:numCache>
                <c:formatCode>0.000</c:formatCode>
                <c:ptCount val="2"/>
                <c:pt idx="0">
                  <c:v>166.65799999999999</c:v>
                </c:pt>
                <c:pt idx="1">
                  <c:v>158.65799999999999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'3510703.Cabuyaro.261107'!$A$38:$A$39</c:f>
              <c:numCache>
                <c:formatCode>0.00</c:formatCode>
                <c:ptCount val="2"/>
                <c:pt idx="0">
                  <c:v>21</c:v>
                </c:pt>
                <c:pt idx="1">
                  <c:v>142</c:v>
                </c:pt>
              </c:numCache>
            </c:numRef>
          </c:xVal>
          <c:yVal>
            <c:numRef>
              <c:f>'3510703.Cabuyaro.261107'!$B$38:$B$39</c:f>
              <c:numCache>
                <c:formatCode>0.000</c:formatCode>
                <c:ptCount val="2"/>
                <c:pt idx="0">
                  <c:v>162.94300000000001</c:v>
                </c:pt>
                <c:pt idx="1">
                  <c:v>162.94300000000001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'3510703.Cabuyaro.261107'!$A$44:$A$45</c:f>
              <c:numCache>
                <c:formatCode>0.00</c:formatCode>
                <c:ptCount val="2"/>
                <c:pt idx="0">
                  <c:v>0</c:v>
                </c:pt>
                <c:pt idx="1">
                  <c:v>170</c:v>
                </c:pt>
              </c:numCache>
            </c:numRef>
          </c:xVal>
          <c:yVal>
            <c:numRef>
              <c:f>'3510703.Cabuyaro.261107'!$B$44:$B$45</c:f>
              <c:numCache>
                <c:formatCode>0.00</c:formatCode>
                <c:ptCount val="2"/>
                <c:pt idx="0" formatCode="0.000">
                  <c:v>165.42</c:v>
                </c:pt>
                <c:pt idx="1">
                  <c:v>164.70699999999999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89544"/>
        <c:axId val="403189936"/>
      </c:scatterChart>
      <c:valAx>
        <c:axId val="403189544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89936"/>
        <c:crossesAt val="89"/>
        <c:crossBetween val="midCat"/>
        <c:majorUnit val="18"/>
        <c:minorUnit val="4"/>
      </c:valAx>
      <c:valAx>
        <c:axId val="403189936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89544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JEB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20080425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'3510703.Cabuyaro.250408'!$A$3:$A$37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25</c:v>
                </c:pt>
                <c:pt idx="4">
                  <c:v>25</c:v>
                </c:pt>
                <c:pt idx="5">
                  <c:v>33</c:v>
                </c:pt>
                <c:pt idx="6">
                  <c:v>41</c:v>
                </c:pt>
                <c:pt idx="7">
                  <c:v>49</c:v>
                </c:pt>
                <c:pt idx="8">
                  <c:v>57</c:v>
                </c:pt>
                <c:pt idx="9">
                  <c:v>61</c:v>
                </c:pt>
                <c:pt idx="10">
                  <c:v>65</c:v>
                </c:pt>
                <c:pt idx="11">
                  <c:v>69</c:v>
                </c:pt>
                <c:pt idx="12">
                  <c:v>73</c:v>
                </c:pt>
                <c:pt idx="13">
                  <c:v>77</c:v>
                </c:pt>
                <c:pt idx="14">
                  <c:v>81</c:v>
                </c:pt>
                <c:pt idx="15">
                  <c:v>85</c:v>
                </c:pt>
                <c:pt idx="16">
                  <c:v>89</c:v>
                </c:pt>
                <c:pt idx="17">
                  <c:v>93</c:v>
                </c:pt>
                <c:pt idx="18">
                  <c:v>97</c:v>
                </c:pt>
                <c:pt idx="19">
                  <c:v>115</c:v>
                </c:pt>
                <c:pt idx="20">
                  <c:v>123</c:v>
                </c:pt>
                <c:pt idx="21">
                  <c:v>131</c:v>
                </c:pt>
                <c:pt idx="22">
                  <c:v>137</c:v>
                </c:pt>
                <c:pt idx="23">
                  <c:v>142</c:v>
                </c:pt>
                <c:pt idx="24">
                  <c:v>142</c:v>
                </c:pt>
                <c:pt idx="25">
                  <c:v>169</c:v>
                </c:pt>
                <c:pt idx="26">
                  <c:v>179</c:v>
                </c:pt>
              </c:numCache>
            </c:numRef>
          </c:xVal>
          <c:yVal>
            <c:numRef>
              <c:f>'3510703.Cabuyaro.250408'!$B$3:$B$37</c:f>
              <c:numCache>
                <c:formatCode>0.000</c:formatCode>
                <c:ptCount val="35"/>
                <c:pt idx="0">
                  <c:v>167.24799999999999</c:v>
                </c:pt>
                <c:pt idx="1">
                  <c:v>166</c:v>
                </c:pt>
                <c:pt idx="2">
                  <c:v>165.81299999999999</c:v>
                </c:pt>
                <c:pt idx="3">
                  <c:v>162.07400000000001</c:v>
                </c:pt>
                <c:pt idx="4">
                  <c:v>160.42400000000001</c:v>
                </c:pt>
                <c:pt idx="5">
                  <c:v>158.56399999999999</c:v>
                </c:pt>
                <c:pt idx="6">
                  <c:v>157.82400000000001</c:v>
                </c:pt>
                <c:pt idx="7">
                  <c:v>157.25399999999999</c:v>
                </c:pt>
                <c:pt idx="8">
                  <c:v>156.76400000000001</c:v>
                </c:pt>
                <c:pt idx="9">
                  <c:v>157.774</c:v>
                </c:pt>
                <c:pt idx="10">
                  <c:v>156.78399999999999</c:v>
                </c:pt>
                <c:pt idx="11">
                  <c:v>156.804</c:v>
                </c:pt>
                <c:pt idx="12">
                  <c:v>156.82400000000001</c:v>
                </c:pt>
                <c:pt idx="13">
                  <c:v>156.79400000000001</c:v>
                </c:pt>
                <c:pt idx="14">
                  <c:v>156.774</c:v>
                </c:pt>
                <c:pt idx="15">
                  <c:v>156.72399999999999</c:v>
                </c:pt>
                <c:pt idx="16">
                  <c:v>156.69399999999999</c:v>
                </c:pt>
                <c:pt idx="17">
                  <c:v>156.70400000000001</c:v>
                </c:pt>
                <c:pt idx="18">
                  <c:v>156.70400000000001</c:v>
                </c:pt>
                <c:pt idx="19">
                  <c:v>156.72399999999999</c:v>
                </c:pt>
                <c:pt idx="20">
                  <c:v>157.26400000000001</c:v>
                </c:pt>
                <c:pt idx="21">
                  <c:v>157.774</c:v>
                </c:pt>
                <c:pt idx="22">
                  <c:v>159.17400000000001</c:v>
                </c:pt>
                <c:pt idx="23">
                  <c:v>159.16399999999999</c:v>
                </c:pt>
                <c:pt idx="24">
                  <c:v>162.07400000000001</c:v>
                </c:pt>
                <c:pt idx="25">
                  <c:v>164.70699999999999</c:v>
                </c:pt>
                <c:pt idx="26">
                  <c:v>164.70699999999999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'3510703.Cabuyaro.250408'!$A$42:$A$43</c:f>
              <c:numCache>
                <c:formatCode>0.000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'3510703.Cabuyaro.250408'!$B$42:$B$43</c:f>
              <c:numCache>
                <c:formatCode>0.000</c:formatCode>
                <c:ptCount val="2"/>
                <c:pt idx="0">
                  <c:v>167.155</c:v>
                </c:pt>
                <c:pt idx="1">
                  <c:v>165.655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'3510703.Cabuyaro.250408'!$A$40:$A$41</c:f>
              <c:numCache>
                <c:formatCode>0.000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'3510703.Cabuyaro.250408'!$B$40:$B$41</c:f>
              <c:numCache>
                <c:formatCode>0.000</c:formatCode>
                <c:ptCount val="2"/>
                <c:pt idx="0">
                  <c:v>165.655</c:v>
                </c:pt>
                <c:pt idx="1">
                  <c:v>158.655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'3510703.Cabuyaro.250408'!$A$38:$A$39</c:f>
              <c:numCache>
                <c:formatCode>0.000</c:formatCode>
                <c:ptCount val="2"/>
                <c:pt idx="0">
                  <c:v>25</c:v>
                </c:pt>
                <c:pt idx="1">
                  <c:v>142</c:v>
                </c:pt>
              </c:numCache>
            </c:numRef>
          </c:xVal>
          <c:yVal>
            <c:numRef>
              <c:f>'3510703.Cabuyaro.250408'!$B$38:$B$39</c:f>
              <c:numCache>
                <c:formatCode>0.000</c:formatCode>
                <c:ptCount val="2"/>
                <c:pt idx="0">
                  <c:v>162.07400000000001</c:v>
                </c:pt>
                <c:pt idx="1">
                  <c:v>162.07400000000001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'3510703.Cabuyaro.250408'!$A$44:$A$45</c:f>
              <c:numCache>
                <c:formatCode>0.000</c:formatCode>
                <c:ptCount val="2"/>
                <c:pt idx="0">
                  <c:v>20</c:v>
                </c:pt>
                <c:pt idx="1">
                  <c:v>169</c:v>
                </c:pt>
              </c:numCache>
            </c:numRef>
          </c:xVal>
          <c:yVal>
            <c:numRef>
              <c:f>'3510703.Cabuyaro.250408'!$B$44:$B$45</c:f>
              <c:numCache>
                <c:formatCode>0.000</c:formatCode>
                <c:ptCount val="2"/>
                <c:pt idx="0">
                  <c:v>165.81299999999999</c:v>
                </c:pt>
                <c:pt idx="1">
                  <c:v>165.655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90720"/>
        <c:axId val="403191112"/>
      </c:scatterChart>
      <c:valAx>
        <c:axId val="403190720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91112"/>
        <c:crossesAt val="89"/>
        <c:crossBetween val="midCat"/>
        <c:majorUnit val="18"/>
        <c:minorUnit val="4"/>
      </c:valAx>
      <c:valAx>
        <c:axId val="403191112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90720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Cabuyaro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35107030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RRG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20080711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6749861342207428"/>
          <c:y val="0.6178275931849140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978369384359399E-2"/>
          <c:y val="9.160549846523423E-3"/>
          <c:w val="0.95507487520798673"/>
          <c:h val="0.934296977660972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'3510703.Cabuyaro.110708'!$A$3:$A$37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8.5</c:v>
                </c:pt>
                <c:pt idx="7">
                  <c:v>8.6</c:v>
                </c:pt>
                <c:pt idx="8">
                  <c:v>16</c:v>
                </c:pt>
                <c:pt idx="9">
                  <c:v>23</c:v>
                </c:pt>
                <c:pt idx="10">
                  <c:v>30</c:v>
                </c:pt>
                <c:pt idx="11">
                  <c:v>37</c:v>
                </c:pt>
                <c:pt idx="12">
                  <c:v>44</c:v>
                </c:pt>
                <c:pt idx="13">
                  <c:v>51</c:v>
                </c:pt>
                <c:pt idx="14">
                  <c:v>58</c:v>
                </c:pt>
                <c:pt idx="15">
                  <c:v>65</c:v>
                </c:pt>
                <c:pt idx="16">
                  <c:v>72</c:v>
                </c:pt>
                <c:pt idx="17">
                  <c:v>79</c:v>
                </c:pt>
                <c:pt idx="18">
                  <c:v>86</c:v>
                </c:pt>
                <c:pt idx="19">
                  <c:v>93</c:v>
                </c:pt>
                <c:pt idx="20">
                  <c:v>100</c:v>
                </c:pt>
                <c:pt idx="21">
                  <c:v>107</c:v>
                </c:pt>
                <c:pt idx="22">
                  <c:v>114</c:v>
                </c:pt>
                <c:pt idx="23">
                  <c:v>121</c:v>
                </c:pt>
                <c:pt idx="24">
                  <c:v>128</c:v>
                </c:pt>
                <c:pt idx="25">
                  <c:v>138</c:v>
                </c:pt>
                <c:pt idx="26">
                  <c:v>148</c:v>
                </c:pt>
                <c:pt idx="27">
                  <c:v>158.6</c:v>
                </c:pt>
                <c:pt idx="28">
                  <c:v>168.51</c:v>
                </c:pt>
                <c:pt idx="29">
                  <c:v>168.51</c:v>
                </c:pt>
                <c:pt idx="30">
                  <c:v>168.51</c:v>
                </c:pt>
                <c:pt idx="31">
                  <c:v>178</c:v>
                </c:pt>
              </c:numCache>
            </c:numRef>
          </c:xVal>
          <c:yVal>
            <c:numRef>
              <c:f>'3510703.Cabuyaro.110708'!$B$3:$B$37</c:f>
              <c:numCache>
                <c:formatCode>0.000</c:formatCode>
                <c:ptCount val="35"/>
                <c:pt idx="0">
                  <c:v>166</c:v>
                </c:pt>
                <c:pt idx="1">
                  <c:v>166.631</c:v>
                </c:pt>
                <c:pt idx="2">
                  <c:v>165.60599999999999</c:v>
                </c:pt>
                <c:pt idx="3">
                  <c:v>165.643</c:v>
                </c:pt>
                <c:pt idx="4">
                  <c:v>165.61799999999999</c:v>
                </c:pt>
                <c:pt idx="5">
                  <c:v>165.631</c:v>
                </c:pt>
                <c:pt idx="6">
                  <c:v>165.74199999999999</c:v>
                </c:pt>
                <c:pt idx="7">
                  <c:v>165.089</c:v>
                </c:pt>
                <c:pt idx="8">
                  <c:v>155.63900000000001</c:v>
                </c:pt>
                <c:pt idx="9">
                  <c:v>150.66900000000001</c:v>
                </c:pt>
                <c:pt idx="10">
                  <c:v>150.66900000000001</c:v>
                </c:pt>
                <c:pt idx="11">
                  <c:v>150.35900000000001</c:v>
                </c:pt>
                <c:pt idx="12">
                  <c:v>152.01900000000001</c:v>
                </c:pt>
                <c:pt idx="13">
                  <c:v>151.56899999999999</c:v>
                </c:pt>
                <c:pt idx="14">
                  <c:v>151.589</c:v>
                </c:pt>
                <c:pt idx="15">
                  <c:v>151.739</c:v>
                </c:pt>
                <c:pt idx="16">
                  <c:v>152.589</c:v>
                </c:pt>
                <c:pt idx="17">
                  <c:v>153.369</c:v>
                </c:pt>
                <c:pt idx="18">
                  <c:v>154.239</c:v>
                </c:pt>
                <c:pt idx="19">
                  <c:v>153.68899999999999</c:v>
                </c:pt>
                <c:pt idx="20">
                  <c:v>155.489</c:v>
                </c:pt>
                <c:pt idx="21">
                  <c:v>155.41900000000001</c:v>
                </c:pt>
                <c:pt idx="22">
                  <c:v>155.88900000000001</c:v>
                </c:pt>
                <c:pt idx="23">
                  <c:v>156.78899999999999</c:v>
                </c:pt>
                <c:pt idx="24">
                  <c:v>156.089</c:v>
                </c:pt>
                <c:pt idx="25">
                  <c:v>158.13900000000001</c:v>
                </c:pt>
                <c:pt idx="26">
                  <c:v>158.78899999999999</c:v>
                </c:pt>
                <c:pt idx="27">
                  <c:v>163.589</c:v>
                </c:pt>
                <c:pt idx="28">
                  <c:v>164.78899999999999</c:v>
                </c:pt>
                <c:pt idx="29">
                  <c:v>165.089</c:v>
                </c:pt>
                <c:pt idx="30">
                  <c:v>165.739</c:v>
                </c:pt>
                <c:pt idx="31">
                  <c:v>165.73400000000001</c:v>
                </c:pt>
                <c:pt idx="32">
                  <c:v>166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'3510703.Cabuyaro.110708'!$A$42:$A$43</c:f>
              <c:numCache>
                <c:formatCode>0.000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'3510703.Cabuyaro.110708'!$B$42:$B$43</c:f>
              <c:numCache>
                <c:formatCode>0.000</c:formatCode>
                <c:ptCount val="2"/>
                <c:pt idx="0">
                  <c:v>167.10599999999999</c:v>
                </c:pt>
                <c:pt idx="1">
                  <c:v>165.60599999999999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'3510703.Cabuyaro.110708'!$A$40:$A$41</c:f>
              <c:numCache>
                <c:formatCode>0.000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'3510703.Cabuyaro.110708'!$B$40:$B$41</c:f>
              <c:numCache>
                <c:formatCode>0.000</c:formatCode>
                <c:ptCount val="2"/>
                <c:pt idx="0">
                  <c:v>166.631</c:v>
                </c:pt>
                <c:pt idx="1">
                  <c:v>158.631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'3510703.Cabuyaro.110708'!$A$38:$A$39</c:f>
              <c:numCache>
                <c:formatCode>0.000</c:formatCode>
                <c:ptCount val="2"/>
                <c:pt idx="0">
                  <c:v>8.6</c:v>
                </c:pt>
                <c:pt idx="1">
                  <c:v>168.51</c:v>
                </c:pt>
              </c:numCache>
            </c:numRef>
          </c:xVal>
          <c:yVal>
            <c:numRef>
              <c:f>'3510703.Cabuyaro.110708'!$B$38:$B$39</c:f>
              <c:numCache>
                <c:formatCode>0.000</c:formatCode>
                <c:ptCount val="2"/>
                <c:pt idx="0">
                  <c:v>165.089</c:v>
                </c:pt>
                <c:pt idx="1">
                  <c:v>165.089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'3510703.Cabuyaro.110708'!$A$44:$A$45</c:f>
              <c:numCache>
                <c:formatCode>0.000</c:formatCode>
                <c:ptCount val="2"/>
                <c:pt idx="0">
                  <c:v>0</c:v>
                </c:pt>
                <c:pt idx="1">
                  <c:v>168.51</c:v>
                </c:pt>
              </c:numCache>
            </c:numRef>
          </c:xVal>
          <c:yVal>
            <c:numRef>
              <c:f>'3510703.Cabuyaro.110708'!$B$44:$B$45</c:f>
              <c:numCache>
                <c:formatCode>0.000</c:formatCode>
                <c:ptCount val="2"/>
                <c:pt idx="0">
                  <c:v>0</c:v>
                </c:pt>
                <c:pt idx="1">
                  <c:v>165.739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91896"/>
        <c:axId val="403192288"/>
      </c:scatterChart>
      <c:valAx>
        <c:axId val="403191896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85524126455906"/>
              <c:y val="0.906087970304057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92288"/>
        <c:crossesAt val="89"/>
        <c:crossBetween val="midCat"/>
        <c:majorUnit val="18"/>
        <c:minorUnit val="4"/>
      </c:valAx>
      <c:valAx>
        <c:axId val="403192288"/>
        <c:scaling>
          <c:orientation val="minMax"/>
          <c:max val="169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2151968940654462E-2"/>
              <c:y val="2.2115866126630603E-2"/>
            </c:manualLayout>
          </c:layout>
          <c:overlay val="0"/>
          <c:spPr>
            <a:noFill/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91896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12</xdr:col>
      <xdr:colOff>473636</xdr:colOff>
      <xdr:row>24</xdr:row>
      <xdr:rowOff>98798</xdr:rowOff>
    </xdr:from>
    <xdr:to>
      <xdr:col>14</xdr:col>
      <xdr:colOff>78442</xdr:colOff>
      <xdr:row>25</xdr:row>
      <xdr:rowOff>134471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9798611" y="4442198"/>
          <a:ext cx="1128806" cy="2071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640419</xdr:colOff>
      <xdr:row>13</xdr:row>
      <xdr:rowOff>61259</xdr:rowOff>
    </xdr:from>
    <xdr:to>
      <xdr:col>9</xdr:col>
      <xdr:colOff>437031</xdr:colOff>
      <xdr:row>14</xdr:row>
      <xdr:rowOff>89647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155394" y="2518709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5,60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531159</xdr:colOff>
      <xdr:row>8</xdr:row>
      <xdr:rowOff>89648</xdr:rowOff>
    </xdr:from>
    <xdr:to>
      <xdr:col>16</xdr:col>
      <xdr:colOff>246530</xdr:colOff>
      <xdr:row>10</xdr:row>
      <xdr:rowOff>154454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9856134" y="1699373"/>
          <a:ext cx="2763371" cy="3981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162.223 : (6.516 m)</a:t>
          </a:r>
        </a:p>
      </xdr:txBody>
    </xdr:sp>
    <xdr:clientData/>
  </xdr:twoCellAnchor>
  <xdr:twoCellAnchor>
    <xdr:from>
      <xdr:col>12</xdr:col>
      <xdr:colOff>682064</xdr:colOff>
      <xdr:row>13</xdr:row>
      <xdr:rowOff>94317</xdr:rowOff>
    </xdr:from>
    <xdr:to>
      <xdr:col>13</xdr:col>
      <xdr:colOff>728382</xdr:colOff>
      <xdr:row>14</xdr:row>
      <xdr:rowOff>112060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0007039" y="2551767"/>
          <a:ext cx="808318" cy="18919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0.68859</cdr:x>
      <cdr:y>0.33914</cdr:y>
    </cdr:from>
    <cdr:to>
      <cdr:x>0.87302</cdr:x>
      <cdr:y>0.45696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83729" y="275145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451225</xdr:colOff>
      <xdr:row>34</xdr:row>
      <xdr:rowOff>143620</xdr:rowOff>
    </xdr:from>
    <xdr:to>
      <xdr:col>6</xdr:col>
      <xdr:colOff>56031</xdr:colOff>
      <xdr:row>36</xdr:row>
      <xdr:rowOff>11206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680200" y="6201520"/>
          <a:ext cx="1128806" cy="2104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662831</xdr:colOff>
      <xdr:row>11</xdr:row>
      <xdr:rowOff>61260</xdr:rowOff>
    </xdr:from>
    <xdr:to>
      <xdr:col>9</xdr:col>
      <xdr:colOff>459443</xdr:colOff>
      <xdr:row>12</xdr:row>
      <xdr:rowOff>89648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177806" y="2175810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2.35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620808</xdr:colOff>
      <xdr:row>6</xdr:row>
      <xdr:rowOff>33618</xdr:rowOff>
    </xdr:from>
    <xdr:to>
      <xdr:col>8</xdr:col>
      <xdr:colOff>336179</xdr:colOff>
      <xdr:row>8</xdr:row>
      <xdr:rowOff>109631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3849783" y="1319493"/>
          <a:ext cx="2763371" cy="3998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165.407 : (6.715 m)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0.68859</cdr:x>
      <cdr:y>0.33914</cdr:y>
    </cdr:from>
    <cdr:to>
      <cdr:x>0.87302</cdr:x>
      <cdr:y>0.45696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83729" y="275145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383989</xdr:colOff>
      <xdr:row>26</xdr:row>
      <xdr:rowOff>143620</xdr:rowOff>
    </xdr:from>
    <xdr:to>
      <xdr:col>5</xdr:col>
      <xdr:colOff>750795</xdr:colOff>
      <xdr:row>28</xdr:row>
      <xdr:rowOff>11206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612964" y="4829920"/>
          <a:ext cx="1128806" cy="2104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24095</xdr:colOff>
      <xdr:row>13</xdr:row>
      <xdr:rowOff>117288</xdr:rowOff>
    </xdr:from>
    <xdr:to>
      <xdr:col>9</xdr:col>
      <xdr:colOff>582707</xdr:colOff>
      <xdr:row>14</xdr:row>
      <xdr:rowOff>145676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301070" y="2574738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4.29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60514</xdr:colOff>
      <xdr:row>4</xdr:row>
      <xdr:rowOff>156883</xdr:rowOff>
    </xdr:from>
    <xdr:to>
      <xdr:col>9</xdr:col>
      <xdr:colOff>537885</xdr:colOff>
      <xdr:row>7</xdr:row>
      <xdr:rowOff>64807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4813489" y="1109383"/>
          <a:ext cx="2763371" cy="4032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165.420 : (6.762 m)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0.68859</cdr:x>
      <cdr:y>0.33914</cdr:y>
    </cdr:from>
    <cdr:to>
      <cdr:x>0.87302</cdr:x>
      <cdr:y>0.45696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83729" y="275145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372783</xdr:colOff>
      <xdr:row>25</xdr:row>
      <xdr:rowOff>42767</xdr:rowOff>
    </xdr:from>
    <xdr:to>
      <xdr:col>5</xdr:col>
      <xdr:colOff>739589</xdr:colOff>
      <xdr:row>26</xdr:row>
      <xdr:rowOff>78441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601758" y="4557617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237007</xdr:colOff>
      <xdr:row>15</xdr:row>
      <xdr:rowOff>72464</xdr:rowOff>
    </xdr:from>
    <xdr:to>
      <xdr:col>10</xdr:col>
      <xdr:colOff>33619</xdr:colOff>
      <xdr:row>16</xdr:row>
      <xdr:rowOff>100852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513982" y="2872814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3.42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38102</xdr:colOff>
      <xdr:row>2</xdr:row>
      <xdr:rowOff>123265</xdr:rowOff>
    </xdr:from>
    <xdr:to>
      <xdr:col>10</xdr:col>
      <xdr:colOff>515473</xdr:colOff>
      <xdr:row>5</xdr:row>
      <xdr:rowOff>8778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5553077" y="732865"/>
          <a:ext cx="2763371" cy="3998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165.813 : (7.158 m)</a:t>
          </a:r>
        </a:p>
      </xdr:txBody>
    </xdr:sp>
    <xdr:clientData/>
  </xdr:twoCellAnchor>
  <xdr:twoCellAnchor>
    <xdr:from>
      <xdr:col>6</xdr:col>
      <xdr:colOff>456643</xdr:colOff>
      <xdr:row>6</xdr:row>
      <xdr:rowOff>79187</xdr:rowOff>
    </xdr:from>
    <xdr:to>
      <xdr:col>7</xdr:col>
      <xdr:colOff>448237</xdr:colOff>
      <xdr:row>7</xdr:row>
      <xdr:rowOff>112059</xdr:rowOff>
    </xdr:to>
    <xdr:sp macro="" textlink="">
      <xdr:nvSpPr>
        <xdr:cNvPr id="6" name="Text Box 32"/>
        <xdr:cNvSpPr txBox="1">
          <a:spLocks noChangeArrowheads="1"/>
        </xdr:cNvSpPr>
      </xdr:nvSpPr>
      <xdr:spPr bwMode="auto">
        <a:xfrm>
          <a:off x="5209618" y="1365062"/>
          <a:ext cx="753594" cy="19479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13</xdr:col>
      <xdr:colOff>313767</xdr:colOff>
      <xdr:row>4</xdr:row>
      <xdr:rowOff>141195</xdr:rowOff>
    </xdr:from>
    <xdr:to>
      <xdr:col>17</xdr:col>
      <xdr:colOff>29138</xdr:colOff>
      <xdr:row>7</xdr:row>
      <xdr:rowOff>49119</xdr:rowOff>
    </xdr:to>
    <xdr:sp macro="" textlink="">
      <xdr:nvSpPr>
        <xdr:cNvPr id="7" name="Text Box 30"/>
        <xdr:cNvSpPr txBox="1">
          <a:spLocks noChangeArrowheads="1"/>
        </xdr:cNvSpPr>
      </xdr:nvSpPr>
      <xdr:spPr bwMode="auto">
        <a:xfrm>
          <a:off x="10400742" y="1093695"/>
          <a:ext cx="2763371" cy="4032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165.655 : (7.00 m)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0.68859</cdr:x>
      <cdr:y>0.33914</cdr:y>
    </cdr:from>
    <cdr:to>
      <cdr:x>0.87302</cdr:x>
      <cdr:y>0.45696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83729" y="275145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294343</xdr:colOff>
      <xdr:row>8</xdr:row>
      <xdr:rowOff>143620</xdr:rowOff>
    </xdr:from>
    <xdr:to>
      <xdr:col>6</xdr:col>
      <xdr:colOff>661149</xdr:colOff>
      <xdr:row>10</xdr:row>
      <xdr:rowOff>22411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4285318" y="1753345"/>
          <a:ext cx="1128806" cy="2121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259418</xdr:colOff>
      <xdr:row>8</xdr:row>
      <xdr:rowOff>83670</xdr:rowOff>
    </xdr:from>
    <xdr:to>
      <xdr:col>10</xdr:col>
      <xdr:colOff>56030</xdr:colOff>
      <xdr:row>9</xdr:row>
      <xdr:rowOff>123263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536393" y="1693395"/>
          <a:ext cx="1320612" cy="201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6.44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42025</xdr:colOff>
      <xdr:row>3</xdr:row>
      <xdr:rowOff>146423</xdr:rowOff>
    </xdr:from>
    <xdr:to>
      <xdr:col>6</xdr:col>
      <xdr:colOff>33619</xdr:colOff>
      <xdr:row>5</xdr:row>
      <xdr:rowOff>1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4033000" y="927473"/>
          <a:ext cx="753594" cy="1964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13</xdr:col>
      <xdr:colOff>313767</xdr:colOff>
      <xdr:row>4</xdr:row>
      <xdr:rowOff>141195</xdr:rowOff>
    </xdr:from>
    <xdr:to>
      <xdr:col>17</xdr:col>
      <xdr:colOff>29138</xdr:colOff>
      <xdr:row>7</xdr:row>
      <xdr:rowOff>49119</xdr:rowOff>
    </xdr:to>
    <xdr:sp macro="" textlink="">
      <xdr:nvSpPr>
        <xdr:cNvPr id="6" name="Text Box 30"/>
        <xdr:cNvSpPr txBox="1">
          <a:spLocks noChangeArrowheads="1"/>
        </xdr:cNvSpPr>
      </xdr:nvSpPr>
      <xdr:spPr bwMode="auto">
        <a:xfrm>
          <a:off x="10400742" y="1093695"/>
          <a:ext cx="2763371" cy="4032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165.739 : (7.108 m)</a:t>
          </a:r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0.68859</cdr:x>
      <cdr:y>0.33914</cdr:y>
    </cdr:from>
    <cdr:to>
      <cdr:x>0.87302</cdr:x>
      <cdr:y>0.45696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83729" y="275145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720166</xdr:colOff>
      <xdr:row>10</xdr:row>
      <xdr:rowOff>53973</xdr:rowOff>
    </xdr:from>
    <xdr:to>
      <xdr:col>7</xdr:col>
      <xdr:colOff>324972</xdr:colOff>
      <xdr:row>11</xdr:row>
      <xdr:rowOff>89647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4711141" y="1997073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405095</xdr:colOff>
      <xdr:row>11</xdr:row>
      <xdr:rowOff>27640</xdr:rowOff>
    </xdr:from>
    <xdr:to>
      <xdr:col>10</xdr:col>
      <xdr:colOff>201707</xdr:colOff>
      <xdr:row>12</xdr:row>
      <xdr:rowOff>56028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682070" y="2142190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5.35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658349</xdr:colOff>
      <xdr:row>3</xdr:row>
      <xdr:rowOff>112805</xdr:rowOff>
    </xdr:from>
    <xdr:to>
      <xdr:col>6</xdr:col>
      <xdr:colOff>649943</xdr:colOff>
      <xdr:row>4</xdr:row>
      <xdr:rowOff>134471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4649324" y="893855"/>
          <a:ext cx="753594" cy="1931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425826</xdr:colOff>
      <xdr:row>37</xdr:row>
      <xdr:rowOff>29136</xdr:rowOff>
    </xdr:from>
    <xdr:to>
      <xdr:col>8</xdr:col>
      <xdr:colOff>141197</xdr:colOff>
      <xdr:row>39</xdr:row>
      <xdr:rowOff>82736</xdr:rowOff>
    </xdr:to>
    <xdr:sp macro="" textlink="">
      <xdr:nvSpPr>
        <xdr:cNvPr id="6" name="Text Box 30"/>
        <xdr:cNvSpPr txBox="1">
          <a:spLocks noChangeArrowheads="1"/>
        </xdr:cNvSpPr>
      </xdr:nvSpPr>
      <xdr:spPr bwMode="auto">
        <a:xfrm>
          <a:off x="3654801" y="6601386"/>
          <a:ext cx="2763371" cy="396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165.589 : (6.961 m)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0.42335</cdr:x>
      <cdr:y>0.70654</cdr:y>
    </cdr:from>
    <cdr:to>
      <cdr:x>0.60778</cdr:x>
      <cdr:y>0.82436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846934" y="5732224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0.68859</cdr:x>
      <cdr:y>0.33914</cdr:y>
    </cdr:from>
    <cdr:to>
      <cdr:x>0.87302</cdr:x>
      <cdr:y>0.45696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83729" y="275145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395196</xdr:colOff>
      <xdr:row>26</xdr:row>
      <xdr:rowOff>110002</xdr:rowOff>
    </xdr:from>
    <xdr:to>
      <xdr:col>6</xdr:col>
      <xdr:colOff>2</xdr:colOff>
      <xdr:row>27</xdr:row>
      <xdr:rowOff>145676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624171" y="4796302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405095</xdr:colOff>
      <xdr:row>11</xdr:row>
      <xdr:rowOff>27640</xdr:rowOff>
    </xdr:from>
    <xdr:to>
      <xdr:col>10</xdr:col>
      <xdr:colOff>201707</xdr:colOff>
      <xdr:row>12</xdr:row>
      <xdr:rowOff>56028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682070" y="2142190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3.68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658349</xdr:colOff>
      <xdr:row>3</xdr:row>
      <xdr:rowOff>112805</xdr:rowOff>
    </xdr:from>
    <xdr:to>
      <xdr:col>6</xdr:col>
      <xdr:colOff>649943</xdr:colOff>
      <xdr:row>4</xdr:row>
      <xdr:rowOff>134471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4649324" y="893855"/>
          <a:ext cx="753594" cy="1931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12</xdr:col>
      <xdr:colOff>627532</xdr:colOff>
      <xdr:row>7</xdr:row>
      <xdr:rowOff>29136</xdr:rowOff>
    </xdr:from>
    <xdr:to>
      <xdr:col>16</xdr:col>
      <xdr:colOff>342903</xdr:colOff>
      <xdr:row>9</xdr:row>
      <xdr:rowOff>105148</xdr:rowOff>
    </xdr:to>
    <xdr:sp macro="" textlink="">
      <xdr:nvSpPr>
        <xdr:cNvPr id="6" name="Text Box 30"/>
        <xdr:cNvSpPr txBox="1">
          <a:spLocks noChangeArrowheads="1"/>
        </xdr:cNvSpPr>
      </xdr:nvSpPr>
      <xdr:spPr bwMode="auto">
        <a:xfrm>
          <a:off x="9952507" y="1476936"/>
          <a:ext cx="2763371" cy="3998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165.108 : (6.487 m)</a:t>
          </a: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0.68859</cdr:x>
      <cdr:y>0.33914</cdr:y>
    </cdr:from>
    <cdr:to>
      <cdr:x>0.87302</cdr:x>
      <cdr:y>0.45696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83729" y="275145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383991</xdr:colOff>
      <xdr:row>26</xdr:row>
      <xdr:rowOff>154825</xdr:rowOff>
    </xdr:from>
    <xdr:to>
      <xdr:col>5</xdr:col>
      <xdr:colOff>750797</xdr:colOff>
      <xdr:row>28</xdr:row>
      <xdr:rowOff>22411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612966" y="4841125"/>
          <a:ext cx="1128806" cy="2104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685242</xdr:colOff>
      <xdr:row>8</xdr:row>
      <xdr:rowOff>128493</xdr:rowOff>
    </xdr:from>
    <xdr:to>
      <xdr:col>10</xdr:col>
      <xdr:colOff>481854</xdr:colOff>
      <xdr:row>9</xdr:row>
      <xdr:rowOff>168086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962217" y="1738218"/>
          <a:ext cx="1320612" cy="201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6.35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658349</xdr:colOff>
      <xdr:row>3</xdr:row>
      <xdr:rowOff>112805</xdr:rowOff>
    </xdr:from>
    <xdr:to>
      <xdr:col>6</xdr:col>
      <xdr:colOff>649943</xdr:colOff>
      <xdr:row>4</xdr:row>
      <xdr:rowOff>134471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4649324" y="893855"/>
          <a:ext cx="753594" cy="1931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13</xdr:col>
      <xdr:colOff>369797</xdr:colOff>
      <xdr:row>6</xdr:row>
      <xdr:rowOff>51547</xdr:rowOff>
    </xdr:from>
    <xdr:to>
      <xdr:col>17</xdr:col>
      <xdr:colOff>85168</xdr:colOff>
      <xdr:row>8</xdr:row>
      <xdr:rowOff>127560</xdr:rowOff>
    </xdr:to>
    <xdr:sp macro="" textlink="">
      <xdr:nvSpPr>
        <xdr:cNvPr id="6" name="Text Box 30"/>
        <xdr:cNvSpPr txBox="1">
          <a:spLocks noChangeArrowheads="1"/>
        </xdr:cNvSpPr>
      </xdr:nvSpPr>
      <xdr:spPr bwMode="auto">
        <a:xfrm>
          <a:off x="10456772" y="1337422"/>
          <a:ext cx="2763371" cy="3998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165.108 : (6.486 m)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0.68859</cdr:x>
      <cdr:y>0.33914</cdr:y>
    </cdr:from>
    <cdr:to>
      <cdr:x>0.87302</cdr:x>
      <cdr:y>0.45696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83729" y="275145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518461</xdr:colOff>
      <xdr:row>26</xdr:row>
      <xdr:rowOff>132414</xdr:rowOff>
    </xdr:from>
    <xdr:to>
      <xdr:col>6</xdr:col>
      <xdr:colOff>123267</xdr:colOff>
      <xdr:row>28</xdr:row>
      <xdr:rowOff>0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747436" y="4818714"/>
          <a:ext cx="1128806" cy="2104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606801</xdr:colOff>
      <xdr:row>18</xdr:row>
      <xdr:rowOff>27639</xdr:rowOff>
    </xdr:from>
    <xdr:to>
      <xdr:col>10</xdr:col>
      <xdr:colOff>403413</xdr:colOff>
      <xdr:row>19</xdr:row>
      <xdr:rowOff>56027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883776" y="3342339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2.32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546290</xdr:colOff>
      <xdr:row>3</xdr:row>
      <xdr:rowOff>146422</xdr:rowOff>
    </xdr:from>
    <xdr:to>
      <xdr:col>6</xdr:col>
      <xdr:colOff>537884</xdr:colOff>
      <xdr:row>5</xdr:row>
      <xdr:rowOff>0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4537265" y="927472"/>
          <a:ext cx="753594" cy="1964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13</xdr:col>
      <xdr:colOff>212912</xdr:colOff>
      <xdr:row>8</xdr:row>
      <xdr:rowOff>96371</xdr:rowOff>
    </xdr:from>
    <xdr:to>
      <xdr:col>16</xdr:col>
      <xdr:colOff>522198</xdr:colOff>
      <xdr:row>10</xdr:row>
      <xdr:rowOff>161177</xdr:rowOff>
    </xdr:to>
    <xdr:sp macro="" textlink="">
      <xdr:nvSpPr>
        <xdr:cNvPr id="6" name="Text Box 30"/>
        <xdr:cNvSpPr txBox="1">
          <a:spLocks noChangeArrowheads="1"/>
        </xdr:cNvSpPr>
      </xdr:nvSpPr>
      <xdr:spPr bwMode="auto">
        <a:xfrm>
          <a:off x="10299887" y="1706096"/>
          <a:ext cx="2595286" cy="3981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165.108 : (6.003 m)</a:t>
          </a: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0.69348</cdr:x>
      <cdr:y>0.41787</cdr:y>
    </cdr:from>
    <cdr:to>
      <cdr:x>0.87791</cdr:x>
      <cdr:y>0.53569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39731" y="3390199"/>
          <a:ext cx="2111549" cy="955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518461</xdr:colOff>
      <xdr:row>21</xdr:row>
      <xdr:rowOff>110003</xdr:rowOff>
    </xdr:from>
    <xdr:to>
      <xdr:col>6</xdr:col>
      <xdr:colOff>123267</xdr:colOff>
      <xdr:row>22</xdr:row>
      <xdr:rowOff>145677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747436" y="3939053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315448</xdr:colOff>
      <xdr:row>7</xdr:row>
      <xdr:rowOff>5228</xdr:rowOff>
    </xdr:from>
    <xdr:to>
      <xdr:col>10</xdr:col>
      <xdr:colOff>112060</xdr:colOff>
      <xdr:row>8</xdr:row>
      <xdr:rowOff>44822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592423" y="1453028"/>
          <a:ext cx="1320612" cy="20151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5.80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546290</xdr:colOff>
      <xdr:row>3</xdr:row>
      <xdr:rowOff>146422</xdr:rowOff>
    </xdr:from>
    <xdr:to>
      <xdr:col>6</xdr:col>
      <xdr:colOff>537884</xdr:colOff>
      <xdr:row>5</xdr:row>
      <xdr:rowOff>0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4537265" y="927472"/>
          <a:ext cx="753594" cy="1964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13</xdr:col>
      <xdr:colOff>638735</xdr:colOff>
      <xdr:row>5</xdr:row>
      <xdr:rowOff>85165</xdr:rowOff>
    </xdr:from>
    <xdr:to>
      <xdr:col>17</xdr:col>
      <xdr:colOff>186021</xdr:colOff>
      <xdr:row>8</xdr:row>
      <xdr:rowOff>4295</xdr:rowOff>
    </xdr:to>
    <xdr:sp macro="" textlink="">
      <xdr:nvSpPr>
        <xdr:cNvPr id="6" name="Text Box 30"/>
        <xdr:cNvSpPr txBox="1">
          <a:spLocks noChangeArrowheads="1"/>
        </xdr:cNvSpPr>
      </xdr:nvSpPr>
      <xdr:spPr bwMode="auto">
        <a:xfrm>
          <a:off x="10725710" y="1209115"/>
          <a:ext cx="2595286" cy="4049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171.637 : (7.016 m)</a:t>
          </a:r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0.69348</cdr:x>
      <cdr:y>0.41787</cdr:y>
    </cdr:from>
    <cdr:to>
      <cdr:x>0.87791</cdr:x>
      <cdr:y>0.53569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39731" y="3390199"/>
          <a:ext cx="2111549" cy="955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350373</xdr:colOff>
      <xdr:row>27</xdr:row>
      <xdr:rowOff>110003</xdr:rowOff>
    </xdr:from>
    <xdr:to>
      <xdr:col>5</xdr:col>
      <xdr:colOff>717179</xdr:colOff>
      <xdr:row>28</xdr:row>
      <xdr:rowOff>145677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579348" y="4967753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304242</xdr:colOff>
      <xdr:row>9</xdr:row>
      <xdr:rowOff>27639</xdr:rowOff>
    </xdr:from>
    <xdr:to>
      <xdr:col>10</xdr:col>
      <xdr:colOff>100854</xdr:colOff>
      <xdr:row>10</xdr:row>
      <xdr:rowOff>56027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581217" y="1799289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6.02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490261</xdr:colOff>
      <xdr:row>4</xdr:row>
      <xdr:rowOff>56775</xdr:rowOff>
    </xdr:from>
    <xdr:to>
      <xdr:col>6</xdr:col>
      <xdr:colOff>481855</xdr:colOff>
      <xdr:row>5</xdr:row>
      <xdr:rowOff>78441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4481236" y="1009275"/>
          <a:ext cx="753594" cy="1931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123265</xdr:colOff>
      <xdr:row>8</xdr:row>
      <xdr:rowOff>85165</xdr:rowOff>
    </xdr:from>
    <xdr:to>
      <xdr:col>17</xdr:col>
      <xdr:colOff>432551</xdr:colOff>
      <xdr:row>10</xdr:row>
      <xdr:rowOff>149971</xdr:rowOff>
    </xdr:to>
    <xdr:sp macro="" textlink="">
      <xdr:nvSpPr>
        <xdr:cNvPr id="6" name="Text Box 30"/>
        <xdr:cNvSpPr txBox="1">
          <a:spLocks noChangeArrowheads="1"/>
        </xdr:cNvSpPr>
      </xdr:nvSpPr>
      <xdr:spPr bwMode="auto">
        <a:xfrm>
          <a:off x="10972240" y="1694890"/>
          <a:ext cx="2595286" cy="3981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165.322 : (6.701 m)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126252</xdr:colOff>
      <xdr:row>17</xdr:row>
      <xdr:rowOff>42768</xdr:rowOff>
    </xdr:from>
    <xdr:to>
      <xdr:col>14</xdr:col>
      <xdr:colOff>493058</xdr:colOff>
      <xdr:row>18</xdr:row>
      <xdr:rowOff>78442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10213227" y="3186018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225801</xdr:colOff>
      <xdr:row>11</xdr:row>
      <xdr:rowOff>27642</xdr:rowOff>
    </xdr:from>
    <xdr:to>
      <xdr:col>10</xdr:col>
      <xdr:colOff>22413</xdr:colOff>
      <xdr:row>12</xdr:row>
      <xdr:rowOff>56030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502776" y="2142192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5,63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396689</xdr:colOff>
      <xdr:row>8</xdr:row>
      <xdr:rowOff>22413</xdr:rowOff>
    </xdr:from>
    <xdr:to>
      <xdr:col>15</xdr:col>
      <xdr:colOff>112060</xdr:colOff>
      <xdr:row>10</xdr:row>
      <xdr:rowOff>87219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8959664" y="1632138"/>
          <a:ext cx="2763371" cy="3981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99.126 : (6.433 m)</a:t>
          </a:r>
        </a:p>
      </xdr:txBody>
    </xdr: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0.68467</cdr:x>
      <cdr:y>0.43721</cdr:y>
    </cdr:from>
    <cdr:to>
      <cdr:x>0.8691</cdr:x>
      <cdr:y>0.55503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38834" y="3547086"/>
          <a:ext cx="2111548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316756</xdr:colOff>
      <xdr:row>25</xdr:row>
      <xdr:rowOff>20356</xdr:rowOff>
    </xdr:from>
    <xdr:to>
      <xdr:col>7</xdr:col>
      <xdr:colOff>683562</xdr:colOff>
      <xdr:row>26</xdr:row>
      <xdr:rowOff>56030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5069731" y="4535206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382683</xdr:colOff>
      <xdr:row>14</xdr:row>
      <xdr:rowOff>128492</xdr:rowOff>
    </xdr:from>
    <xdr:to>
      <xdr:col>12</xdr:col>
      <xdr:colOff>179295</xdr:colOff>
      <xdr:row>15</xdr:row>
      <xdr:rowOff>156880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8183658" y="2757392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: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6.02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64438</xdr:colOff>
      <xdr:row>4</xdr:row>
      <xdr:rowOff>11951</xdr:rowOff>
    </xdr:from>
    <xdr:to>
      <xdr:col>8</xdr:col>
      <xdr:colOff>56032</xdr:colOff>
      <xdr:row>5</xdr:row>
      <xdr:rowOff>33617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5579413" y="964451"/>
          <a:ext cx="753594" cy="1931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89648</xdr:colOff>
      <xdr:row>5</xdr:row>
      <xdr:rowOff>6724</xdr:rowOff>
    </xdr:from>
    <xdr:to>
      <xdr:col>17</xdr:col>
      <xdr:colOff>398934</xdr:colOff>
      <xdr:row>7</xdr:row>
      <xdr:rowOff>82736</xdr:rowOff>
    </xdr:to>
    <xdr:sp macro="" textlink="">
      <xdr:nvSpPr>
        <xdr:cNvPr id="6" name="Text Box 30"/>
        <xdr:cNvSpPr txBox="1">
          <a:spLocks noChangeArrowheads="1"/>
        </xdr:cNvSpPr>
      </xdr:nvSpPr>
      <xdr:spPr bwMode="auto">
        <a:xfrm>
          <a:off x="10938623" y="1130674"/>
          <a:ext cx="2595286" cy="3998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165.607 : (6.986 m)</a:t>
          </a:r>
        </a:p>
      </xdr:txBody>
    </xdr:sp>
    <xdr:clientData/>
  </xdr:twoCellAnchor>
  <xdr:twoCellAnchor>
    <xdr:from>
      <xdr:col>4</xdr:col>
      <xdr:colOff>354106</xdr:colOff>
      <xdr:row>10</xdr:row>
      <xdr:rowOff>125505</xdr:rowOff>
    </xdr:from>
    <xdr:to>
      <xdr:col>7</xdr:col>
      <xdr:colOff>560293</xdr:colOff>
      <xdr:row>13</xdr:row>
      <xdr:rowOff>11017</xdr:rowOff>
    </xdr:to>
    <xdr:sp macro="" textlink="">
      <xdr:nvSpPr>
        <xdr:cNvPr id="7" name="Text Box 30"/>
        <xdr:cNvSpPr txBox="1">
          <a:spLocks noChangeArrowheads="1"/>
        </xdr:cNvSpPr>
      </xdr:nvSpPr>
      <xdr:spPr bwMode="auto">
        <a:xfrm>
          <a:off x="3583081" y="2068605"/>
          <a:ext cx="2492187" cy="3998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165.607 : (6.986 m)</a:t>
          </a: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0.28436</cdr:x>
      <cdr:y>0.76318</cdr:y>
    </cdr:from>
    <cdr:to>
      <cdr:x>0.46879</cdr:x>
      <cdr:y>0.881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255616" y="6191700"/>
          <a:ext cx="2111548" cy="955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0.4899</cdr:x>
      <cdr:y>0.37643</cdr:y>
    </cdr:from>
    <cdr:to>
      <cdr:x>0.49871</cdr:x>
      <cdr:y>0.42063</cdr:y>
    </cdr:to>
    <cdr:sp macro="" textlink="">
      <cdr:nvSpPr>
        <cdr:cNvPr id="5" name="30 Flecha abajo"/>
        <cdr:cNvSpPr/>
      </cdr:nvSpPr>
      <cdr:spPr bwMode="auto">
        <a:xfrm xmlns:a="http://schemas.openxmlformats.org/drawingml/2006/main" rot="10800000">
          <a:off x="5608918" y="3053977"/>
          <a:ext cx="100853" cy="358589"/>
        </a:xfrm>
        <a:prstGeom xmlns:a="http://schemas.openxmlformats.org/drawingml/2006/main" prst="downArrow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18288" tIns="0" rIns="0" bIns="0" rtlCol="0" anchor="t" upright="1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406400</xdr:colOff>
      <xdr:row>24</xdr:row>
      <xdr:rowOff>166034</xdr:rowOff>
    </xdr:from>
    <xdr:to>
      <xdr:col>6</xdr:col>
      <xdr:colOff>11206</xdr:colOff>
      <xdr:row>26</xdr:row>
      <xdr:rowOff>33619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635375" y="4509434"/>
          <a:ext cx="1128806" cy="2104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192183</xdr:colOff>
      <xdr:row>9</xdr:row>
      <xdr:rowOff>117288</xdr:rowOff>
    </xdr:from>
    <xdr:to>
      <xdr:col>9</xdr:col>
      <xdr:colOff>750795</xdr:colOff>
      <xdr:row>10</xdr:row>
      <xdr:rowOff>145676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469158" y="1888938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5,95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693271</xdr:colOff>
      <xdr:row>5</xdr:row>
      <xdr:rowOff>139140</xdr:rowOff>
    </xdr:from>
    <xdr:to>
      <xdr:col>5</xdr:col>
      <xdr:colOff>649942</xdr:colOff>
      <xdr:row>7</xdr:row>
      <xdr:rowOff>22412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3922246" y="1263090"/>
          <a:ext cx="718671" cy="20712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13</xdr:col>
      <xdr:colOff>723900</xdr:colOff>
      <xdr:row>5</xdr:row>
      <xdr:rowOff>66675</xdr:rowOff>
    </xdr:from>
    <xdr:to>
      <xdr:col>14</xdr:col>
      <xdr:colOff>66675</xdr:colOff>
      <xdr:row>9</xdr:row>
      <xdr:rowOff>0</xdr:rowOff>
    </xdr:to>
    <xdr:sp macro="" textlink="">
      <xdr:nvSpPr>
        <xdr:cNvPr id="6" name="8 Rectángulo"/>
        <xdr:cNvSpPr>
          <a:spLocks noChangeArrowheads="1"/>
        </xdr:cNvSpPr>
      </xdr:nvSpPr>
      <xdr:spPr bwMode="auto">
        <a:xfrm>
          <a:off x="10810875" y="1190625"/>
          <a:ext cx="104775" cy="581025"/>
        </a:xfrm>
        <a:prstGeom prst="rect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123264</xdr:colOff>
      <xdr:row>6</xdr:row>
      <xdr:rowOff>22598</xdr:rowOff>
    </xdr:from>
    <xdr:to>
      <xdr:col>18</xdr:col>
      <xdr:colOff>504264</xdr:colOff>
      <xdr:row>7</xdr:row>
      <xdr:rowOff>56029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0972239" y="1308473"/>
          <a:ext cx="3429000" cy="1953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 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Muro Muelle BM # 3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- Lectura : 6,01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145677</xdr:colOff>
      <xdr:row>13</xdr:row>
      <xdr:rowOff>123264</xdr:rowOff>
    </xdr:from>
    <xdr:to>
      <xdr:col>9</xdr:col>
      <xdr:colOff>231403</xdr:colOff>
      <xdr:row>16</xdr:row>
      <xdr:rowOff>104217</xdr:rowOff>
    </xdr:to>
    <xdr:sp macro="" textlink="">
      <xdr:nvSpPr>
        <xdr:cNvPr id="8" name="7 Flecha abajo"/>
        <xdr:cNvSpPr/>
      </xdr:nvSpPr>
      <xdr:spPr>
        <a:xfrm rot="10800000">
          <a:off x="7184652" y="2580714"/>
          <a:ext cx="85726" cy="495303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0.69055</cdr:x>
      <cdr:y>0.41925</cdr:y>
    </cdr:from>
    <cdr:to>
      <cdr:x>0.87498</cdr:x>
      <cdr:y>0.53707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06195" y="340136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350371</xdr:colOff>
      <xdr:row>23</xdr:row>
      <xdr:rowOff>20357</xdr:rowOff>
    </xdr:from>
    <xdr:to>
      <xdr:col>6</xdr:col>
      <xdr:colOff>717177</xdr:colOff>
      <xdr:row>24</xdr:row>
      <xdr:rowOff>56031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4341346" y="4192307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606801</xdr:colOff>
      <xdr:row>10</xdr:row>
      <xdr:rowOff>117289</xdr:rowOff>
    </xdr:from>
    <xdr:to>
      <xdr:col>11</xdr:col>
      <xdr:colOff>403413</xdr:colOff>
      <xdr:row>11</xdr:row>
      <xdr:rowOff>145677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7645776" y="2060389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5,65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407895</xdr:colOff>
      <xdr:row>4</xdr:row>
      <xdr:rowOff>134472</xdr:rowOff>
    </xdr:from>
    <xdr:to>
      <xdr:col>9</xdr:col>
      <xdr:colOff>123266</xdr:colOff>
      <xdr:row>7</xdr:row>
      <xdr:rowOff>42396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4398870" y="1086972"/>
          <a:ext cx="2763371" cy="4032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165,965 : (7,361 m)</a:t>
          </a:r>
        </a:p>
      </xdr:txBody>
    </xdr:sp>
    <xdr:clientData/>
  </xdr:twoCellAnchor>
  <xdr:twoCellAnchor>
    <xdr:from>
      <xdr:col>10</xdr:col>
      <xdr:colOff>392205</xdr:colOff>
      <xdr:row>15</xdr:row>
      <xdr:rowOff>44822</xdr:rowOff>
    </xdr:from>
    <xdr:to>
      <xdr:col>10</xdr:col>
      <xdr:colOff>605116</xdr:colOff>
      <xdr:row>18</xdr:row>
      <xdr:rowOff>44820</xdr:rowOff>
    </xdr:to>
    <xdr:sp macro="" textlink="">
      <xdr:nvSpPr>
        <xdr:cNvPr id="6" name="5 Flecha abajo"/>
        <xdr:cNvSpPr/>
      </xdr:nvSpPr>
      <xdr:spPr>
        <a:xfrm rot="10800000">
          <a:off x="8193180" y="2845172"/>
          <a:ext cx="212911" cy="514348"/>
        </a:xfrm>
        <a:prstGeom prst="downArrow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0.69055</cdr:x>
      <cdr:y>0.41925</cdr:y>
    </cdr:from>
    <cdr:to>
      <cdr:x>0.87498</cdr:x>
      <cdr:y>0.53707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06195" y="340136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708960</xdr:colOff>
      <xdr:row>24</xdr:row>
      <xdr:rowOff>31563</xdr:rowOff>
    </xdr:from>
    <xdr:to>
      <xdr:col>6</xdr:col>
      <xdr:colOff>313766</xdr:colOff>
      <xdr:row>25</xdr:row>
      <xdr:rowOff>67236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937935" y="4374963"/>
          <a:ext cx="1128806" cy="2071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91330</xdr:colOff>
      <xdr:row>10</xdr:row>
      <xdr:rowOff>106083</xdr:rowOff>
    </xdr:from>
    <xdr:to>
      <xdr:col>10</xdr:col>
      <xdr:colOff>649942</xdr:colOff>
      <xdr:row>11</xdr:row>
      <xdr:rowOff>134471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7130305" y="2049183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5.33 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307042</xdr:colOff>
      <xdr:row>5</xdr:row>
      <xdr:rowOff>134473</xdr:rowOff>
    </xdr:from>
    <xdr:to>
      <xdr:col>16</xdr:col>
      <xdr:colOff>638735</xdr:colOff>
      <xdr:row>8</xdr:row>
      <xdr:rowOff>2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10394017" y="1258423"/>
          <a:ext cx="2617693" cy="35130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 165.567 : (6.955 m)</a:t>
          </a:r>
        </a:p>
      </xdr:txBody>
    </xdr:sp>
    <xdr:clientData/>
  </xdr:twoCellAnchor>
  <xdr:twoCellAnchor>
    <xdr:from>
      <xdr:col>6</xdr:col>
      <xdr:colOff>614830</xdr:colOff>
      <xdr:row>5</xdr:row>
      <xdr:rowOff>139139</xdr:rowOff>
    </xdr:from>
    <xdr:to>
      <xdr:col>7</xdr:col>
      <xdr:colOff>571500</xdr:colOff>
      <xdr:row>6</xdr:row>
      <xdr:rowOff>134471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5367805" y="1263089"/>
          <a:ext cx="718670" cy="1572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0.7023</cdr:x>
      <cdr:y>0.45516</cdr:y>
    </cdr:from>
    <cdr:to>
      <cdr:x>0.88673</cdr:x>
      <cdr:y>0.57298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40612" y="3692753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708960</xdr:colOff>
      <xdr:row>24</xdr:row>
      <xdr:rowOff>31563</xdr:rowOff>
    </xdr:from>
    <xdr:to>
      <xdr:col>6</xdr:col>
      <xdr:colOff>313766</xdr:colOff>
      <xdr:row>25</xdr:row>
      <xdr:rowOff>67236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937935" y="4374963"/>
          <a:ext cx="1128806" cy="2071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662830</xdr:colOff>
      <xdr:row>12</xdr:row>
      <xdr:rowOff>61260</xdr:rowOff>
    </xdr:from>
    <xdr:to>
      <xdr:col>10</xdr:col>
      <xdr:colOff>459442</xdr:colOff>
      <xdr:row>13</xdr:row>
      <xdr:rowOff>89647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939805" y="2347260"/>
          <a:ext cx="1320612" cy="19983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4.75 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15689</xdr:colOff>
      <xdr:row>9</xdr:row>
      <xdr:rowOff>112061</xdr:rowOff>
    </xdr:from>
    <xdr:to>
      <xdr:col>17</xdr:col>
      <xdr:colOff>347382</xdr:colOff>
      <xdr:row>11</xdr:row>
      <xdr:rowOff>112061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10864664" y="1883711"/>
          <a:ext cx="2617693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 164.871 : (6.266 m)</a:t>
          </a:r>
        </a:p>
      </xdr:txBody>
    </xdr:sp>
    <xdr:clientData/>
  </xdr:twoCellAnchor>
  <xdr:twoCellAnchor>
    <xdr:from>
      <xdr:col>6</xdr:col>
      <xdr:colOff>614830</xdr:colOff>
      <xdr:row>5</xdr:row>
      <xdr:rowOff>139139</xdr:rowOff>
    </xdr:from>
    <xdr:to>
      <xdr:col>7</xdr:col>
      <xdr:colOff>571500</xdr:colOff>
      <xdr:row>6</xdr:row>
      <xdr:rowOff>134471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5367805" y="1263089"/>
          <a:ext cx="718670" cy="1572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0.69055</cdr:x>
      <cdr:y>0.41925</cdr:y>
    </cdr:from>
    <cdr:to>
      <cdr:x>0.87498</cdr:x>
      <cdr:y>0.53707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06195" y="340136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0.7023</cdr:x>
      <cdr:y>0.45516</cdr:y>
    </cdr:from>
    <cdr:to>
      <cdr:x>0.88673</cdr:x>
      <cdr:y>0.57298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40612" y="3692753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0.37734</cdr:x>
      <cdr:y>0.31013</cdr:y>
    </cdr:from>
    <cdr:to>
      <cdr:x>0.3842</cdr:x>
      <cdr:y>0.34742</cdr:y>
    </cdr:to>
    <cdr:sp macro="" textlink="">
      <cdr:nvSpPr>
        <cdr:cNvPr id="5" name="1 Flecha abajo"/>
        <cdr:cNvSpPr/>
      </cdr:nvSpPr>
      <cdr:spPr bwMode="auto">
        <a:xfrm xmlns:a="http://schemas.openxmlformats.org/drawingml/2006/main" rot="10800000">
          <a:off x="4320241" y="2516094"/>
          <a:ext cx="78441" cy="302559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tx1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rtlCol="0" anchor="t" upright="1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708960</xdr:colOff>
      <xdr:row>23</xdr:row>
      <xdr:rowOff>31563</xdr:rowOff>
    </xdr:from>
    <xdr:to>
      <xdr:col>6</xdr:col>
      <xdr:colOff>313766</xdr:colOff>
      <xdr:row>24</xdr:row>
      <xdr:rowOff>67236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937935" y="4213038"/>
          <a:ext cx="1128806" cy="2071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248212</xdr:colOff>
      <xdr:row>14</xdr:row>
      <xdr:rowOff>94877</xdr:rowOff>
    </xdr:from>
    <xdr:to>
      <xdr:col>12</xdr:col>
      <xdr:colOff>44824</xdr:colOff>
      <xdr:row>15</xdr:row>
      <xdr:rowOff>123265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8049187" y="2733302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3.69 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4483</xdr:colOff>
      <xdr:row>5</xdr:row>
      <xdr:rowOff>0</xdr:rowOff>
    </xdr:from>
    <xdr:to>
      <xdr:col>17</xdr:col>
      <xdr:colOff>336176</xdr:colOff>
      <xdr:row>6</xdr:row>
      <xdr:rowOff>145678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10853458" y="1123950"/>
          <a:ext cx="2617693" cy="3076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 165.543 : (6,932m)</a:t>
          </a:r>
        </a:p>
      </xdr:txBody>
    </xdr:sp>
    <xdr:clientData/>
  </xdr:twoCellAnchor>
  <xdr:twoCellAnchor>
    <xdr:from>
      <xdr:col>6</xdr:col>
      <xdr:colOff>614830</xdr:colOff>
      <xdr:row>5</xdr:row>
      <xdr:rowOff>0</xdr:rowOff>
    </xdr:from>
    <xdr:to>
      <xdr:col>7</xdr:col>
      <xdr:colOff>571500</xdr:colOff>
      <xdr:row>5</xdr:row>
      <xdr:rowOff>134471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5367805" y="1123950"/>
          <a:ext cx="718670" cy="13447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12</xdr:col>
      <xdr:colOff>750795</xdr:colOff>
      <xdr:row>12</xdr:row>
      <xdr:rowOff>100855</xdr:rowOff>
    </xdr:from>
    <xdr:to>
      <xdr:col>14</xdr:col>
      <xdr:colOff>302559</xdr:colOff>
      <xdr:row>14</xdr:row>
      <xdr:rowOff>44825</xdr:rowOff>
    </xdr:to>
    <xdr:sp macro="" textlink="">
      <xdr:nvSpPr>
        <xdr:cNvPr id="7" name="6 CuadroTexto"/>
        <xdr:cNvSpPr txBox="1"/>
      </xdr:nvSpPr>
      <xdr:spPr>
        <a:xfrm>
          <a:off x="10075770" y="2396380"/>
          <a:ext cx="1075764" cy="28687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marL="0" indent="0"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Margen Derecha</a:t>
          </a:r>
        </a:p>
      </xdr:txBody>
    </xdr:sp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0.7023</cdr:x>
      <cdr:y>0.45516</cdr:y>
    </cdr:from>
    <cdr:to>
      <cdr:x>0.88673</cdr:x>
      <cdr:y>0.57298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40612" y="3692753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0.45595</cdr:x>
      <cdr:y>0.364</cdr:y>
    </cdr:from>
    <cdr:to>
      <cdr:x>0.47033</cdr:x>
      <cdr:y>0.40129</cdr:y>
    </cdr:to>
    <cdr:sp macro="" textlink="">
      <cdr:nvSpPr>
        <cdr:cNvPr id="5" name="1 Flecha abajo"/>
        <cdr:cNvSpPr/>
      </cdr:nvSpPr>
      <cdr:spPr bwMode="auto">
        <a:xfrm xmlns:a="http://schemas.openxmlformats.org/drawingml/2006/main" rot="10800000">
          <a:off x="5220206" y="2953132"/>
          <a:ext cx="164637" cy="302536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tx1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rtlCol="0" anchor="t" upright="1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708960</xdr:colOff>
      <xdr:row>24</xdr:row>
      <xdr:rowOff>31563</xdr:rowOff>
    </xdr:from>
    <xdr:to>
      <xdr:col>6</xdr:col>
      <xdr:colOff>313766</xdr:colOff>
      <xdr:row>25</xdr:row>
      <xdr:rowOff>67236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937935" y="4374963"/>
          <a:ext cx="1128806" cy="2071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662830</xdr:colOff>
      <xdr:row>12</xdr:row>
      <xdr:rowOff>61260</xdr:rowOff>
    </xdr:from>
    <xdr:to>
      <xdr:col>10</xdr:col>
      <xdr:colOff>459442</xdr:colOff>
      <xdr:row>13</xdr:row>
      <xdr:rowOff>89647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939805" y="2347260"/>
          <a:ext cx="1320612" cy="19983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4.69 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194983</xdr:colOff>
      <xdr:row>9</xdr:row>
      <xdr:rowOff>112061</xdr:rowOff>
    </xdr:from>
    <xdr:to>
      <xdr:col>17</xdr:col>
      <xdr:colOff>526676</xdr:colOff>
      <xdr:row>11</xdr:row>
      <xdr:rowOff>112061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11043958" y="1883711"/>
          <a:ext cx="2617693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 165.534 : (m)</a:t>
          </a:r>
        </a:p>
      </xdr:txBody>
    </xdr:sp>
    <xdr:clientData/>
  </xdr:twoCellAnchor>
  <xdr:twoCellAnchor>
    <xdr:from>
      <xdr:col>6</xdr:col>
      <xdr:colOff>614830</xdr:colOff>
      <xdr:row>5</xdr:row>
      <xdr:rowOff>139139</xdr:rowOff>
    </xdr:from>
    <xdr:to>
      <xdr:col>7</xdr:col>
      <xdr:colOff>571500</xdr:colOff>
      <xdr:row>6</xdr:row>
      <xdr:rowOff>134471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5367805" y="1263089"/>
          <a:ext cx="718670" cy="1572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12</xdr:col>
      <xdr:colOff>750795</xdr:colOff>
      <xdr:row>13</xdr:row>
      <xdr:rowOff>100855</xdr:rowOff>
    </xdr:from>
    <xdr:to>
      <xdr:col>14</xdr:col>
      <xdr:colOff>302559</xdr:colOff>
      <xdr:row>15</xdr:row>
      <xdr:rowOff>44825</xdr:rowOff>
    </xdr:to>
    <xdr:sp macro="" textlink="">
      <xdr:nvSpPr>
        <xdr:cNvPr id="7" name="6 CuadroTexto"/>
        <xdr:cNvSpPr txBox="1"/>
      </xdr:nvSpPr>
      <xdr:spPr>
        <a:xfrm>
          <a:off x="10075770" y="2558305"/>
          <a:ext cx="1075764" cy="28687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marL="0" indent="0"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Margen Derecha</a:t>
          </a:r>
        </a:p>
      </xdr:txBody>
    </xdr:sp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0.7023</cdr:x>
      <cdr:y>0.45516</cdr:y>
    </cdr:from>
    <cdr:to>
      <cdr:x>0.88673</cdr:x>
      <cdr:y>0.57298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40612" y="3692753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0.36982</cdr:x>
      <cdr:y>0.31013</cdr:y>
    </cdr:from>
    <cdr:to>
      <cdr:x>0.3842</cdr:x>
      <cdr:y>0.34742</cdr:y>
    </cdr:to>
    <cdr:sp macro="" textlink="">
      <cdr:nvSpPr>
        <cdr:cNvPr id="5" name="1 Flecha abajo"/>
        <cdr:cNvSpPr/>
      </cdr:nvSpPr>
      <cdr:spPr bwMode="auto">
        <a:xfrm xmlns:a="http://schemas.openxmlformats.org/drawingml/2006/main" rot="10800000">
          <a:off x="4234143" y="2516103"/>
          <a:ext cx="164582" cy="302536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tx1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rtlCol="0" anchor="t" upright="1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708960</xdr:colOff>
      <xdr:row>24</xdr:row>
      <xdr:rowOff>31563</xdr:rowOff>
    </xdr:from>
    <xdr:to>
      <xdr:col>6</xdr:col>
      <xdr:colOff>313766</xdr:colOff>
      <xdr:row>25</xdr:row>
      <xdr:rowOff>67236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937935" y="4374963"/>
          <a:ext cx="1128806" cy="2071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113742</xdr:colOff>
      <xdr:row>11</xdr:row>
      <xdr:rowOff>5231</xdr:rowOff>
    </xdr:from>
    <xdr:to>
      <xdr:col>12</xdr:col>
      <xdr:colOff>672354</xdr:colOff>
      <xdr:row>12</xdr:row>
      <xdr:rowOff>33619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8676717" y="2119781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5.4 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138954</xdr:colOff>
      <xdr:row>6</xdr:row>
      <xdr:rowOff>100856</xdr:rowOff>
    </xdr:from>
    <xdr:to>
      <xdr:col>17</xdr:col>
      <xdr:colOff>470647</xdr:colOff>
      <xdr:row>8</xdr:row>
      <xdr:rowOff>123268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10987929" y="1386731"/>
          <a:ext cx="2617693" cy="3462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 165.569 : (6,982 m)</a:t>
          </a:r>
        </a:p>
      </xdr:txBody>
    </xdr:sp>
    <xdr:clientData/>
  </xdr:twoCellAnchor>
  <xdr:twoCellAnchor>
    <xdr:from>
      <xdr:col>5</xdr:col>
      <xdr:colOff>558801</xdr:colOff>
      <xdr:row>8</xdr:row>
      <xdr:rowOff>116727</xdr:rowOff>
    </xdr:from>
    <xdr:to>
      <xdr:col>6</xdr:col>
      <xdr:colOff>515471</xdr:colOff>
      <xdr:row>9</xdr:row>
      <xdr:rowOff>112059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4549776" y="1726452"/>
          <a:ext cx="718670" cy="1572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0.75907</cdr:x>
      <cdr:y>0.50903</cdr:y>
    </cdr:from>
    <cdr:to>
      <cdr:x>0.9435</cdr:x>
      <cdr:y>0.62685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690609" y="4129769"/>
          <a:ext cx="2111548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0.54404</cdr:x>
      <cdr:y>0.30046</cdr:y>
    </cdr:from>
    <cdr:to>
      <cdr:x>0.55842</cdr:x>
      <cdr:y>0.33775</cdr:y>
    </cdr:to>
    <cdr:sp macro="" textlink="">
      <cdr:nvSpPr>
        <cdr:cNvPr id="5" name="1 Flecha abajo"/>
        <cdr:cNvSpPr/>
      </cdr:nvSpPr>
      <cdr:spPr bwMode="auto">
        <a:xfrm xmlns:a="http://schemas.openxmlformats.org/drawingml/2006/main" rot="10800000">
          <a:off x="6228735" y="2437662"/>
          <a:ext cx="164637" cy="302536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tx1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rtlCol="0" anchor="t" upright="1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211924</xdr:colOff>
      <xdr:row>17</xdr:row>
      <xdr:rowOff>209549</xdr:rowOff>
    </xdr:from>
    <xdr:to>
      <xdr:col>17</xdr:col>
      <xdr:colOff>726444</xdr:colOff>
      <xdr:row>23</xdr:row>
      <xdr:rowOff>76200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347024" y="4267199"/>
          <a:ext cx="1276520" cy="1295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626835</xdr:colOff>
      <xdr:row>11</xdr:row>
      <xdr:rowOff>81414</xdr:rowOff>
    </xdr:from>
    <xdr:to>
      <xdr:col>12</xdr:col>
      <xdr:colOff>68942</xdr:colOff>
      <xdr:row>13</xdr:row>
      <xdr:rowOff>8956</xdr:rowOff>
    </xdr:to>
    <xdr:sp macro="" textlink="">
      <xdr:nvSpPr>
        <xdr:cNvPr id="4" name="5 CuadroTexto"/>
        <xdr:cNvSpPr txBox="1"/>
      </xdr:nvSpPr>
      <xdr:spPr>
        <a:xfrm>
          <a:off x="8665935" y="2710314"/>
          <a:ext cx="2490107" cy="403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4,13 m.)</a:t>
          </a:r>
        </a:p>
      </xdr:txBody>
    </xdr:sp>
    <xdr:clientData/>
  </xdr:twoCellAnchor>
  <xdr:twoCellAnchor>
    <xdr:from>
      <xdr:col>8</xdr:col>
      <xdr:colOff>211479</xdr:colOff>
      <xdr:row>6</xdr:row>
      <xdr:rowOff>0</xdr:rowOff>
    </xdr:from>
    <xdr:to>
      <xdr:col>14</xdr:col>
      <xdr:colOff>7372</xdr:colOff>
      <xdr:row>7</xdr:row>
      <xdr:rowOff>38100</xdr:rowOff>
    </xdr:to>
    <xdr:sp macro="" textlink="">
      <xdr:nvSpPr>
        <xdr:cNvPr id="5" name="5 CuadroTexto"/>
        <xdr:cNvSpPr txBox="1"/>
      </xdr:nvSpPr>
      <xdr:spPr>
        <a:xfrm>
          <a:off x="8250579" y="1466850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6,77 m.)</a:t>
          </a:r>
        </a:p>
      </xdr:txBody>
    </xdr:sp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397362" y="3617243"/>
          <a:ext cx="0" cy="0"/>
          <a:chOff x="7397362" y="3617243"/>
          <a:chExt cx="0" cy="0"/>
        </a:xfrm>
      </cdr:grpSpPr>
    </cdr:grpSp>
  </cdr:relSizeAnchor>
  <cdr:relSizeAnchor xmlns:cdr="http://schemas.openxmlformats.org/drawingml/2006/chartDrawing">
    <cdr:from>
      <cdr:x>0.67208</cdr:x>
      <cdr:y>0.65572</cdr:y>
    </cdr:from>
    <cdr:to>
      <cdr:x>0.91989</cdr:x>
      <cdr:y>0.83597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360440" y="5635436"/>
          <a:ext cx="3082670" cy="1549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Pte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J.Pedroza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20151125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397362" y="3617243"/>
          <a:ext cx="0" cy="0"/>
          <a:chOff x="7397362" y="3617243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0.13511</cdr:x>
      <cdr:y>0.19016</cdr:y>
    </cdr:from>
    <cdr:to>
      <cdr:x>0.18421</cdr:x>
      <cdr:y>0.23671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680704" y="1634278"/>
          <a:ext cx="610787" cy="400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0.7151</cdr:x>
      <cdr:y>0.34339</cdr:y>
    </cdr:from>
    <cdr:to>
      <cdr:x>0.95225</cdr:x>
      <cdr:y>0.39407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8895582" y="2951228"/>
          <a:ext cx="2950063" cy="435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0.14443</cdr:x>
      <cdr:y>0.31432</cdr:y>
    </cdr:from>
    <cdr:to>
      <cdr:x>0.19353</cdr:x>
      <cdr:y>0.36087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1796630" y="2701388"/>
          <a:ext cx="610787" cy="400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 m.</a:t>
          </a:r>
        </a:p>
      </cdr:txBody>
    </cdr:sp>
  </cdr:relSizeAnchor>
  <cdr:relSizeAnchor xmlns:cdr="http://schemas.openxmlformats.org/drawingml/2006/chartDrawing">
    <cdr:from>
      <cdr:x>0.13371</cdr:x>
      <cdr:y>0.24424</cdr:y>
    </cdr:from>
    <cdr:to>
      <cdr:x>0.18281</cdr:x>
      <cdr:y>0.29079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663280" y="2099025"/>
          <a:ext cx="610787" cy="400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0.11831</cdr:x>
      <cdr:y>0.14294</cdr:y>
    </cdr:from>
    <cdr:to>
      <cdr:x>0.16741</cdr:x>
      <cdr:y>0.18949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471721" y="1228456"/>
          <a:ext cx="610787" cy="400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533400</xdr:colOff>
      <xdr:row>37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211924</xdr:colOff>
      <xdr:row>17</xdr:row>
      <xdr:rowOff>190499</xdr:rowOff>
    </xdr:from>
    <xdr:to>
      <xdr:col>18</xdr:col>
      <xdr:colOff>726444</xdr:colOff>
      <xdr:row>23</xdr:row>
      <xdr:rowOff>57150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5109024" y="4248149"/>
          <a:ext cx="1276520" cy="1295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645885</xdr:colOff>
      <xdr:row>7</xdr:row>
      <xdr:rowOff>43314</xdr:rowOff>
    </xdr:from>
    <xdr:to>
      <xdr:col>12</xdr:col>
      <xdr:colOff>87992</xdr:colOff>
      <xdr:row>8</xdr:row>
      <xdr:rowOff>218506</xdr:rowOff>
    </xdr:to>
    <xdr:sp macro="" textlink="">
      <xdr:nvSpPr>
        <xdr:cNvPr id="4" name="5 CuadroTexto"/>
        <xdr:cNvSpPr txBox="1"/>
      </xdr:nvSpPr>
      <xdr:spPr>
        <a:xfrm>
          <a:off x="8684985" y="1738764"/>
          <a:ext cx="2490107" cy="413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5,70 m.)</a:t>
          </a:r>
        </a:p>
      </xdr:txBody>
    </xdr:sp>
    <xdr:clientData/>
  </xdr:twoCellAnchor>
  <xdr:twoCellAnchor>
    <xdr:from>
      <xdr:col>8</xdr:col>
      <xdr:colOff>325779</xdr:colOff>
      <xdr:row>5</xdr:row>
      <xdr:rowOff>38100</xdr:rowOff>
    </xdr:from>
    <xdr:to>
      <xdr:col>14</xdr:col>
      <xdr:colOff>121672</xdr:colOff>
      <xdr:row>6</xdr:row>
      <xdr:rowOff>76200</xdr:rowOff>
    </xdr:to>
    <xdr:sp macro="" textlink="">
      <xdr:nvSpPr>
        <xdr:cNvPr id="5" name="5 CuadroTexto"/>
        <xdr:cNvSpPr txBox="1"/>
      </xdr:nvSpPr>
      <xdr:spPr>
        <a:xfrm>
          <a:off x="8364879" y="1276350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 m.)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12</xdr:col>
      <xdr:colOff>283134</xdr:colOff>
      <xdr:row>21</xdr:row>
      <xdr:rowOff>110003</xdr:rowOff>
    </xdr:from>
    <xdr:to>
      <xdr:col>13</xdr:col>
      <xdr:colOff>649940</xdr:colOff>
      <xdr:row>22</xdr:row>
      <xdr:rowOff>145677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9608109" y="3939053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225801</xdr:colOff>
      <xdr:row>11</xdr:row>
      <xdr:rowOff>27642</xdr:rowOff>
    </xdr:from>
    <xdr:to>
      <xdr:col>10</xdr:col>
      <xdr:colOff>22413</xdr:colOff>
      <xdr:row>12</xdr:row>
      <xdr:rowOff>56030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502776" y="2142192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5,63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396689</xdr:colOff>
      <xdr:row>8</xdr:row>
      <xdr:rowOff>22413</xdr:rowOff>
    </xdr:from>
    <xdr:to>
      <xdr:col>15</xdr:col>
      <xdr:colOff>112060</xdr:colOff>
      <xdr:row>10</xdr:row>
      <xdr:rowOff>87219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8959664" y="1632138"/>
          <a:ext cx="2763371" cy="3981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Derecha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99.126 : (6.433 m)</a:t>
          </a:r>
        </a:p>
      </xdr:txBody>
    </xdr:sp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499317" y="3665350"/>
          <a:ext cx="0" cy="0"/>
          <a:chOff x="7499317" y="3665350"/>
          <a:chExt cx="0" cy="0"/>
        </a:xfrm>
      </cdr:grpSpPr>
    </cdr:grpSp>
  </cdr:relSizeAnchor>
  <cdr:relSizeAnchor xmlns:cdr="http://schemas.openxmlformats.org/drawingml/2006/chartDrawing">
    <cdr:from>
      <cdr:x>0.67208</cdr:x>
      <cdr:y>0.65572</cdr:y>
    </cdr:from>
    <cdr:to>
      <cdr:x>0.91989</cdr:x>
      <cdr:y>0.83597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360440" y="5635436"/>
          <a:ext cx="3082670" cy="1549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Pte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J.Pedroza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20160424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499317" y="3665350"/>
          <a:ext cx="0" cy="0"/>
          <a:chOff x="7499317" y="3665350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0.13511</cdr:x>
      <cdr:y>0.19016</cdr:y>
    </cdr:from>
    <cdr:to>
      <cdr:x>0.18421</cdr:x>
      <cdr:y>0.23671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680704" y="1634278"/>
          <a:ext cx="610787" cy="400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0.68141</cdr:x>
      <cdr:y>0.06792</cdr:y>
    </cdr:from>
    <cdr:to>
      <cdr:x>0.91856</cdr:x>
      <cdr:y>0.1186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8476494" y="582445"/>
          <a:ext cx="2950063" cy="4345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0.13371</cdr:x>
      <cdr:y>0.24424</cdr:y>
    </cdr:from>
    <cdr:to>
      <cdr:x>0.18281</cdr:x>
      <cdr:y>0.29079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663280" y="2099025"/>
          <a:ext cx="610787" cy="400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0.11831</cdr:x>
      <cdr:y>0.14294</cdr:y>
    </cdr:from>
    <cdr:to>
      <cdr:x>0.16741</cdr:x>
      <cdr:y>0.18949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471721" y="1228456"/>
          <a:ext cx="610787" cy="400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0.09597</cdr:x>
      <cdr:y>0.04369</cdr:y>
    </cdr:from>
    <cdr:to>
      <cdr:x>0.29614</cdr:x>
      <cdr:y>0.093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193800" y="374650"/>
          <a:ext cx="2490107" cy="422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533400</xdr:colOff>
      <xdr:row>37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211924</xdr:colOff>
      <xdr:row>17</xdr:row>
      <xdr:rowOff>190499</xdr:rowOff>
    </xdr:from>
    <xdr:to>
      <xdr:col>18</xdr:col>
      <xdr:colOff>726444</xdr:colOff>
      <xdr:row>23</xdr:row>
      <xdr:rowOff>57150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5109024" y="4248149"/>
          <a:ext cx="1276520" cy="1295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664935</xdr:colOff>
      <xdr:row>6</xdr:row>
      <xdr:rowOff>157614</xdr:rowOff>
    </xdr:from>
    <xdr:to>
      <xdr:col>13</xdr:col>
      <xdr:colOff>107042</xdr:colOff>
      <xdr:row>8</xdr:row>
      <xdr:rowOff>104206</xdr:rowOff>
    </xdr:to>
    <xdr:sp macro="" textlink="">
      <xdr:nvSpPr>
        <xdr:cNvPr id="4" name="5 CuadroTexto"/>
        <xdr:cNvSpPr txBox="1"/>
      </xdr:nvSpPr>
      <xdr:spPr>
        <a:xfrm>
          <a:off x="9485085" y="1662564"/>
          <a:ext cx="2490107" cy="403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6,42 m.)</a:t>
          </a:r>
        </a:p>
      </xdr:txBody>
    </xdr:sp>
    <xdr:clientData/>
  </xdr:twoCellAnchor>
  <xdr:twoCellAnchor>
    <xdr:from>
      <xdr:col>8</xdr:col>
      <xdr:colOff>440079</xdr:colOff>
      <xdr:row>4</xdr:row>
      <xdr:rowOff>152400</xdr:rowOff>
    </xdr:from>
    <xdr:to>
      <xdr:col>14</xdr:col>
      <xdr:colOff>235972</xdr:colOff>
      <xdr:row>5</xdr:row>
      <xdr:rowOff>190500</xdr:rowOff>
    </xdr:to>
    <xdr:sp macro="" textlink="">
      <xdr:nvSpPr>
        <xdr:cNvPr id="5" name="5 CuadroTexto"/>
        <xdr:cNvSpPr txBox="1"/>
      </xdr:nvSpPr>
      <xdr:spPr>
        <a:xfrm>
          <a:off x="8498229" y="1200150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6,83  m.)</a:t>
          </a:r>
        </a:p>
      </xdr:txBody>
    </xdr:sp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499317" y="3657332"/>
          <a:ext cx="0" cy="0"/>
          <a:chOff x="7499317" y="3657332"/>
          <a:chExt cx="0" cy="0"/>
        </a:xfrm>
      </cdr:grpSpPr>
    </cdr:grpSp>
  </cdr:relSizeAnchor>
  <cdr:relSizeAnchor xmlns:cdr="http://schemas.openxmlformats.org/drawingml/2006/chartDrawing">
    <cdr:from>
      <cdr:x>0.67208</cdr:x>
      <cdr:y>0.65572</cdr:y>
    </cdr:from>
    <cdr:to>
      <cdr:x>0.91989</cdr:x>
      <cdr:y>0.83597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360440" y="5635436"/>
          <a:ext cx="3082670" cy="1549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Pte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20161013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499317" y="3657332"/>
          <a:ext cx="0" cy="0"/>
          <a:chOff x="7499317" y="3657332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0.15928</cdr:x>
      <cdr:y>0.15947</cdr:y>
    </cdr:from>
    <cdr:to>
      <cdr:x>0.20838</cdr:x>
      <cdr:y>0.20602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2008686" y="1385699"/>
          <a:ext cx="619205" cy="404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0.68141</cdr:x>
      <cdr:y>0.06792</cdr:y>
    </cdr:from>
    <cdr:to>
      <cdr:x>0.91856</cdr:x>
      <cdr:y>0.1186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8476494" y="582445"/>
          <a:ext cx="2950063" cy="4345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0.1609</cdr:x>
      <cdr:y>0.20039</cdr:y>
    </cdr:from>
    <cdr:to>
      <cdr:x>0.21</cdr:x>
      <cdr:y>0.24694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2029130" y="1741329"/>
          <a:ext cx="619205" cy="4044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0.16212</cdr:x>
      <cdr:y>0.11006</cdr:y>
    </cdr:from>
    <cdr:to>
      <cdr:x>0.21122</cdr:x>
      <cdr:y>0.15661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2044469" y="956330"/>
          <a:ext cx="619205" cy="4044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0.09597</cdr:x>
      <cdr:y>0.04369</cdr:y>
    </cdr:from>
    <cdr:to>
      <cdr:x>0.29614</cdr:x>
      <cdr:y>0.093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193800" y="374650"/>
          <a:ext cx="2490107" cy="422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533400</xdr:colOff>
      <xdr:row>37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688174</xdr:colOff>
      <xdr:row>16</xdr:row>
      <xdr:rowOff>76199</xdr:rowOff>
    </xdr:from>
    <xdr:to>
      <xdr:col>19</xdr:col>
      <xdr:colOff>440694</xdr:colOff>
      <xdr:row>21</xdr:row>
      <xdr:rowOff>190500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5604324" y="3981449"/>
          <a:ext cx="1276520" cy="13525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283935</xdr:colOff>
      <xdr:row>9</xdr:row>
      <xdr:rowOff>157614</xdr:rowOff>
    </xdr:from>
    <xdr:to>
      <xdr:col>13</xdr:col>
      <xdr:colOff>488042</xdr:colOff>
      <xdr:row>11</xdr:row>
      <xdr:rowOff>85156</xdr:rowOff>
    </xdr:to>
    <xdr:sp macro="" textlink="">
      <xdr:nvSpPr>
        <xdr:cNvPr id="4" name="5 CuadroTexto"/>
        <xdr:cNvSpPr txBox="1"/>
      </xdr:nvSpPr>
      <xdr:spPr>
        <a:xfrm>
          <a:off x="9866085" y="2348364"/>
          <a:ext cx="2490107" cy="403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5.49 m.)</a:t>
          </a:r>
        </a:p>
      </xdr:txBody>
    </xdr:sp>
    <xdr:clientData/>
  </xdr:twoCellAnchor>
  <xdr:twoCellAnchor>
    <xdr:from>
      <xdr:col>9</xdr:col>
      <xdr:colOff>592479</xdr:colOff>
      <xdr:row>7</xdr:row>
      <xdr:rowOff>38100</xdr:rowOff>
    </xdr:from>
    <xdr:to>
      <xdr:col>15</xdr:col>
      <xdr:colOff>388372</xdr:colOff>
      <xdr:row>8</xdr:row>
      <xdr:rowOff>76200</xdr:rowOff>
    </xdr:to>
    <xdr:sp macro="" textlink="">
      <xdr:nvSpPr>
        <xdr:cNvPr id="5" name="5 CuadroTexto"/>
        <xdr:cNvSpPr txBox="1"/>
      </xdr:nvSpPr>
      <xdr:spPr>
        <a:xfrm>
          <a:off x="9412629" y="1771650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7.005  m.)</a:t>
          </a:r>
        </a:p>
      </xdr:txBody>
    </xdr:sp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499317" y="3657332"/>
          <a:ext cx="0" cy="0"/>
          <a:chOff x="7499317" y="3657332"/>
          <a:chExt cx="0" cy="0"/>
        </a:xfrm>
      </cdr:grpSpPr>
    </cdr:grpSp>
  </cdr:relSizeAnchor>
  <cdr:relSizeAnchor xmlns:cdr="http://schemas.openxmlformats.org/drawingml/2006/chartDrawing">
    <cdr:from>
      <cdr:x>0.67208</cdr:x>
      <cdr:y>0.65572</cdr:y>
    </cdr:from>
    <cdr:to>
      <cdr:x>0.91989</cdr:x>
      <cdr:y>0.83597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360440" y="5635436"/>
          <a:ext cx="3082670" cy="1549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Pte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 Espitia 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20170428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499317" y="3657332"/>
          <a:ext cx="0" cy="0"/>
          <a:chOff x="7499317" y="3657332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0.26351</cdr:x>
      <cdr:y>0.20989</cdr:y>
    </cdr:from>
    <cdr:to>
      <cdr:x>0.31261</cdr:x>
      <cdr:y>0.25644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3323146" y="1823868"/>
          <a:ext cx="619205" cy="4044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0.68141</cdr:x>
      <cdr:y>0.06792</cdr:y>
    </cdr:from>
    <cdr:to>
      <cdr:x>0.91856</cdr:x>
      <cdr:y>0.1186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8476494" y="582445"/>
          <a:ext cx="2950063" cy="4345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0.26513</cdr:x>
      <cdr:y>0.27054</cdr:y>
    </cdr:from>
    <cdr:to>
      <cdr:x>0.31423</cdr:x>
      <cdr:y>0.31709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343576" y="2350893"/>
          <a:ext cx="619205" cy="4044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0.26182</cdr:x>
      <cdr:y>0.16925</cdr:y>
    </cdr:from>
    <cdr:to>
      <cdr:x>0.31092</cdr:x>
      <cdr:y>0.2158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3301812" y="1470719"/>
          <a:ext cx="619205" cy="4044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0.23494</cdr:x>
      <cdr:y>0.11604</cdr:y>
    </cdr:from>
    <cdr:to>
      <cdr:x>0.43511</cdr:x>
      <cdr:y>0.16535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2962887" y="1008295"/>
          <a:ext cx="2524364" cy="428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533400</xdr:colOff>
      <xdr:row>37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707223</xdr:colOff>
      <xdr:row>22</xdr:row>
      <xdr:rowOff>152399</xdr:rowOff>
    </xdr:from>
    <xdr:to>
      <xdr:col>8</xdr:col>
      <xdr:colOff>380950</xdr:colOff>
      <xdr:row>31</xdr:row>
      <xdr:rowOff>95250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6479373" y="5543549"/>
          <a:ext cx="1959727" cy="2076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74385</xdr:colOff>
      <xdr:row>10</xdr:row>
      <xdr:rowOff>138564</xdr:rowOff>
    </xdr:from>
    <xdr:to>
      <xdr:col>13</xdr:col>
      <xdr:colOff>278492</xdr:colOff>
      <xdr:row>12</xdr:row>
      <xdr:rowOff>47056</xdr:rowOff>
    </xdr:to>
    <xdr:sp macro="" textlink="">
      <xdr:nvSpPr>
        <xdr:cNvPr id="4" name="5 CuadroTexto"/>
        <xdr:cNvSpPr txBox="1"/>
      </xdr:nvSpPr>
      <xdr:spPr>
        <a:xfrm>
          <a:off x="9656535" y="2557914"/>
          <a:ext cx="2490107" cy="403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4.83 m.)</a:t>
          </a:r>
        </a:p>
      </xdr:txBody>
    </xdr:sp>
    <xdr:clientData/>
  </xdr:twoCellAnchor>
  <xdr:twoCellAnchor>
    <xdr:from>
      <xdr:col>9</xdr:col>
      <xdr:colOff>192429</xdr:colOff>
      <xdr:row>12</xdr:row>
      <xdr:rowOff>76200</xdr:rowOff>
    </xdr:from>
    <xdr:to>
      <xdr:col>14</xdr:col>
      <xdr:colOff>750322</xdr:colOff>
      <xdr:row>13</xdr:row>
      <xdr:rowOff>95250</xdr:rowOff>
    </xdr:to>
    <xdr:sp macro="" textlink="">
      <xdr:nvSpPr>
        <xdr:cNvPr id="5" name="5 CuadroTexto"/>
        <xdr:cNvSpPr txBox="1"/>
      </xdr:nvSpPr>
      <xdr:spPr>
        <a:xfrm>
          <a:off x="9012579" y="2990850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4.436  m.)</a:t>
          </a:r>
        </a:p>
      </xdr:txBody>
    </xdr:sp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499317" y="3649315"/>
          <a:ext cx="0" cy="0"/>
          <a:chOff x="7499317" y="3649315"/>
          <a:chExt cx="0" cy="0"/>
        </a:xfrm>
      </cdr:grpSpPr>
    </cdr:grpSp>
  </cdr:relSizeAnchor>
  <cdr:relSizeAnchor xmlns:cdr="http://schemas.openxmlformats.org/drawingml/2006/chartDrawing">
    <cdr:from>
      <cdr:x>0.67208</cdr:x>
      <cdr:y>0.65572</cdr:y>
    </cdr:from>
    <cdr:to>
      <cdr:x>0.91989</cdr:x>
      <cdr:y>0.83597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360440" y="5635436"/>
          <a:ext cx="3082670" cy="1549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Pte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20170811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499317" y="3649315"/>
          <a:ext cx="0" cy="0"/>
          <a:chOff x="7499317" y="364931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0.2046</cdr:x>
      <cdr:y>0.22088</cdr:y>
    </cdr:from>
    <cdr:to>
      <cdr:x>0.2537</cdr:x>
      <cdr:y>0.26743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2580201" y="1915095"/>
          <a:ext cx="619205" cy="4036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0.67674</cdr:x>
      <cdr:y>0.22831</cdr:y>
    </cdr:from>
    <cdr:to>
      <cdr:x>1</cdr:x>
      <cdr:y>0.27495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8534400" y="1979547"/>
          <a:ext cx="4076700" cy="404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DESBORDADO 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0.20018</cdr:x>
      <cdr:y>0.26615</cdr:y>
    </cdr:from>
    <cdr:to>
      <cdr:x>0.24928</cdr:x>
      <cdr:y>0.3127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2524431" y="2307609"/>
          <a:ext cx="619205" cy="4036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0.20744</cdr:x>
      <cdr:y>0.18024</cdr:y>
    </cdr:from>
    <cdr:to>
      <cdr:x>0.25654</cdr:x>
      <cdr:y>0.22679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2616038" y="1562727"/>
          <a:ext cx="619205" cy="4036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0.09597</cdr:x>
      <cdr:y>0.10725</cdr:y>
    </cdr:from>
    <cdr:to>
      <cdr:x>0.29614</cdr:x>
      <cdr:y>0.15656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210252" y="929921"/>
          <a:ext cx="2524364" cy="427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533400</xdr:colOff>
      <xdr:row>37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502633</xdr:colOff>
      <xdr:row>8</xdr:row>
      <xdr:rowOff>38100</xdr:rowOff>
    </xdr:from>
    <xdr:to>
      <xdr:col>15</xdr:col>
      <xdr:colOff>95250</xdr:colOff>
      <xdr:row>19</xdr:row>
      <xdr:rowOff>149946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0846783" y="2000250"/>
          <a:ext cx="2640617" cy="2797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499317" y="3649315"/>
          <a:ext cx="0" cy="0"/>
          <a:chOff x="7499317" y="3649315"/>
          <a:chExt cx="0" cy="0"/>
        </a:xfrm>
      </cdr:grpSpPr>
    </cdr:grpSp>
  </cdr:relSizeAnchor>
  <cdr:relSizeAnchor xmlns:cdr="http://schemas.openxmlformats.org/drawingml/2006/chartDrawing">
    <cdr:from>
      <cdr:x>0.43039</cdr:x>
      <cdr:y>0.57662</cdr:y>
    </cdr:from>
    <cdr:to>
      <cdr:x>0.6782</cdr:x>
      <cdr:y>0.75687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5427668" y="4999601"/>
          <a:ext cx="3125157" cy="1562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Pte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Cabuyarito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20170811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499317" y="3649315"/>
          <a:ext cx="0" cy="0"/>
          <a:chOff x="7499317" y="364931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0.69055</cdr:x>
      <cdr:y>0.41925</cdr:y>
    </cdr:from>
    <cdr:to>
      <cdr:x>0.87498</cdr:x>
      <cdr:y>0.53707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06195" y="3401369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585693</xdr:colOff>
      <xdr:row>11</xdr:row>
      <xdr:rowOff>143621</xdr:rowOff>
    </xdr:from>
    <xdr:to>
      <xdr:col>7</xdr:col>
      <xdr:colOff>190499</xdr:colOff>
      <xdr:row>13</xdr:row>
      <xdr:rowOff>11206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4576668" y="2258171"/>
          <a:ext cx="1128806" cy="2104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24095</xdr:colOff>
      <xdr:row>13</xdr:row>
      <xdr:rowOff>106083</xdr:rowOff>
    </xdr:from>
    <xdr:to>
      <xdr:col>10</xdr:col>
      <xdr:colOff>582707</xdr:colOff>
      <xdr:row>14</xdr:row>
      <xdr:rowOff>134471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7063070" y="2563533"/>
          <a:ext cx="1320612" cy="1998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5,11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138954</xdr:colOff>
      <xdr:row>4</xdr:row>
      <xdr:rowOff>134472</xdr:rowOff>
    </xdr:from>
    <xdr:to>
      <xdr:col>9</xdr:col>
      <xdr:colOff>470647</xdr:colOff>
      <xdr:row>7</xdr:row>
      <xdr:rowOff>0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4891929" y="1086972"/>
          <a:ext cx="2617693" cy="3608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165.538 : (6.845 m)</a:t>
          </a:r>
        </a:p>
      </xdr:txBody>
    </xdr:sp>
    <xdr:clientData/>
  </xdr:twoCellAnchor>
  <xdr:twoCellAnchor>
    <xdr:from>
      <xdr:col>5</xdr:col>
      <xdr:colOff>536387</xdr:colOff>
      <xdr:row>8</xdr:row>
      <xdr:rowOff>4668</xdr:rowOff>
    </xdr:from>
    <xdr:to>
      <xdr:col>6</xdr:col>
      <xdr:colOff>582706</xdr:colOff>
      <xdr:row>9</xdr:row>
      <xdr:rowOff>67234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4527362" y="1614393"/>
          <a:ext cx="808319" cy="2244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0.72057</cdr:y>
    </cdr:from>
    <cdr:to>
      <cdr:x>0.42662</cdr:x>
      <cdr:y>0.72057</cdr:y>
    </cdr:to>
    <cdr:sp macro="" textlink="">
      <cdr:nvSpPr>
        <cdr:cNvPr id="204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0.45637</cdr:x>
      <cdr:y>0.72057</cdr:y>
    </cdr:from>
    <cdr:to>
      <cdr:x>0.45637</cdr:x>
      <cdr:y>0.72057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476" y="523308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0.46152</cdr:x>
      <cdr:y>0.68859</cdr:y>
    </cdr:from>
    <cdr:to>
      <cdr:x>0.64595</cdr:x>
      <cdr:y>0.80641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283965" y="5586547"/>
          <a:ext cx="2111549" cy="955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350371</xdr:colOff>
      <xdr:row>27</xdr:row>
      <xdr:rowOff>121209</xdr:rowOff>
    </xdr:from>
    <xdr:to>
      <xdr:col>5</xdr:col>
      <xdr:colOff>717177</xdr:colOff>
      <xdr:row>28</xdr:row>
      <xdr:rowOff>156883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579346" y="4978959"/>
          <a:ext cx="1128806" cy="207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 Miras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707654</xdr:colOff>
      <xdr:row>17</xdr:row>
      <xdr:rowOff>139700</xdr:rowOff>
    </xdr:from>
    <xdr:to>
      <xdr:col>9</xdr:col>
      <xdr:colOff>504266</xdr:colOff>
      <xdr:row>19</xdr:row>
      <xdr:rowOff>0</xdr:rowOff>
    </xdr:to>
    <xdr:sp macro="" textlink="">
      <xdr:nvSpPr>
        <xdr:cNvPr id="4" name="Text Box 32"/>
        <xdr:cNvSpPr txBox="1">
          <a:spLocks noChangeArrowheads="1"/>
        </xdr:cNvSpPr>
      </xdr:nvSpPr>
      <xdr:spPr bwMode="auto">
        <a:xfrm>
          <a:off x="6222629" y="3282950"/>
          <a:ext cx="1320612" cy="203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Agua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 : 2.35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m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116543</xdr:colOff>
      <xdr:row>6</xdr:row>
      <xdr:rowOff>112060</xdr:rowOff>
    </xdr:from>
    <xdr:to>
      <xdr:col>8</xdr:col>
      <xdr:colOff>593914</xdr:colOff>
      <xdr:row>9</xdr:row>
      <xdr:rowOff>31190</xdr:rowOff>
    </xdr:to>
    <xdr:sp macro="" textlink="">
      <xdr:nvSpPr>
        <xdr:cNvPr id="5" name="Text Box 30"/>
        <xdr:cNvSpPr txBox="1">
          <a:spLocks noChangeArrowheads="1"/>
        </xdr:cNvSpPr>
      </xdr:nvSpPr>
      <xdr:spPr bwMode="auto">
        <a:xfrm>
          <a:off x="4107518" y="1397935"/>
          <a:ext cx="2763371" cy="4049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165.772 : (7.092 m)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163</v>
      </c>
      <c r="C3" s="73" t="s">
        <v>41</v>
      </c>
      <c r="D3" s="220"/>
      <c r="S3" s="63"/>
      <c r="T3" s="63"/>
    </row>
    <row r="4" spans="1:20" ht="14.1" customHeight="1" x14ac:dyDescent="0.2">
      <c r="A4" s="74">
        <v>0</v>
      </c>
      <c r="B4" s="75">
        <v>162.22300000000001</v>
      </c>
      <c r="C4" s="76" t="s">
        <v>42</v>
      </c>
      <c r="D4" s="220"/>
      <c r="S4" s="63"/>
      <c r="T4" s="63"/>
    </row>
    <row r="5" spans="1:20" ht="14.1" customHeight="1" x14ac:dyDescent="0.2">
      <c r="A5" s="74">
        <v>0</v>
      </c>
      <c r="B5" s="75">
        <v>161.215</v>
      </c>
      <c r="C5" s="76" t="s">
        <v>43</v>
      </c>
      <c r="D5" s="220"/>
      <c r="S5" s="63"/>
      <c r="T5" s="63"/>
    </row>
    <row r="6" spans="1:20" ht="12.75" customHeight="1" x14ac:dyDescent="0.2">
      <c r="A6" s="77">
        <v>0</v>
      </c>
      <c r="B6" s="78">
        <v>161.31</v>
      </c>
      <c r="C6" s="79" t="s">
        <v>44</v>
      </c>
      <c r="D6" s="220"/>
      <c r="S6" s="63"/>
      <c r="T6" s="63"/>
    </row>
    <row r="7" spans="1:20" ht="12.75" customHeight="1" x14ac:dyDescent="0.2">
      <c r="A7" s="74">
        <v>10</v>
      </c>
      <c r="B7" s="75">
        <v>160.41</v>
      </c>
      <c r="C7" s="80"/>
      <c r="D7" s="220"/>
      <c r="S7" s="63"/>
      <c r="T7" s="63"/>
    </row>
    <row r="8" spans="1:20" ht="12.75" customHeight="1" x14ac:dyDescent="0.2">
      <c r="A8" s="81">
        <v>20</v>
      </c>
      <c r="B8" s="82">
        <v>149.30000000000001</v>
      </c>
      <c r="C8" s="80"/>
      <c r="D8" s="220"/>
      <c r="S8" s="63"/>
      <c r="T8" s="63"/>
    </row>
    <row r="9" spans="1:20" ht="12.75" customHeight="1" x14ac:dyDescent="0.2">
      <c r="A9" s="83">
        <v>27</v>
      </c>
      <c r="B9" s="84">
        <v>149.56</v>
      </c>
      <c r="C9" s="85"/>
      <c r="D9" s="220"/>
      <c r="S9" s="63"/>
      <c r="T9" s="63"/>
    </row>
    <row r="10" spans="1:20" ht="14.1" customHeight="1" x14ac:dyDescent="0.2">
      <c r="A10" s="83">
        <v>34</v>
      </c>
      <c r="B10" s="84">
        <v>150.41</v>
      </c>
      <c r="C10" s="85"/>
      <c r="D10" s="220"/>
      <c r="S10" s="63"/>
      <c r="T10" s="63"/>
    </row>
    <row r="11" spans="1:20" ht="14.1" customHeight="1" x14ac:dyDescent="0.2">
      <c r="A11" s="83">
        <v>41</v>
      </c>
      <c r="B11" s="84">
        <v>151.51</v>
      </c>
      <c r="C11" s="85"/>
      <c r="D11" s="220"/>
      <c r="S11" s="63"/>
      <c r="T11" s="63"/>
    </row>
    <row r="12" spans="1:20" ht="14.1" customHeight="1" x14ac:dyDescent="0.2">
      <c r="A12" s="83">
        <v>48</v>
      </c>
      <c r="B12" s="84">
        <v>152.01</v>
      </c>
      <c r="C12" s="85"/>
      <c r="D12" s="220"/>
      <c r="S12" s="63"/>
      <c r="T12" s="63"/>
    </row>
    <row r="13" spans="1:20" ht="14.1" customHeight="1" x14ac:dyDescent="0.2">
      <c r="A13" s="83">
        <v>55</v>
      </c>
      <c r="B13" s="84">
        <v>152.26</v>
      </c>
      <c r="C13" s="86"/>
      <c r="D13" s="220"/>
      <c r="S13" s="63"/>
      <c r="T13" s="63"/>
    </row>
    <row r="14" spans="1:20" ht="14.1" customHeight="1" x14ac:dyDescent="0.2">
      <c r="A14" s="83">
        <v>62</v>
      </c>
      <c r="B14" s="84">
        <v>153.01</v>
      </c>
      <c r="C14" s="85"/>
      <c r="D14" s="220"/>
      <c r="S14" s="63"/>
      <c r="T14" s="63"/>
    </row>
    <row r="15" spans="1:20" ht="14.1" customHeight="1" x14ac:dyDescent="0.2">
      <c r="A15" s="83">
        <v>70</v>
      </c>
      <c r="B15" s="84">
        <v>153.51</v>
      </c>
      <c r="C15" s="85"/>
      <c r="D15" s="220"/>
      <c r="S15" s="63"/>
      <c r="T15" s="63"/>
    </row>
    <row r="16" spans="1:20" ht="14.1" customHeight="1" x14ac:dyDescent="0.2">
      <c r="A16" s="83">
        <v>78</v>
      </c>
      <c r="B16" s="84">
        <v>154.47999999999999</v>
      </c>
      <c r="C16" s="85"/>
      <c r="D16" s="220"/>
      <c r="S16" s="63"/>
      <c r="T16" s="63"/>
    </row>
    <row r="17" spans="1:20" ht="14.1" customHeight="1" x14ac:dyDescent="0.2">
      <c r="A17" s="83">
        <v>86</v>
      </c>
      <c r="B17" s="84">
        <v>155.1</v>
      </c>
      <c r="C17" s="85"/>
      <c r="D17" s="220"/>
      <c r="S17" s="63"/>
      <c r="T17" s="63"/>
    </row>
    <row r="18" spans="1:20" ht="14.1" customHeight="1" x14ac:dyDescent="0.2">
      <c r="A18" s="83">
        <v>94</v>
      </c>
      <c r="B18" s="84">
        <v>155.61000000000001</v>
      </c>
      <c r="C18" s="85"/>
      <c r="D18" s="220"/>
      <c r="S18" s="63"/>
      <c r="T18" s="63"/>
    </row>
    <row r="19" spans="1:20" ht="14.1" customHeight="1" x14ac:dyDescent="0.2">
      <c r="A19" s="83">
        <v>102</v>
      </c>
      <c r="B19" s="84">
        <v>156.11000000000001</v>
      </c>
      <c r="C19" s="85"/>
      <c r="D19" s="220"/>
      <c r="S19" s="63"/>
      <c r="T19" s="63"/>
    </row>
    <row r="20" spans="1:20" ht="14.1" customHeight="1" x14ac:dyDescent="0.2">
      <c r="A20" s="83">
        <v>110</v>
      </c>
      <c r="B20" s="84">
        <v>156.4</v>
      </c>
      <c r="C20" s="85"/>
      <c r="D20" s="220"/>
      <c r="S20" s="63"/>
      <c r="T20" s="63"/>
    </row>
    <row r="21" spans="1:20" ht="14.1" customHeight="1" x14ac:dyDescent="0.2">
      <c r="A21" s="83">
        <v>118</v>
      </c>
      <c r="B21" s="84">
        <v>156.61000000000001</v>
      </c>
      <c r="C21" s="85"/>
      <c r="D21" s="220"/>
      <c r="S21" s="63"/>
      <c r="T21" s="63"/>
    </row>
    <row r="22" spans="1:20" ht="14.1" customHeight="1" x14ac:dyDescent="0.2">
      <c r="A22" s="83">
        <v>126</v>
      </c>
      <c r="B22" s="84">
        <v>157.31</v>
      </c>
      <c r="C22" s="85"/>
      <c r="D22" s="220"/>
      <c r="S22" s="63"/>
      <c r="T22" s="63"/>
    </row>
    <row r="23" spans="1:20" ht="14.1" customHeight="1" x14ac:dyDescent="0.2">
      <c r="A23" s="83">
        <v>134</v>
      </c>
      <c r="B23" s="84">
        <v>158.31</v>
      </c>
      <c r="C23" s="85"/>
      <c r="D23" s="220"/>
      <c r="S23" s="63"/>
      <c r="T23" s="63"/>
    </row>
    <row r="24" spans="1:20" ht="14.1" customHeight="1" x14ac:dyDescent="0.2">
      <c r="A24" s="87">
        <v>144.12</v>
      </c>
      <c r="B24" s="88">
        <v>161.31</v>
      </c>
      <c r="C24" s="85"/>
      <c r="D24" s="220"/>
      <c r="S24" s="63"/>
      <c r="T24" s="63"/>
    </row>
    <row r="25" spans="1:20" ht="14.1" customHeight="1" x14ac:dyDescent="0.2">
      <c r="A25" s="89">
        <v>144.19999999999999</v>
      </c>
      <c r="B25" s="90">
        <v>162.715</v>
      </c>
      <c r="C25" s="91" t="s">
        <v>45</v>
      </c>
      <c r="D25" s="220"/>
      <c r="S25" s="63"/>
      <c r="T25" s="63"/>
    </row>
    <row r="26" spans="1:20" ht="14.1" customHeight="1" x14ac:dyDescent="0.2">
      <c r="A26" s="87">
        <v>149.5</v>
      </c>
      <c r="B26" s="88">
        <v>162.715</v>
      </c>
      <c r="C26" s="85"/>
      <c r="D26" s="220"/>
      <c r="S26" s="63"/>
      <c r="T26" s="63"/>
    </row>
    <row r="27" spans="1:20" ht="14.1" customHeight="1" x14ac:dyDescent="0.2">
      <c r="A27" s="87"/>
      <c r="B27" s="88"/>
      <c r="C27" s="85"/>
      <c r="D27" s="220"/>
      <c r="S27" s="63"/>
      <c r="T27" s="63"/>
    </row>
    <row r="28" spans="1:20" ht="14.1" customHeight="1" x14ac:dyDescent="0.2">
      <c r="A28" s="87"/>
      <c r="B28" s="88"/>
      <c r="C28" s="85"/>
      <c r="D28" s="220"/>
      <c r="S28" s="63"/>
      <c r="T28" s="63"/>
    </row>
    <row r="29" spans="1:20" ht="14.1" customHeight="1" x14ac:dyDescent="0.2">
      <c r="A29" s="87"/>
      <c r="B29" s="88"/>
      <c r="C29" s="85"/>
      <c r="D29" s="220"/>
      <c r="S29" s="63"/>
      <c r="T29" s="63"/>
    </row>
    <row r="30" spans="1:20" ht="14.1" customHeight="1" x14ac:dyDescent="0.2">
      <c r="A30" s="92"/>
      <c r="B30" s="93"/>
      <c r="C30" s="94"/>
      <c r="D30" s="220"/>
      <c r="S30" s="63"/>
      <c r="T30" s="63"/>
    </row>
    <row r="31" spans="1:20" ht="14.1" customHeight="1" x14ac:dyDescent="0.2">
      <c r="A31" s="95"/>
      <c r="B31" s="96"/>
      <c r="C31" s="97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8"/>
      <c r="D34" s="220"/>
      <c r="S34" s="63"/>
      <c r="T34" s="63"/>
    </row>
    <row r="35" spans="1:20" ht="13.5" customHeight="1" x14ac:dyDescent="0.2">
      <c r="A35" s="99"/>
      <c r="B35" s="93"/>
      <c r="C35" s="100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4">
        <v>0</v>
      </c>
      <c r="B38" s="105">
        <v>161.31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7">
        <v>144.12</v>
      </c>
      <c r="B39" s="108">
        <v>161.31</v>
      </c>
      <c r="C39" s="109" t="s">
        <v>48</v>
      </c>
      <c r="D39" s="223"/>
      <c r="S39" s="63"/>
      <c r="T39" s="63"/>
    </row>
    <row r="40" spans="1:20" ht="14.1" customHeight="1" x14ac:dyDescent="0.2">
      <c r="A40" s="104">
        <v>137</v>
      </c>
      <c r="B40" s="105">
        <v>163.70699999999999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0">
        <v>137</v>
      </c>
      <c r="B41" s="111">
        <v>155.70699999999999</v>
      </c>
      <c r="C41" s="109" t="s">
        <v>49</v>
      </c>
      <c r="D41" s="223"/>
      <c r="S41" s="63"/>
      <c r="T41" s="63"/>
    </row>
    <row r="42" spans="1:20" ht="14.1" customHeight="1" x14ac:dyDescent="0.2">
      <c r="A42" s="104">
        <v>140</v>
      </c>
      <c r="B42" s="105">
        <v>162.715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7">
        <v>140</v>
      </c>
      <c r="B43" s="111">
        <v>161.215</v>
      </c>
      <c r="C43" s="109" t="s">
        <v>50</v>
      </c>
      <c r="D43" s="223"/>
      <c r="S43" s="63"/>
      <c r="T43" s="63"/>
    </row>
    <row r="44" spans="1:20" ht="14.1" customHeight="1" x14ac:dyDescent="0.2">
      <c r="A44" s="104">
        <v>0</v>
      </c>
      <c r="B44" s="112">
        <v>162.22300000000001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0">
        <v>144.19999999999999</v>
      </c>
      <c r="B45" s="114">
        <v>162.715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54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58</v>
      </c>
      <c r="C48" s="124"/>
      <c r="D48" s="223"/>
      <c r="S48" s="63"/>
      <c r="T48" s="63"/>
    </row>
    <row r="49" spans="1:20" ht="14.1" customHeight="1" thickBot="1" x14ac:dyDescent="0.25">
      <c r="A49" s="225" t="s">
        <v>59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166</v>
      </c>
      <c r="C3" s="73" t="s">
        <v>96</v>
      </c>
      <c r="D3" s="220"/>
      <c r="S3" s="63"/>
      <c r="T3" s="63"/>
    </row>
    <row r="4" spans="1:20" ht="14.1" customHeight="1" x14ac:dyDescent="0.2">
      <c r="A4" s="74">
        <v>20</v>
      </c>
      <c r="B4" s="75">
        <v>165.59800000000001</v>
      </c>
      <c r="C4" s="76" t="s">
        <v>97</v>
      </c>
      <c r="D4" s="220"/>
      <c r="S4" s="63"/>
      <c r="T4" s="63"/>
    </row>
    <row r="5" spans="1:20" ht="14.1" customHeight="1" x14ac:dyDescent="0.2">
      <c r="A5" s="77">
        <v>21</v>
      </c>
      <c r="B5" s="78">
        <v>163.989</v>
      </c>
      <c r="C5" s="79" t="s">
        <v>44</v>
      </c>
      <c r="D5" s="220"/>
      <c r="S5" s="63"/>
      <c r="T5" s="63"/>
    </row>
    <row r="6" spans="1:20" ht="12.75" customHeight="1" x14ac:dyDescent="0.2">
      <c r="A6" s="74">
        <v>22</v>
      </c>
      <c r="B6" s="75">
        <v>155.739</v>
      </c>
      <c r="C6" s="76"/>
      <c r="D6" s="220"/>
      <c r="S6" s="63"/>
      <c r="T6" s="63"/>
    </row>
    <row r="7" spans="1:20" ht="12.75" customHeight="1" x14ac:dyDescent="0.2">
      <c r="A7" s="74">
        <v>23</v>
      </c>
      <c r="B7" s="75">
        <v>154.489</v>
      </c>
      <c r="C7" s="80"/>
      <c r="D7" s="220"/>
      <c r="S7" s="63"/>
      <c r="T7" s="63"/>
    </row>
    <row r="8" spans="1:20" ht="12.75" customHeight="1" x14ac:dyDescent="0.2">
      <c r="A8" s="81">
        <v>28</v>
      </c>
      <c r="B8" s="82">
        <v>154.97900000000001</v>
      </c>
      <c r="C8" s="80"/>
      <c r="D8" s="220"/>
      <c r="S8" s="63"/>
      <c r="T8" s="63"/>
    </row>
    <row r="9" spans="1:20" ht="12.75" customHeight="1" x14ac:dyDescent="0.2">
      <c r="A9" s="83">
        <v>33</v>
      </c>
      <c r="B9" s="84">
        <v>155.429</v>
      </c>
      <c r="C9" s="85"/>
      <c r="D9" s="220"/>
      <c r="S9" s="63"/>
      <c r="T9" s="63"/>
    </row>
    <row r="10" spans="1:20" ht="14.1" customHeight="1" x14ac:dyDescent="0.2">
      <c r="A10" s="83">
        <v>38</v>
      </c>
      <c r="B10" s="84">
        <v>155.339</v>
      </c>
      <c r="C10" s="85"/>
      <c r="D10" s="220"/>
      <c r="S10" s="63"/>
      <c r="T10" s="63"/>
    </row>
    <row r="11" spans="1:20" ht="14.1" customHeight="1" x14ac:dyDescent="0.2">
      <c r="A11" s="83">
        <v>43</v>
      </c>
      <c r="B11" s="84">
        <v>155.179</v>
      </c>
      <c r="C11" s="85"/>
      <c r="D11" s="220"/>
      <c r="S11" s="63"/>
      <c r="T11" s="63"/>
    </row>
    <row r="12" spans="1:20" ht="14.1" customHeight="1" x14ac:dyDescent="0.2">
      <c r="A12" s="83">
        <v>48</v>
      </c>
      <c r="B12" s="84">
        <v>155.239</v>
      </c>
      <c r="C12" s="85"/>
      <c r="D12" s="220"/>
      <c r="S12" s="63"/>
      <c r="T12" s="63"/>
    </row>
    <row r="13" spans="1:20" ht="14.1" customHeight="1" x14ac:dyDescent="0.2">
      <c r="A13" s="83">
        <v>53</v>
      </c>
      <c r="B13" s="84">
        <v>154.989</v>
      </c>
      <c r="C13" s="86"/>
      <c r="D13" s="220"/>
      <c r="S13" s="63"/>
      <c r="T13" s="63"/>
    </row>
    <row r="14" spans="1:20" ht="14.1" customHeight="1" x14ac:dyDescent="0.2">
      <c r="A14" s="83">
        <v>58</v>
      </c>
      <c r="B14" s="84">
        <v>154.82900000000001</v>
      </c>
      <c r="C14" s="85"/>
      <c r="D14" s="220"/>
      <c r="S14" s="63"/>
      <c r="T14" s="63"/>
    </row>
    <row r="15" spans="1:20" ht="14.1" customHeight="1" x14ac:dyDescent="0.2">
      <c r="A15" s="83">
        <v>63</v>
      </c>
      <c r="B15" s="84">
        <v>154.739</v>
      </c>
      <c r="C15" s="85"/>
      <c r="D15" s="220"/>
      <c r="S15" s="63"/>
      <c r="T15" s="63"/>
    </row>
    <row r="16" spans="1:20" ht="14.1" customHeight="1" x14ac:dyDescent="0.2">
      <c r="A16" s="83">
        <v>68</v>
      </c>
      <c r="B16" s="84">
        <v>155.179</v>
      </c>
      <c r="C16" s="85"/>
      <c r="D16" s="220"/>
      <c r="S16" s="63"/>
      <c r="T16" s="63"/>
    </row>
    <row r="17" spans="1:20" ht="14.1" customHeight="1" x14ac:dyDescent="0.2">
      <c r="A17" s="83">
        <v>73</v>
      </c>
      <c r="B17" s="84">
        <v>155.559</v>
      </c>
      <c r="C17" s="85"/>
      <c r="D17" s="220"/>
      <c r="S17" s="63"/>
      <c r="T17" s="63"/>
    </row>
    <row r="18" spans="1:20" ht="14.1" customHeight="1" x14ac:dyDescent="0.2">
      <c r="A18" s="83">
        <v>78</v>
      </c>
      <c r="B18" s="84">
        <v>155.93899999999999</v>
      </c>
      <c r="C18" s="85"/>
      <c r="D18" s="220"/>
      <c r="S18" s="63"/>
      <c r="T18" s="63"/>
    </row>
    <row r="19" spans="1:20" ht="14.1" customHeight="1" x14ac:dyDescent="0.2">
      <c r="A19" s="83">
        <v>83</v>
      </c>
      <c r="B19" s="84">
        <v>156.279</v>
      </c>
      <c r="C19" s="85"/>
      <c r="D19" s="220"/>
      <c r="S19" s="63"/>
      <c r="T19" s="63"/>
    </row>
    <row r="20" spans="1:20" ht="14.1" customHeight="1" x14ac:dyDescent="0.2">
      <c r="A20" s="83">
        <v>88</v>
      </c>
      <c r="B20" s="84">
        <v>156.53899999999999</v>
      </c>
      <c r="C20" s="85"/>
      <c r="D20" s="220"/>
      <c r="S20" s="63"/>
      <c r="T20" s="63"/>
    </row>
    <row r="21" spans="1:20" ht="14.1" customHeight="1" x14ac:dyDescent="0.2">
      <c r="A21" s="83">
        <v>93</v>
      </c>
      <c r="B21" s="84">
        <v>156.65899999999999</v>
      </c>
      <c r="C21" s="85"/>
      <c r="D21" s="220"/>
      <c r="S21" s="63"/>
      <c r="T21" s="63"/>
    </row>
    <row r="22" spans="1:20" ht="14.1" customHeight="1" x14ac:dyDescent="0.2">
      <c r="A22" s="83">
        <v>98</v>
      </c>
      <c r="B22" s="84">
        <v>156.779</v>
      </c>
      <c r="C22" s="85"/>
      <c r="D22" s="220"/>
      <c r="S22" s="63"/>
      <c r="T22" s="63"/>
    </row>
    <row r="23" spans="1:20" ht="14.1" customHeight="1" x14ac:dyDescent="0.2">
      <c r="A23" s="83">
        <v>103</v>
      </c>
      <c r="B23" s="84">
        <v>156.81899999999999</v>
      </c>
      <c r="C23" s="85"/>
      <c r="D23" s="220"/>
      <c r="S23" s="63"/>
      <c r="T23" s="63"/>
    </row>
    <row r="24" spans="1:20" ht="14.1" customHeight="1" x14ac:dyDescent="0.2">
      <c r="A24" s="87">
        <v>113</v>
      </c>
      <c r="B24" s="88">
        <v>157.53899999999999</v>
      </c>
      <c r="C24" s="85"/>
      <c r="D24" s="220"/>
      <c r="S24" s="63"/>
      <c r="T24" s="63"/>
    </row>
    <row r="25" spans="1:20" ht="14.1" customHeight="1" x14ac:dyDescent="0.2">
      <c r="A25" s="87">
        <v>123</v>
      </c>
      <c r="B25" s="88">
        <v>157.91900000000001</v>
      </c>
      <c r="C25" s="85"/>
      <c r="D25" s="220"/>
      <c r="S25" s="63"/>
      <c r="T25" s="63"/>
    </row>
    <row r="26" spans="1:20" ht="14.1" customHeight="1" x14ac:dyDescent="0.2">
      <c r="A26" s="87">
        <v>133</v>
      </c>
      <c r="B26" s="88">
        <v>158.149</v>
      </c>
      <c r="C26" s="85"/>
      <c r="D26" s="220"/>
      <c r="S26" s="63"/>
      <c r="T26" s="63"/>
    </row>
    <row r="27" spans="1:20" ht="14.1" customHeight="1" x14ac:dyDescent="0.2">
      <c r="A27" s="87">
        <v>143</v>
      </c>
      <c r="B27" s="88">
        <v>160.089</v>
      </c>
      <c r="C27" s="85"/>
      <c r="D27" s="220"/>
      <c r="S27" s="63"/>
      <c r="T27" s="63"/>
    </row>
    <row r="28" spans="1:20" ht="14.1" customHeight="1" x14ac:dyDescent="0.2">
      <c r="A28" s="87">
        <v>156.85</v>
      </c>
      <c r="B28" s="88">
        <v>163.09899999999999</v>
      </c>
      <c r="C28" s="85"/>
      <c r="D28" s="220"/>
      <c r="S28" s="63"/>
      <c r="T28" s="63"/>
    </row>
    <row r="29" spans="1:20" ht="14.1" customHeight="1" x14ac:dyDescent="0.2">
      <c r="A29" s="89">
        <v>157</v>
      </c>
      <c r="B29" s="90">
        <v>163.989</v>
      </c>
      <c r="C29" s="91" t="s">
        <v>45</v>
      </c>
      <c r="D29" s="220"/>
      <c r="S29" s="63"/>
      <c r="T29" s="63"/>
    </row>
    <row r="30" spans="1:20" ht="14.1" customHeight="1" x14ac:dyDescent="0.2">
      <c r="A30" s="87">
        <v>158</v>
      </c>
      <c r="B30" s="88">
        <v>165.77199999999999</v>
      </c>
      <c r="C30" s="94"/>
      <c r="D30" s="220"/>
      <c r="S30" s="63"/>
      <c r="T30" s="63"/>
    </row>
    <row r="31" spans="1:20" ht="14.1" customHeight="1" x14ac:dyDescent="0.2">
      <c r="A31" s="87"/>
      <c r="B31" s="88"/>
      <c r="C31" s="94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4"/>
      <c r="D34" s="220"/>
      <c r="S34" s="63"/>
      <c r="T34" s="63"/>
    </row>
    <row r="35" spans="1:20" ht="13.5" customHeight="1" x14ac:dyDescent="0.2">
      <c r="A35" s="87"/>
      <c r="B35" s="88"/>
      <c r="C35" s="133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5">
        <v>21</v>
      </c>
      <c r="B38" s="105">
        <v>163.989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8">
        <v>157</v>
      </c>
      <c r="B39" s="108">
        <v>163.989</v>
      </c>
      <c r="C39" s="109" t="s">
        <v>48</v>
      </c>
      <c r="D39" s="223"/>
      <c r="S39" s="63"/>
      <c r="T39" s="63"/>
    </row>
    <row r="40" spans="1:20" ht="14.1" customHeight="1" x14ac:dyDescent="0.2">
      <c r="A40" s="105">
        <v>25</v>
      </c>
      <c r="B40" s="105">
        <v>166.62799999999999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1">
        <v>25</v>
      </c>
      <c r="B41" s="111">
        <v>158.62799999999999</v>
      </c>
      <c r="C41" s="109" t="s">
        <v>49</v>
      </c>
      <c r="D41" s="223"/>
      <c r="S41" s="63"/>
      <c r="T41" s="63"/>
    </row>
    <row r="42" spans="1:20" ht="14.1" customHeight="1" x14ac:dyDescent="0.2">
      <c r="A42" s="105">
        <v>28</v>
      </c>
      <c r="B42" s="105">
        <v>167.11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8">
        <v>28</v>
      </c>
      <c r="B43" s="111">
        <v>165.61</v>
      </c>
      <c r="C43" s="109" t="s">
        <v>50</v>
      </c>
      <c r="D43" s="223"/>
      <c r="S43" s="63"/>
      <c r="T43" s="63"/>
    </row>
    <row r="44" spans="1:20" ht="14.1" customHeight="1" x14ac:dyDescent="0.2">
      <c r="A44" s="105">
        <v>0</v>
      </c>
      <c r="B44" s="112">
        <v>0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1">
        <v>20</v>
      </c>
      <c r="B45" s="129">
        <v>165.589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98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99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100</v>
      </c>
      <c r="C48" s="124"/>
      <c r="D48" s="223"/>
      <c r="S48" s="63"/>
      <c r="T48" s="63"/>
    </row>
    <row r="49" spans="1:20" ht="14.1" customHeight="1" thickBot="1" x14ac:dyDescent="0.25">
      <c r="A49" s="225" t="s">
        <v>101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166</v>
      </c>
      <c r="C3" s="73" t="s">
        <v>102</v>
      </c>
      <c r="D3" s="220"/>
      <c r="S3" s="63"/>
      <c r="T3" s="63"/>
    </row>
    <row r="4" spans="1:20" ht="14.1" customHeight="1" x14ac:dyDescent="0.2">
      <c r="A4" s="74">
        <v>20</v>
      </c>
      <c r="B4" s="75">
        <v>165.751</v>
      </c>
      <c r="C4" s="76" t="s">
        <v>103</v>
      </c>
      <c r="D4" s="220"/>
      <c r="S4" s="63"/>
      <c r="T4" s="63"/>
    </row>
    <row r="5" spans="1:20" ht="14.1" customHeight="1" x14ac:dyDescent="0.2">
      <c r="A5" s="77">
        <v>23</v>
      </c>
      <c r="B5" s="78">
        <v>163.90600000000001</v>
      </c>
      <c r="C5" s="79" t="s">
        <v>44</v>
      </c>
      <c r="D5" s="220"/>
      <c r="S5" s="63"/>
      <c r="T5" s="63"/>
    </row>
    <row r="6" spans="1:20" ht="12.75" customHeight="1" x14ac:dyDescent="0.2">
      <c r="A6" s="74">
        <v>29</v>
      </c>
      <c r="B6" s="75">
        <v>159.15600000000001</v>
      </c>
      <c r="C6" s="76"/>
      <c r="D6" s="220"/>
      <c r="S6" s="63"/>
      <c r="T6" s="63"/>
    </row>
    <row r="7" spans="1:20" ht="12.75" customHeight="1" x14ac:dyDescent="0.2">
      <c r="A7" s="74">
        <v>35</v>
      </c>
      <c r="B7" s="75">
        <v>154.15600000000001</v>
      </c>
      <c r="C7" s="80"/>
      <c r="D7" s="220"/>
      <c r="S7" s="63"/>
      <c r="T7" s="63"/>
    </row>
    <row r="8" spans="1:20" ht="12.75" customHeight="1" x14ac:dyDescent="0.2">
      <c r="A8" s="81">
        <v>41</v>
      </c>
      <c r="B8" s="82">
        <v>151.946</v>
      </c>
      <c r="C8" s="80"/>
      <c r="D8" s="220"/>
      <c r="S8" s="63"/>
      <c r="T8" s="63"/>
    </row>
    <row r="9" spans="1:20" ht="12.75" customHeight="1" x14ac:dyDescent="0.2">
      <c r="A9" s="83">
        <v>47</v>
      </c>
      <c r="B9" s="84">
        <v>152.39599999999999</v>
      </c>
      <c r="C9" s="85"/>
      <c r="D9" s="220"/>
      <c r="S9" s="63"/>
      <c r="T9" s="63"/>
    </row>
    <row r="10" spans="1:20" ht="14.1" customHeight="1" x14ac:dyDescent="0.2">
      <c r="A10" s="83">
        <v>53</v>
      </c>
      <c r="B10" s="84">
        <v>151.86600000000001</v>
      </c>
      <c r="C10" s="85"/>
      <c r="D10" s="220"/>
      <c r="S10" s="63"/>
      <c r="T10" s="63"/>
    </row>
    <row r="11" spans="1:20" ht="14.1" customHeight="1" x14ac:dyDescent="0.2">
      <c r="A11" s="83">
        <v>59</v>
      </c>
      <c r="B11" s="84">
        <v>152.70599999999999</v>
      </c>
      <c r="C11" s="85"/>
      <c r="D11" s="220"/>
      <c r="S11" s="63"/>
      <c r="T11" s="63"/>
    </row>
    <row r="12" spans="1:20" ht="14.1" customHeight="1" x14ac:dyDescent="0.2">
      <c r="A12" s="83">
        <v>65</v>
      </c>
      <c r="B12" s="84">
        <v>152.99600000000001</v>
      </c>
      <c r="C12" s="85"/>
      <c r="D12" s="220"/>
      <c r="S12" s="63"/>
      <c r="T12" s="63"/>
    </row>
    <row r="13" spans="1:20" ht="14.1" customHeight="1" x14ac:dyDescent="0.2">
      <c r="A13" s="83">
        <v>71</v>
      </c>
      <c r="B13" s="84">
        <v>152.90600000000001</v>
      </c>
      <c r="C13" s="86"/>
      <c r="D13" s="220"/>
      <c r="S13" s="63"/>
      <c r="T13" s="63"/>
    </row>
    <row r="14" spans="1:20" ht="14.1" customHeight="1" x14ac:dyDescent="0.2">
      <c r="A14" s="83">
        <v>77</v>
      </c>
      <c r="B14" s="84">
        <v>153.15600000000001</v>
      </c>
      <c r="C14" s="85"/>
      <c r="D14" s="220"/>
      <c r="S14" s="63"/>
      <c r="T14" s="63"/>
    </row>
    <row r="15" spans="1:20" ht="14.1" customHeight="1" x14ac:dyDescent="0.2">
      <c r="A15" s="83">
        <v>83</v>
      </c>
      <c r="B15" s="84">
        <v>153.86600000000001</v>
      </c>
      <c r="C15" s="85"/>
      <c r="D15" s="220"/>
      <c r="S15" s="63"/>
      <c r="T15" s="63"/>
    </row>
    <row r="16" spans="1:20" ht="14.1" customHeight="1" x14ac:dyDescent="0.2">
      <c r="A16" s="83">
        <v>89</v>
      </c>
      <c r="B16" s="84">
        <v>153.89599999999999</v>
      </c>
      <c r="C16" s="85"/>
      <c r="D16" s="220"/>
      <c r="S16" s="63"/>
      <c r="T16" s="63"/>
    </row>
    <row r="17" spans="1:20" ht="14.1" customHeight="1" x14ac:dyDescent="0.2">
      <c r="A17" s="83">
        <v>95</v>
      </c>
      <c r="B17" s="84">
        <v>154.386</v>
      </c>
      <c r="C17" s="85"/>
      <c r="D17" s="220"/>
      <c r="S17" s="63"/>
      <c r="T17" s="63"/>
    </row>
    <row r="18" spans="1:20" ht="14.1" customHeight="1" x14ac:dyDescent="0.2">
      <c r="A18" s="83">
        <v>101</v>
      </c>
      <c r="B18" s="84">
        <v>154.79599999999999</v>
      </c>
      <c r="C18" s="85"/>
      <c r="D18" s="220"/>
      <c r="S18" s="63"/>
      <c r="T18" s="63"/>
    </row>
    <row r="19" spans="1:20" ht="14.1" customHeight="1" x14ac:dyDescent="0.2">
      <c r="A19" s="83">
        <v>107</v>
      </c>
      <c r="B19" s="84">
        <v>155.85599999999999</v>
      </c>
      <c r="C19" s="85"/>
      <c r="D19" s="220"/>
      <c r="S19" s="63"/>
      <c r="T19" s="63"/>
    </row>
    <row r="20" spans="1:20" ht="14.1" customHeight="1" x14ac:dyDescent="0.2">
      <c r="A20" s="83">
        <v>113</v>
      </c>
      <c r="B20" s="84">
        <v>156.39599999999999</v>
      </c>
      <c r="C20" s="85"/>
      <c r="D20" s="220"/>
      <c r="S20" s="63"/>
      <c r="T20" s="63"/>
    </row>
    <row r="21" spans="1:20" ht="14.1" customHeight="1" x14ac:dyDescent="0.2">
      <c r="A21" s="83">
        <v>119</v>
      </c>
      <c r="B21" s="84">
        <v>156.30600000000001</v>
      </c>
      <c r="C21" s="85"/>
      <c r="D21" s="220"/>
      <c r="S21" s="63"/>
      <c r="T21" s="63"/>
    </row>
    <row r="22" spans="1:20" ht="14.1" customHeight="1" x14ac:dyDescent="0.2">
      <c r="A22" s="83">
        <v>125</v>
      </c>
      <c r="B22" s="84">
        <v>157.18600000000001</v>
      </c>
      <c r="C22" s="85"/>
      <c r="D22" s="220"/>
      <c r="S22" s="63"/>
      <c r="T22" s="63"/>
    </row>
    <row r="23" spans="1:20" ht="14.1" customHeight="1" x14ac:dyDescent="0.2">
      <c r="A23" s="83">
        <v>131</v>
      </c>
      <c r="B23" s="84">
        <v>157.666</v>
      </c>
      <c r="C23" s="85"/>
      <c r="D23" s="220"/>
      <c r="S23" s="63"/>
      <c r="T23" s="63"/>
    </row>
    <row r="24" spans="1:20" ht="14.1" customHeight="1" x14ac:dyDescent="0.2">
      <c r="A24" s="87">
        <v>137</v>
      </c>
      <c r="B24" s="88">
        <v>158.55600000000001</v>
      </c>
      <c r="C24" s="85"/>
      <c r="D24" s="220"/>
      <c r="S24" s="63"/>
      <c r="T24" s="63"/>
    </row>
    <row r="25" spans="1:20" ht="14.1" customHeight="1" x14ac:dyDescent="0.2">
      <c r="A25" s="87">
        <v>143</v>
      </c>
      <c r="B25" s="88">
        <v>158.86600000000001</v>
      </c>
      <c r="C25" s="85"/>
      <c r="D25" s="220"/>
      <c r="S25" s="63"/>
      <c r="T25" s="63"/>
    </row>
    <row r="26" spans="1:20" ht="14.1" customHeight="1" x14ac:dyDescent="0.2">
      <c r="A26" s="87">
        <v>149</v>
      </c>
      <c r="B26" s="88">
        <v>159.39599999999999</v>
      </c>
      <c r="C26" s="85"/>
      <c r="D26" s="220"/>
      <c r="S26" s="63"/>
      <c r="T26" s="63"/>
    </row>
    <row r="27" spans="1:20" ht="14.1" customHeight="1" x14ac:dyDescent="0.2">
      <c r="A27" s="87">
        <v>157</v>
      </c>
      <c r="B27" s="88">
        <v>163.90600000000001</v>
      </c>
      <c r="C27" s="85"/>
      <c r="D27" s="220"/>
      <c r="S27" s="63"/>
      <c r="T27" s="63"/>
    </row>
    <row r="28" spans="1:20" ht="14.1" customHeight="1" x14ac:dyDescent="0.2">
      <c r="A28" s="89">
        <v>157</v>
      </c>
      <c r="B28" s="90">
        <v>163.90700000000001</v>
      </c>
      <c r="C28" s="91" t="s">
        <v>45</v>
      </c>
      <c r="D28" s="220"/>
      <c r="S28" s="63"/>
      <c r="T28" s="63"/>
    </row>
    <row r="29" spans="1:20" ht="14.1" customHeight="1" x14ac:dyDescent="0.2">
      <c r="A29" s="87">
        <v>157</v>
      </c>
      <c r="B29" s="88">
        <v>165.108</v>
      </c>
      <c r="C29" s="85" t="s">
        <v>104</v>
      </c>
      <c r="D29" s="220"/>
      <c r="S29" s="63"/>
      <c r="T29" s="63"/>
    </row>
    <row r="30" spans="1:20" ht="14.1" customHeight="1" x14ac:dyDescent="0.2">
      <c r="A30" s="87">
        <v>159</v>
      </c>
      <c r="B30" s="88">
        <v>165.107</v>
      </c>
      <c r="C30" s="94"/>
      <c r="D30" s="220"/>
      <c r="S30" s="63"/>
      <c r="T30" s="63"/>
    </row>
    <row r="31" spans="1:20" ht="14.1" customHeight="1" x14ac:dyDescent="0.2">
      <c r="A31" s="87"/>
      <c r="B31" s="88"/>
      <c r="C31" s="94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4"/>
      <c r="D34" s="220"/>
      <c r="S34" s="63"/>
      <c r="T34" s="63"/>
    </row>
    <row r="35" spans="1:20" ht="13.5" customHeight="1" x14ac:dyDescent="0.2">
      <c r="A35" s="87"/>
      <c r="B35" s="88"/>
      <c r="C35" s="133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5">
        <v>23</v>
      </c>
      <c r="B38" s="105">
        <v>163.90600000000001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8">
        <v>157</v>
      </c>
      <c r="B39" s="108">
        <v>163.90700000000001</v>
      </c>
      <c r="C39" s="109" t="s">
        <v>48</v>
      </c>
      <c r="D39" s="223"/>
      <c r="S39" s="63"/>
      <c r="T39" s="63"/>
    </row>
    <row r="40" spans="1:20" ht="14.1" customHeight="1" x14ac:dyDescent="0.2">
      <c r="A40" s="105">
        <v>25</v>
      </c>
      <c r="B40" s="105">
        <v>165.62100000000001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1">
        <v>25</v>
      </c>
      <c r="B41" s="111">
        <v>158.62100000000001</v>
      </c>
      <c r="C41" s="109" t="s">
        <v>49</v>
      </c>
      <c r="D41" s="223"/>
      <c r="S41" s="63"/>
      <c r="T41" s="63"/>
    </row>
    <row r="42" spans="1:20" ht="14.1" customHeight="1" x14ac:dyDescent="0.2">
      <c r="A42" s="105">
        <v>27</v>
      </c>
      <c r="B42" s="105">
        <v>167.12100000000001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8">
        <v>27</v>
      </c>
      <c r="B43" s="111">
        <v>165.62100000000001</v>
      </c>
      <c r="C43" s="109" t="s">
        <v>50</v>
      </c>
      <c r="D43" s="223"/>
      <c r="S43" s="63"/>
      <c r="T43" s="63"/>
    </row>
    <row r="44" spans="1:20" ht="14.1" customHeight="1" x14ac:dyDescent="0.2">
      <c r="A44" s="105">
        <v>0</v>
      </c>
      <c r="B44" s="112">
        <v>0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1">
        <v>157</v>
      </c>
      <c r="B45" s="129">
        <v>165.108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105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106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107</v>
      </c>
      <c r="C48" s="124"/>
      <c r="D48" s="223"/>
      <c r="S48" s="63"/>
      <c r="T48" s="63"/>
    </row>
    <row r="49" spans="1:20" ht="14.1" customHeight="1" thickBot="1" x14ac:dyDescent="0.25">
      <c r="A49" s="225" t="s">
        <v>108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166</v>
      </c>
      <c r="C3" s="73" t="s">
        <v>109</v>
      </c>
      <c r="D3" s="220"/>
      <c r="S3" s="63"/>
      <c r="T3" s="63"/>
    </row>
    <row r="4" spans="1:20" ht="14.1" customHeight="1" x14ac:dyDescent="0.2">
      <c r="A4" s="74">
        <v>19</v>
      </c>
      <c r="B4" s="75">
        <v>165.65700000000001</v>
      </c>
      <c r="C4" s="76" t="s">
        <v>103</v>
      </c>
      <c r="D4" s="220"/>
      <c r="S4" s="63"/>
      <c r="T4" s="63"/>
    </row>
    <row r="5" spans="1:20" ht="14.1" customHeight="1" x14ac:dyDescent="0.2">
      <c r="A5" s="77">
        <v>19.5</v>
      </c>
      <c r="B5" s="78">
        <v>164.97</v>
      </c>
      <c r="C5" s="79" t="s">
        <v>44</v>
      </c>
      <c r="D5" s="220"/>
      <c r="S5" s="63"/>
      <c r="T5" s="63"/>
    </row>
    <row r="6" spans="1:20" ht="12.75" customHeight="1" x14ac:dyDescent="0.2">
      <c r="A6" s="74">
        <v>25</v>
      </c>
      <c r="B6" s="75">
        <v>159.97</v>
      </c>
      <c r="C6" s="76"/>
      <c r="D6" s="220"/>
      <c r="S6" s="63"/>
      <c r="T6" s="63"/>
    </row>
    <row r="7" spans="1:20" ht="12.75" customHeight="1" x14ac:dyDescent="0.2">
      <c r="A7" s="74">
        <v>30</v>
      </c>
      <c r="B7" s="75">
        <v>155.77000000000001</v>
      </c>
      <c r="C7" s="80"/>
      <c r="D7" s="220"/>
      <c r="S7" s="63"/>
      <c r="T7" s="63"/>
    </row>
    <row r="8" spans="1:20" ht="12.75" customHeight="1" x14ac:dyDescent="0.2">
      <c r="A8" s="81">
        <v>35</v>
      </c>
      <c r="B8" s="82">
        <v>154.54</v>
      </c>
      <c r="C8" s="80"/>
      <c r="D8" s="220"/>
      <c r="S8" s="63"/>
      <c r="T8" s="63"/>
    </row>
    <row r="9" spans="1:20" ht="12.75" customHeight="1" x14ac:dyDescent="0.2">
      <c r="A9" s="83">
        <v>40</v>
      </c>
      <c r="B9" s="84">
        <v>154.43</v>
      </c>
      <c r="C9" s="85"/>
      <c r="D9" s="220"/>
      <c r="S9" s="63"/>
      <c r="T9" s="63"/>
    </row>
    <row r="10" spans="1:20" ht="14.1" customHeight="1" x14ac:dyDescent="0.2">
      <c r="A10" s="83">
        <v>50</v>
      </c>
      <c r="B10" s="84">
        <v>154.52000000000001</v>
      </c>
      <c r="C10" s="85"/>
      <c r="D10" s="220"/>
      <c r="S10" s="63"/>
      <c r="T10" s="63"/>
    </row>
    <row r="11" spans="1:20" ht="14.1" customHeight="1" x14ac:dyDescent="0.2">
      <c r="A11" s="83">
        <v>60</v>
      </c>
      <c r="B11" s="84">
        <v>154.84</v>
      </c>
      <c r="C11" s="85"/>
      <c r="D11" s="220"/>
      <c r="S11" s="63"/>
      <c r="T11" s="63"/>
    </row>
    <row r="12" spans="1:20" ht="14.1" customHeight="1" x14ac:dyDescent="0.2">
      <c r="A12" s="83">
        <v>65</v>
      </c>
      <c r="B12" s="84">
        <v>154.74</v>
      </c>
      <c r="C12" s="85"/>
      <c r="D12" s="220"/>
      <c r="S12" s="63"/>
      <c r="T12" s="63"/>
    </row>
    <row r="13" spans="1:20" ht="14.1" customHeight="1" x14ac:dyDescent="0.2">
      <c r="A13" s="83">
        <v>70</v>
      </c>
      <c r="B13" s="84">
        <v>154.51</v>
      </c>
      <c r="C13" s="86"/>
      <c r="D13" s="220"/>
      <c r="S13" s="63"/>
      <c r="T13" s="63"/>
    </row>
    <row r="14" spans="1:20" ht="14.1" customHeight="1" x14ac:dyDescent="0.2">
      <c r="A14" s="83">
        <v>80</v>
      </c>
      <c r="B14" s="84">
        <v>154.38</v>
      </c>
      <c r="C14" s="85"/>
      <c r="D14" s="220"/>
      <c r="S14" s="63"/>
      <c r="T14" s="63"/>
    </row>
    <row r="15" spans="1:20" ht="14.1" customHeight="1" x14ac:dyDescent="0.2">
      <c r="A15" s="83">
        <v>90</v>
      </c>
      <c r="B15" s="84">
        <v>154.57</v>
      </c>
      <c r="C15" s="85"/>
      <c r="D15" s="220"/>
      <c r="S15" s="63"/>
      <c r="T15" s="63"/>
    </row>
    <row r="16" spans="1:20" ht="14.1" customHeight="1" x14ac:dyDescent="0.2">
      <c r="A16" s="83">
        <v>100</v>
      </c>
      <c r="B16" s="84">
        <v>155.27000000000001</v>
      </c>
      <c r="C16" s="85"/>
      <c r="D16" s="220"/>
      <c r="S16" s="63"/>
      <c r="T16" s="63"/>
    </row>
    <row r="17" spans="1:20" ht="14.1" customHeight="1" x14ac:dyDescent="0.2">
      <c r="A17" s="83">
        <v>110</v>
      </c>
      <c r="B17" s="84">
        <v>155.16</v>
      </c>
      <c r="C17" s="85"/>
      <c r="D17" s="220"/>
      <c r="S17" s="63"/>
      <c r="T17" s="63"/>
    </row>
    <row r="18" spans="1:20" ht="14.1" customHeight="1" x14ac:dyDescent="0.2">
      <c r="A18" s="83">
        <v>120</v>
      </c>
      <c r="B18" s="84">
        <v>156.19</v>
      </c>
      <c r="C18" s="85"/>
      <c r="D18" s="220"/>
      <c r="S18" s="63"/>
      <c r="T18" s="63"/>
    </row>
    <row r="19" spans="1:20" ht="14.1" customHeight="1" x14ac:dyDescent="0.2">
      <c r="A19" s="83">
        <v>130</v>
      </c>
      <c r="B19" s="84">
        <v>156.44999999999999</v>
      </c>
      <c r="C19" s="85"/>
      <c r="D19" s="220"/>
      <c r="S19" s="63"/>
      <c r="T19" s="63"/>
    </row>
    <row r="20" spans="1:20" ht="14.1" customHeight="1" x14ac:dyDescent="0.2">
      <c r="A20" s="83">
        <v>140</v>
      </c>
      <c r="B20" s="84">
        <v>156.85</v>
      </c>
      <c r="C20" s="85"/>
      <c r="D20" s="220"/>
      <c r="S20" s="63"/>
      <c r="T20" s="63"/>
    </row>
    <row r="21" spans="1:20" ht="14.1" customHeight="1" x14ac:dyDescent="0.2">
      <c r="A21" s="83">
        <v>150</v>
      </c>
      <c r="B21" s="84">
        <v>157.32</v>
      </c>
      <c r="C21" s="85"/>
      <c r="D21" s="220"/>
      <c r="S21" s="63"/>
      <c r="T21" s="63"/>
    </row>
    <row r="22" spans="1:20" ht="14.1" customHeight="1" x14ac:dyDescent="0.2">
      <c r="A22" s="83">
        <v>160</v>
      </c>
      <c r="B22" s="84">
        <v>157.87</v>
      </c>
      <c r="C22" s="85"/>
      <c r="D22" s="220"/>
      <c r="S22" s="63"/>
      <c r="T22" s="63"/>
    </row>
    <row r="23" spans="1:20" ht="14.1" customHeight="1" x14ac:dyDescent="0.2">
      <c r="A23" s="83">
        <v>170</v>
      </c>
      <c r="B23" s="84">
        <v>158.41999999999999</v>
      </c>
      <c r="C23" s="85"/>
      <c r="D23" s="220"/>
      <c r="S23" s="63"/>
      <c r="T23" s="63"/>
    </row>
    <row r="24" spans="1:20" ht="14.1" customHeight="1" x14ac:dyDescent="0.2">
      <c r="A24" s="87">
        <v>173</v>
      </c>
      <c r="B24" s="88">
        <v>164.97</v>
      </c>
      <c r="C24" s="85"/>
      <c r="D24" s="220"/>
      <c r="S24" s="63"/>
      <c r="T24" s="63"/>
    </row>
    <row r="25" spans="1:20" ht="14.1" customHeight="1" x14ac:dyDescent="0.2">
      <c r="A25" s="89">
        <v>180.5</v>
      </c>
      <c r="B25" s="90">
        <v>164.97200000000001</v>
      </c>
      <c r="C25" s="91" t="s">
        <v>45</v>
      </c>
      <c r="D25" s="220"/>
      <c r="S25" s="63"/>
      <c r="T25" s="63"/>
    </row>
    <row r="26" spans="1:20" ht="14.1" customHeight="1" x14ac:dyDescent="0.2">
      <c r="A26" s="87">
        <v>213</v>
      </c>
      <c r="B26" s="88">
        <v>165.465</v>
      </c>
      <c r="C26" s="85"/>
      <c r="D26" s="220"/>
      <c r="S26" s="63"/>
      <c r="T26" s="63"/>
    </row>
    <row r="27" spans="1:20" ht="14.1" customHeight="1" x14ac:dyDescent="0.2">
      <c r="A27" s="87"/>
      <c r="B27" s="88"/>
      <c r="C27" s="85"/>
      <c r="D27" s="220"/>
      <c r="S27" s="63"/>
      <c r="T27" s="63"/>
    </row>
    <row r="28" spans="1:20" ht="14.1" customHeight="1" x14ac:dyDescent="0.2">
      <c r="A28" s="95"/>
      <c r="B28" s="96"/>
      <c r="C28" s="134"/>
      <c r="D28" s="220"/>
      <c r="S28" s="63"/>
      <c r="T28" s="63"/>
    </row>
    <row r="29" spans="1:20" ht="14.1" customHeight="1" x14ac:dyDescent="0.2">
      <c r="A29" s="87"/>
      <c r="B29" s="88"/>
      <c r="C29" s="85"/>
      <c r="D29" s="220"/>
      <c r="S29" s="63"/>
      <c r="T29" s="63"/>
    </row>
    <row r="30" spans="1:20" ht="14.1" customHeight="1" x14ac:dyDescent="0.2">
      <c r="A30" s="87"/>
      <c r="B30" s="88"/>
      <c r="C30" s="94"/>
      <c r="D30" s="220"/>
      <c r="S30" s="63"/>
      <c r="T30" s="63"/>
    </row>
    <row r="31" spans="1:20" ht="14.1" customHeight="1" x14ac:dyDescent="0.2">
      <c r="A31" s="87"/>
      <c r="B31" s="88"/>
      <c r="C31" s="94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4"/>
      <c r="D34" s="220"/>
      <c r="S34" s="63"/>
      <c r="T34" s="63"/>
    </row>
    <row r="35" spans="1:20" ht="13.5" customHeight="1" x14ac:dyDescent="0.2">
      <c r="A35" s="87"/>
      <c r="B35" s="88"/>
      <c r="C35" s="133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5">
        <v>19.5</v>
      </c>
      <c r="B38" s="105">
        <v>164.97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8">
        <v>180.5</v>
      </c>
      <c r="B39" s="108">
        <v>164.97200000000001</v>
      </c>
      <c r="C39" s="109" t="s">
        <v>48</v>
      </c>
      <c r="D39" s="223"/>
      <c r="S39" s="63"/>
      <c r="T39" s="63"/>
    </row>
    <row r="40" spans="1:20" ht="14.1" customHeight="1" x14ac:dyDescent="0.2">
      <c r="A40" s="105">
        <v>22</v>
      </c>
      <c r="B40" s="105">
        <v>165.62200000000001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1">
        <v>22</v>
      </c>
      <c r="B41" s="111">
        <v>158.62200000000001</v>
      </c>
      <c r="C41" s="109" t="s">
        <v>49</v>
      </c>
      <c r="D41" s="223"/>
      <c r="S41" s="63"/>
      <c r="T41" s="63"/>
    </row>
    <row r="42" spans="1:20" ht="14.1" customHeight="1" x14ac:dyDescent="0.2">
      <c r="A42" s="105">
        <v>25</v>
      </c>
      <c r="B42" s="105">
        <v>167.12100000000001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8">
        <v>25</v>
      </c>
      <c r="B43" s="111">
        <v>165.62100000000001</v>
      </c>
      <c r="C43" s="109" t="s">
        <v>50</v>
      </c>
      <c r="D43" s="223"/>
      <c r="S43" s="63"/>
      <c r="T43" s="63"/>
    </row>
    <row r="44" spans="1:20" ht="14.1" customHeight="1" x14ac:dyDescent="0.2">
      <c r="A44" s="105">
        <v>0</v>
      </c>
      <c r="B44" s="112">
        <v>0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1">
        <v>213</v>
      </c>
      <c r="B45" s="129">
        <v>165.108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110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106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111</v>
      </c>
      <c r="C48" s="124"/>
      <c r="D48" s="223"/>
      <c r="S48" s="63"/>
      <c r="T48" s="63"/>
    </row>
    <row r="49" spans="1:20" ht="14.1" customHeight="1" thickBot="1" x14ac:dyDescent="0.25">
      <c r="A49" s="225" t="s">
        <v>112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166</v>
      </c>
      <c r="C3" s="73" t="s">
        <v>109</v>
      </c>
      <c r="D3" s="220"/>
      <c r="S3" s="63"/>
      <c r="T3" s="63"/>
    </row>
    <row r="4" spans="1:20" ht="14.1" customHeight="1" x14ac:dyDescent="0.2">
      <c r="A4" s="74">
        <v>0</v>
      </c>
      <c r="B4" s="75">
        <v>165.607</v>
      </c>
      <c r="C4" s="76" t="s">
        <v>113</v>
      </c>
      <c r="D4" s="220"/>
      <c r="S4" s="63"/>
      <c r="T4" s="63"/>
    </row>
    <row r="5" spans="1:20" ht="14.1" customHeight="1" x14ac:dyDescent="0.2">
      <c r="A5" s="74">
        <v>0</v>
      </c>
      <c r="B5" s="75">
        <v>167.11699999999999</v>
      </c>
      <c r="C5" s="76" t="s">
        <v>16</v>
      </c>
      <c r="D5" s="220"/>
      <c r="S5" s="63"/>
      <c r="T5" s="63"/>
    </row>
    <row r="6" spans="1:20" ht="12.75" customHeight="1" x14ac:dyDescent="0.2">
      <c r="A6" s="74">
        <v>0</v>
      </c>
      <c r="B6" s="75">
        <v>166.62100000000001</v>
      </c>
      <c r="C6" s="76" t="s">
        <v>114</v>
      </c>
      <c r="D6" s="220"/>
      <c r="S6" s="63"/>
      <c r="T6" s="63"/>
    </row>
    <row r="7" spans="1:20" ht="12.75" customHeight="1" x14ac:dyDescent="0.2">
      <c r="A7" s="74">
        <v>10</v>
      </c>
      <c r="B7" s="75">
        <v>165.65100000000001</v>
      </c>
      <c r="C7" s="80"/>
      <c r="D7" s="220"/>
      <c r="S7" s="63"/>
      <c r="T7" s="63"/>
    </row>
    <row r="8" spans="1:20" ht="12.75" customHeight="1" x14ac:dyDescent="0.2">
      <c r="A8" s="81">
        <v>17</v>
      </c>
      <c r="B8" s="82">
        <v>164.56899999999999</v>
      </c>
      <c r="C8" s="80"/>
      <c r="D8" s="220"/>
      <c r="S8" s="63"/>
      <c r="T8" s="63"/>
    </row>
    <row r="9" spans="1:20" ht="12.75" customHeight="1" x14ac:dyDescent="0.2">
      <c r="A9" s="83"/>
      <c r="B9" s="84">
        <v>165.62100000000001</v>
      </c>
      <c r="C9" s="85" t="s">
        <v>115</v>
      </c>
      <c r="D9" s="220"/>
      <c r="S9" s="63"/>
      <c r="T9" s="63"/>
    </row>
    <row r="10" spans="1:20" ht="14.1" customHeight="1" x14ac:dyDescent="0.2">
      <c r="A10" s="83"/>
      <c r="B10" s="84">
        <v>164.62100000000001</v>
      </c>
      <c r="C10" s="85" t="s">
        <v>116</v>
      </c>
      <c r="D10" s="220"/>
      <c r="S10" s="63"/>
      <c r="T10" s="63"/>
    </row>
    <row r="11" spans="1:20" ht="14.1" customHeight="1" x14ac:dyDescent="0.2">
      <c r="A11" s="83"/>
      <c r="B11" s="84">
        <v>163.62100000000001</v>
      </c>
      <c r="C11" s="85" t="s">
        <v>117</v>
      </c>
      <c r="D11" s="220"/>
      <c r="S11" s="63"/>
      <c r="T11" s="63"/>
    </row>
    <row r="12" spans="1:20" ht="14.1" customHeight="1" x14ac:dyDescent="0.2">
      <c r="A12" s="83"/>
      <c r="B12" s="84">
        <v>162.62100000000001</v>
      </c>
      <c r="C12" s="85" t="s">
        <v>118</v>
      </c>
      <c r="D12" s="220"/>
      <c r="S12" s="63"/>
      <c r="T12" s="63"/>
    </row>
    <row r="13" spans="1:20" ht="14.1" customHeight="1" x14ac:dyDescent="0.2">
      <c r="A13" s="83"/>
      <c r="B13" s="84">
        <v>161.62100000000001</v>
      </c>
      <c r="C13" s="135" t="s">
        <v>119</v>
      </c>
      <c r="D13" s="220"/>
      <c r="S13" s="63"/>
      <c r="T13" s="63"/>
    </row>
    <row r="14" spans="1:20" ht="14.1" customHeight="1" x14ac:dyDescent="0.2">
      <c r="A14" s="131">
        <v>22</v>
      </c>
      <c r="B14" s="132">
        <v>160.93700000000001</v>
      </c>
      <c r="C14" s="91" t="s">
        <v>46</v>
      </c>
      <c r="D14" s="220"/>
      <c r="S14" s="63"/>
      <c r="T14" s="63"/>
    </row>
    <row r="15" spans="1:20" ht="14.1" customHeight="1" x14ac:dyDescent="0.2">
      <c r="A15" s="83">
        <v>28</v>
      </c>
      <c r="B15" s="84">
        <v>159.28700000000001</v>
      </c>
      <c r="C15" s="85"/>
      <c r="D15" s="220"/>
      <c r="S15" s="63"/>
      <c r="T15" s="63"/>
    </row>
    <row r="16" spans="1:20" ht="14.1" customHeight="1" x14ac:dyDescent="0.2">
      <c r="A16" s="83">
        <v>36</v>
      </c>
      <c r="B16" s="84">
        <v>158.18700000000001</v>
      </c>
      <c r="C16" s="85"/>
      <c r="D16" s="220"/>
      <c r="S16" s="63"/>
      <c r="T16" s="63"/>
    </row>
    <row r="17" spans="1:20" ht="14.1" customHeight="1" x14ac:dyDescent="0.2">
      <c r="A17" s="83">
        <v>44</v>
      </c>
      <c r="B17" s="84">
        <v>157.83699999999999</v>
      </c>
      <c r="C17" s="85"/>
      <c r="D17" s="220"/>
      <c r="S17" s="63"/>
      <c r="T17" s="63"/>
    </row>
    <row r="18" spans="1:20" ht="14.1" customHeight="1" x14ac:dyDescent="0.2">
      <c r="A18" s="83">
        <v>52</v>
      </c>
      <c r="B18" s="84">
        <v>157.637</v>
      </c>
      <c r="C18" s="85"/>
      <c r="D18" s="220"/>
      <c r="S18" s="63"/>
      <c r="T18" s="63"/>
    </row>
    <row r="19" spans="1:20" ht="14.1" customHeight="1" x14ac:dyDescent="0.2">
      <c r="A19" s="83">
        <v>60</v>
      </c>
      <c r="B19" s="84">
        <v>157.827</v>
      </c>
      <c r="C19" s="85"/>
      <c r="D19" s="220"/>
      <c r="S19" s="63"/>
      <c r="T19" s="63"/>
    </row>
    <row r="20" spans="1:20" ht="14.1" customHeight="1" x14ac:dyDescent="0.2">
      <c r="A20" s="83">
        <v>68</v>
      </c>
      <c r="B20" s="84">
        <v>157.58699999999999</v>
      </c>
      <c r="C20" s="85"/>
      <c r="D20" s="220"/>
      <c r="S20" s="63"/>
      <c r="T20" s="63"/>
    </row>
    <row r="21" spans="1:20" ht="14.1" customHeight="1" x14ac:dyDescent="0.2">
      <c r="A21" s="83">
        <v>76</v>
      </c>
      <c r="B21" s="84">
        <v>157.58699999999999</v>
      </c>
      <c r="C21" s="85"/>
      <c r="D21" s="220"/>
      <c r="S21" s="63"/>
      <c r="T21" s="63"/>
    </row>
    <row r="22" spans="1:20" ht="14.1" customHeight="1" x14ac:dyDescent="0.2">
      <c r="A22" s="83">
        <v>84</v>
      </c>
      <c r="B22" s="84">
        <v>157.28700000000001</v>
      </c>
      <c r="C22" s="85"/>
      <c r="D22" s="220"/>
      <c r="S22" s="63"/>
      <c r="T22" s="63"/>
    </row>
    <row r="23" spans="1:20" ht="14.1" customHeight="1" x14ac:dyDescent="0.2">
      <c r="A23" s="83">
        <v>92</v>
      </c>
      <c r="B23" s="84">
        <v>157.28700000000001</v>
      </c>
      <c r="C23" s="85"/>
      <c r="D23" s="220"/>
      <c r="S23" s="63"/>
      <c r="T23" s="63"/>
    </row>
    <row r="24" spans="1:20" ht="14.1" customHeight="1" x14ac:dyDescent="0.2">
      <c r="A24" s="87">
        <v>100</v>
      </c>
      <c r="B24" s="88">
        <v>157.43700000000001</v>
      </c>
      <c r="C24" s="85"/>
      <c r="D24" s="220"/>
      <c r="S24" s="63"/>
      <c r="T24" s="63"/>
    </row>
    <row r="25" spans="1:20" ht="14.1" customHeight="1" x14ac:dyDescent="0.2">
      <c r="A25" s="87">
        <v>108</v>
      </c>
      <c r="B25" s="88">
        <v>157.58699999999999</v>
      </c>
      <c r="C25" s="85"/>
      <c r="D25" s="220"/>
      <c r="S25" s="63"/>
      <c r="T25" s="63"/>
    </row>
    <row r="26" spans="1:20" ht="14.1" customHeight="1" x14ac:dyDescent="0.2">
      <c r="A26" s="87">
        <v>116</v>
      </c>
      <c r="B26" s="88">
        <v>157.59700000000001</v>
      </c>
      <c r="C26" s="85"/>
      <c r="D26" s="220"/>
      <c r="S26" s="63"/>
      <c r="T26" s="63"/>
    </row>
    <row r="27" spans="1:20" ht="14.1" customHeight="1" x14ac:dyDescent="0.2">
      <c r="A27" s="87">
        <v>124</v>
      </c>
      <c r="B27" s="88">
        <v>157.58699999999999</v>
      </c>
      <c r="C27" s="85"/>
      <c r="D27" s="220"/>
      <c r="S27" s="63"/>
      <c r="T27" s="63"/>
    </row>
    <row r="28" spans="1:20" ht="14.1" customHeight="1" x14ac:dyDescent="0.2">
      <c r="A28" s="87">
        <v>132</v>
      </c>
      <c r="B28" s="88">
        <v>158.73699999999999</v>
      </c>
      <c r="C28" s="85"/>
      <c r="D28" s="220"/>
      <c r="S28" s="63"/>
      <c r="T28" s="63"/>
    </row>
    <row r="29" spans="1:20" ht="14.1" customHeight="1" x14ac:dyDescent="0.2">
      <c r="A29" s="87">
        <v>140</v>
      </c>
      <c r="B29" s="88">
        <v>159.577</v>
      </c>
      <c r="C29" s="85"/>
      <c r="D29" s="220"/>
      <c r="S29" s="63"/>
      <c r="T29" s="63"/>
    </row>
    <row r="30" spans="1:20" ht="14.1" customHeight="1" x14ac:dyDescent="0.2">
      <c r="A30" s="87">
        <v>144</v>
      </c>
      <c r="B30" s="88">
        <v>159.78700000000001</v>
      </c>
      <c r="C30" s="94"/>
      <c r="D30" s="220"/>
      <c r="S30" s="63"/>
      <c r="T30" s="63"/>
    </row>
    <row r="31" spans="1:20" ht="14.1" customHeight="1" x14ac:dyDescent="0.2">
      <c r="A31" s="89">
        <v>152</v>
      </c>
      <c r="B31" s="90">
        <v>160.935</v>
      </c>
      <c r="C31" s="130" t="s">
        <v>48</v>
      </c>
      <c r="D31" s="220"/>
      <c r="S31" s="63"/>
      <c r="T31" s="63"/>
    </row>
    <row r="32" spans="1:20" ht="14.1" customHeight="1" x14ac:dyDescent="0.2">
      <c r="A32" s="87">
        <v>157</v>
      </c>
      <c r="B32" s="88">
        <v>162.49199999999999</v>
      </c>
      <c r="C32" s="94"/>
      <c r="D32" s="220"/>
      <c r="S32" s="63"/>
      <c r="T32" s="63"/>
    </row>
    <row r="33" spans="1:20" ht="14.1" customHeight="1" x14ac:dyDescent="0.2">
      <c r="A33" s="87">
        <v>162</v>
      </c>
      <c r="B33" s="88">
        <v>163.334</v>
      </c>
      <c r="C33" s="94"/>
      <c r="D33" s="220"/>
      <c r="S33" s="63"/>
      <c r="T33" s="63"/>
    </row>
    <row r="34" spans="1:20" ht="14.1" customHeight="1" x14ac:dyDescent="0.2">
      <c r="A34" s="87">
        <v>167</v>
      </c>
      <c r="B34" s="88">
        <v>164.00399999999999</v>
      </c>
      <c r="C34" s="94"/>
      <c r="D34" s="220"/>
      <c r="S34" s="63"/>
      <c r="T34" s="63"/>
    </row>
    <row r="35" spans="1:20" ht="13.5" customHeight="1" x14ac:dyDescent="0.2">
      <c r="A35" s="87">
        <v>172</v>
      </c>
      <c r="B35" s="88">
        <v>164.624</v>
      </c>
      <c r="C35" s="133" t="s">
        <v>120</v>
      </c>
      <c r="D35" s="220"/>
      <c r="S35" s="63"/>
      <c r="T35" s="63"/>
    </row>
    <row r="36" spans="1:20" ht="14.1" customHeight="1" x14ac:dyDescent="0.2">
      <c r="A36" s="136">
        <v>202</v>
      </c>
      <c r="B36" s="137">
        <v>164.17400000000001</v>
      </c>
      <c r="C36" s="133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5">
        <v>22</v>
      </c>
      <c r="B38" s="105">
        <v>160.93700000000001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8">
        <v>152</v>
      </c>
      <c r="B39" s="108">
        <v>160.935</v>
      </c>
      <c r="C39" s="109" t="s">
        <v>48</v>
      </c>
      <c r="D39" s="223"/>
      <c r="S39" s="63"/>
      <c r="T39" s="63"/>
    </row>
    <row r="40" spans="1:20" ht="14.1" customHeight="1" x14ac:dyDescent="0.2">
      <c r="A40" s="105">
        <v>25</v>
      </c>
      <c r="B40" s="105">
        <v>166.61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1">
        <v>25</v>
      </c>
      <c r="B41" s="111">
        <v>158.62100000000001</v>
      </c>
      <c r="C41" s="109" t="s">
        <v>49</v>
      </c>
      <c r="D41" s="223"/>
      <c r="S41" s="63"/>
      <c r="T41" s="63"/>
    </row>
    <row r="42" spans="1:20" ht="14.1" customHeight="1" x14ac:dyDescent="0.2">
      <c r="A42" s="105">
        <v>23</v>
      </c>
      <c r="B42" s="105">
        <v>167.11699999999999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8">
        <v>23</v>
      </c>
      <c r="B43" s="111">
        <v>165.61699999999999</v>
      </c>
      <c r="C43" s="109" t="s">
        <v>50</v>
      </c>
      <c r="D43" s="223"/>
      <c r="S43" s="63"/>
      <c r="T43" s="63"/>
    </row>
    <row r="44" spans="1:20" ht="14.1" customHeight="1" x14ac:dyDescent="0.2">
      <c r="A44" s="105">
        <v>0</v>
      </c>
      <c r="B44" s="112">
        <v>0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1">
        <v>172</v>
      </c>
      <c r="B45" s="129">
        <v>164.624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121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107</v>
      </c>
      <c r="C48" s="124"/>
      <c r="D48" s="223"/>
      <c r="S48" s="63"/>
      <c r="T48" s="63"/>
    </row>
    <row r="49" spans="1:20" ht="14.1" customHeight="1" thickBot="1" x14ac:dyDescent="0.25">
      <c r="A49" s="225" t="s">
        <v>122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172</v>
      </c>
      <c r="C3" s="73" t="s">
        <v>123</v>
      </c>
      <c r="D3" s="220"/>
      <c r="S3" s="63"/>
      <c r="T3" s="63"/>
    </row>
    <row r="4" spans="1:20" ht="14.1" customHeight="1" x14ac:dyDescent="0.2">
      <c r="A4" s="74">
        <v>0</v>
      </c>
      <c r="B4" s="75">
        <v>171.60400000000001</v>
      </c>
      <c r="C4" s="76" t="s">
        <v>124</v>
      </c>
      <c r="D4" s="220"/>
      <c r="S4" s="63"/>
      <c r="T4" s="63"/>
    </row>
    <row r="5" spans="1:20" ht="14.1" customHeight="1" x14ac:dyDescent="0.2">
      <c r="A5" s="74">
        <v>5</v>
      </c>
      <c r="B5" s="75">
        <v>171.62899999999999</v>
      </c>
      <c r="C5" s="76"/>
      <c r="D5" s="220"/>
      <c r="S5" s="63"/>
      <c r="T5" s="63"/>
    </row>
    <row r="6" spans="1:20" ht="12.75" customHeight="1" x14ac:dyDescent="0.2">
      <c r="A6" s="74">
        <v>10</v>
      </c>
      <c r="B6" s="75">
        <v>171.602</v>
      </c>
      <c r="C6" s="76"/>
      <c r="D6" s="220"/>
      <c r="S6" s="63"/>
      <c r="T6" s="63"/>
    </row>
    <row r="7" spans="1:20" ht="12.75" customHeight="1" x14ac:dyDescent="0.2">
      <c r="A7" s="74">
        <v>15</v>
      </c>
      <c r="B7" s="75">
        <v>171.64500000000001</v>
      </c>
      <c r="C7" s="80"/>
      <c r="D7" s="220"/>
      <c r="S7" s="63"/>
      <c r="T7" s="63"/>
    </row>
    <row r="8" spans="1:20" ht="12.75" customHeight="1" x14ac:dyDescent="0.2">
      <c r="A8" s="81">
        <v>18</v>
      </c>
      <c r="B8" s="82">
        <v>171.589</v>
      </c>
      <c r="C8" s="80" t="s">
        <v>125</v>
      </c>
      <c r="D8" s="220"/>
      <c r="S8" s="63"/>
      <c r="T8" s="63"/>
    </row>
    <row r="9" spans="1:20" ht="12.75" customHeight="1" x14ac:dyDescent="0.2">
      <c r="A9" s="131">
        <v>18</v>
      </c>
      <c r="B9" s="132">
        <v>170.43199999999999</v>
      </c>
      <c r="C9" s="91" t="s">
        <v>46</v>
      </c>
      <c r="D9" s="220"/>
      <c r="S9" s="63"/>
      <c r="T9" s="63"/>
    </row>
    <row r="10" spans="1:20" ht="14.1" customHeight="1" x14ac:dyDescent="0.2">
      <c r="A10" s="83">
        <v>18</v>
      </c>
      <c r="B10" s="84">
        <v>167.88200000000001</v>
      </c>
      <c r="C10" s="85"/>
      <c r="D10" s="220"/>
      <c r="S10" s="63"/>
      <c r="T10" s="63"/>
    </row>
    <row r="11" spans="1:20" ht="14.1" customHeight="1" x14ac:dyDescent="0.2">
      <c r="A11" s="83">
        <v>24</v>
      </c>
      <c r="B11" s="84">
        <v>165.952</v>
      </c>
      <c r="C11" s="85"/>
      <c r="D11" s="220"/>
      <c r="S11" s="63"/>
      <c r="T11" s="63"/>
    </row>
    <row r="12" spans="1:20" ht="14.1" customHeight="1" x14ac:dyDescent="0.2">
      <c r="A12" s="83">
        <v>30</v>
      </c>
      <c r="B12" s="84">
        <v>165.58199999999999</v>
      </c>
      <c r="C12" s="85"/>
      <c r="D12" s="220"/>
      <c r="S12" s="63"/>
      <c r="T12" s="63"/>
    </row>
    <row r="13" spans="1:20" ht="14.1" customHeight="1" x14ac:dyDescent="0.2">
      <c r="A13" s="83">
        <v>36</v>
      </c>
      <c r="B13" s="84">
        <v>159.99199999999999</v>
      </c>
      <c r="C13" s="135"/>
      <c r="D13" s="220"/>
      <c r="S13" s="63"/>
      <c r="T13" s="63"/>
    </row>
    <row r="14" spans="1:20" ht="14.1" customHeight="1" x14ac:dyDescent="0.2">
      <c r="A14" s="83">
        <v>42</v>
      </c>
      <c r="B14" s="84">
        <v>156.46199999999999</v>
      </c>
      <c r="C14" s="85"/>
      <c r="D14" s="220"/>
      <c r="S14" s="63"/>
      <c r="T14" s="63"/>
    </row>
    <row r="15" spans="1:20" ht="14.1" customHeight="1" x14ac:dyDescent="0.2">
      <c r="A15" s="83">
        <v>48</v>
      </c>
      <c r="B15" s="84">
        <v>156.16200000000001</v>
      </c>
      <c r="C15" s="85"/>
      <c r="D15" s="220"/>
      <c r="S15" s="63"/>
      <c r="T15" s="63"/>
    </row>
    <row r="16" spans="1:20" ht="14.1" customHeight="1" x14ac:dyDescent="0.2">
      <c r="A16" s="83">
        <v>54</v>
      </c>
      <c r="B16" s="84">
        <v>155.97200000000001</v>
      </c>
      <c r="C16" s="85"/>
      <c r="D16" s="220"/>
      <c r="S16" s="63"/>
      <c r="T16" s="63"/>
    </row>
    <row r="17" spans="1:20" ht="14.1" customHeight="1" x14ac:dyDescent="0.2">
      <c r="A17" s="83">
        <v>60</v>
      </c>
      <c r="B17" s="84">
        <v>156.77199999999999</v>
      </c>
      <c r="C17" s="85"/>
      <c r="D17" s="220"/>
      <c r="S17" s="63"/>
      <c r="T17" s="63"/>
    </row>
    <row r="18" spans="1:20" ht="14.1" customHeight="1" x14ac:dyDescent="0.2">
      <c r="A18" s="83">
        <v>66</v>
      </c>
      <c r="B18" s="84">
        <v>157.09200000000001</v>
      </c>
      <c r="C18" s="85"/>
      <c r="D18" s="220"/>
      <c r="S18" s="63"/>
      <c r="T18" s="63"/>
    </row>
    <row r="19" spans="1:20" ht="14.1" customHeight="1" x14ac:dyDescent="0.2">
      <c r="A19" s="83">
        <v>72</v>
      </c>
      <c r="B19" s="84">
        <v>157.27199999999999</v>
      </c>
      <c r="C19" s="85"/>
      <c r="D19" s="220"/>
      <c r="S19" s="63"/>
      <c r="T19" s="63"/>
    </row>
    <row r="20" spans="1:20" ht="14.1" customHeight="1" x14ac:dyDescent="0.2">
      <c r="A20" s="83">
        <v>78</v>
      </c>
      <c r="B20" s="84">
        <v>156.99199999999999</v>
      </c>
      <c r="C20" s="85"/>
      <c r="D20" s="220"/>
      <c r="S20" s="63"/>
      <c r="T20" s="63"/>
    </row>
    <row r="21" spans="1:20" ht="14.1" customHeight="1" x14ac:dyDescent="0.2">
      <c r="A21" s="83">
        <v>84</v>
      </c>
      <c r="B21" s="84">
        <v>156.96199999999999</v>
      </c>
      <c r="C21" s="85"/>
      <c r="D21" s="220"/>
      <c r="S21" s="63"/>
      <c r="T21" s="63"/>
    </row>
    <row r="22" spans="1:20" ht="14.1" customHeight="1" x14ac:dyDescent="0.2">
      <c r="A22" s="83">
        <v>90</v>
      </c>
      <c r="B22" s="84">
        <v>157.93199999999999</v>
      </c>
      <c r="C22" s="85"/>
      <c r="D22" s="220"/>
      <c r="S22" s="63"/>
      <c r="T22" s="63"/>
    </row>
    <row r="23" spans="1:20" ht="14.1" customHeight="1" x14ac:dyDescent="0.2">
      <c r="A23" s="83">
        <v>97</v>
      </c>
      <c r="B23" s="84">
        <v>158.762</v>
      </c>
      <c r="C23" s="85"/>
      <c r="D23" s="220"/>
      <c r="S23" s="63"/>
      <c r="T23" s="63"/>
    </row>
    <row r="24" spans="1:20" ht="14.1" customHeight="1" x14ac:dyDescent="0.2">
      <c r="A24" s="87">
        <v>104</v>
      </c>
      <c r="B24" s="88">
        <v>159.68199999999999</v>
      </c>
      <c r="C24" s="85"/>
      <c r="D24" s="220"/>
      <c r="S24" s="63"/>
      <c r="T24" s="63"/>
    </row>
    <row r="25" spans="1:20" ht="14.1" customHeight="1" x14ac:dyDescent="0.2">
      <c r="A25" s="87">
        <v>111</v>
      </c>
      <c r="B25" s="88">
        <v>160.86199999999999</v>
      </c>
      <c r="C25" s="85"/>
      <c r="D25" s="220"/>
      <c r="S25" s="63"/>
      <c r="T25" s="63"/>
    </row>
    <row r="26" spans="1:20" ht="14.1" customHeight="1" x14ac:dyDescent="0.2">
      <c r="A26" s="87">
        <v>118</v>
      </c>
      <c r="B26" s="88">
        <v>161.762</v>
      </c>
      <c r="C26" s="85"/>
      <c r="D26" s="220"/>
      <c r="S26" s="63"/>
      <c r="T26" s="63"/>
    </row>
    <row r="27" spans="1:20" ht="14.1" customHeight="1" x14ac:dyDescent="0.2">
      <c r="A27" s="87">
        <v>125</v>
      </c>
      <c r="B27" s="88">
        <v>163.21199999999999</v>
      </c>
      <c r="C27" s="85"/>
      <c r="D27" s="220"/>
      <c r="S27" s="63"/>
      <c r="T27" s="63"/>
    </row>
    <row r="28" spans="1:20" ht="14.1" customHeight="1" x14ac:dyDescent="0.2">
      <c r="A28" s="87">
        <v>133</v>
      </c>
      <c r="B28" s="88">
        <v>164.53200000000001</v>
      </c>
      <c r="C28" s="85"/>
      <c r="D28" s="220"/>
      <c r="S28" s="63"/>
      <c r="T28" s="63"/>
    </row>
    <row r="29" spans="1:20" ht="14.1" customHeight="1" x14ac:dyDescent="0.2">
      <c r="A29" s="87">
        <v>141</v>
      </c>
      <c r="B29" s="88">
        <v>166.52199999999999</v>
      </c>
      <c r="C29" s="85"/>
      <c r="D29" s="220"/>
      <c r="S29" s="63"/>
      <c r="T29" s="63"/>
    </row>
    <row r="30" spans="1:20" ht="14.1" customHeight="1" x14ac:dyDescent="0.2">
      <c r="A30" s="87">
        <v>149</v>
      </c>
      <c r="B30" s="88">
        <v>168.55199999999999</v>
      </c>
      <c r="C30" s="94"/>
      <c r="D30" s="220"/>
      <c r="S30" s="63"/>
      <c r="T30" s="63"/>
    </row>
    <row r="31" spans="1:20" ht="14.1" customHeight="1" x14ac:dyDescent="0.2">
      <c r="A31" s="87">
        <v>153.6</v>
      </c>
      <c r="B31" s="88">
        <v>170.232</v>
      </c>
      <c r="C31" s="94"/>
      <c r="D31" s="220"/>
      <c r="S31" s="63"/>
      <c r="T31" s="63"/>
    </row>
    <row r="32" spans="1:20" ht="14.1" customHeight="1" x14ac:dyDescent="0.2">
      <c r="A32" s="89">
        <v>153.6</v>
      </c>
      <c r="B32" s="90">
        <v>170.41499999999999</v>
      </c>
      <c r="C32" s="130" t="s">
        <v>48</v>
      </c>
      <c r="D32" s="220"/>
      <c r="S32" s="63"/>
      <c r="T32" s="63"/>
    </row>
    <row r="33" spans="1:20" ht="14.1" customHeight="1" x14ac:dyDescent="0.2">
      <c r="A33" s="87">
        <v>158.6</v>
      </c>
      <c r="B33" s="88">
        <v>170.928</v>
      </c>
      <c r="C33" s="94" t="s">
        <v>126</v>
      </c>
      <c r="D33" s="220"/>
      <c r="S33" s="63"/>
      <c r="T33" s="63"/>
    </row>
    <row r="34" spans="1:20" ht="14.1" customHeight="1" x14ac:dyDescent="0.2">
      <c r="A34" s="87">
        <v>159.6</v>
      </c>
      <c r="B34" s="88">
        <v>171.637</v>
      </c>
      <c r="C34" s="94" t="s">
        <v>127</v>
      </c>
      <c r="D34" s="220"/>
      <c r="S34" s="63"/>
      <c r="T34" s="63"/>
    </row>
    <row r="35" spans="1:20" ht="13.5" customHeight="1" x14ac:dyDescent="0.2">
      <c r="A35" s="87"/>
      <c r="B35" s="88"/>
      <c r="C35" s="133"/>
      <c r="D35" s="220"/>
      <c r="S35" s="63"/>
      <c r="T35" s="63"/>
    </row>
    <row r="36" spans="1:20" ht="14.1" customHeight="1" x14ac:dyDescent="0.2">
      <c r="A36" s="136"/>
      <c r="B36" s="137"/>
      <c r="C36" s="133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5">
        <v>18</v>
      </c>
      <c r="B38" s="105">
        <v>170.43199999999999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8">
        <v>153.6</v>
      </c>
      <c r="B39" s="108">
        <v>170.41499999999999</v>
      </c>
      <c r="C39" s="109" t="s">
        <v>48</v>
      </c>
      <c r="D39" s="223"/>
      <c r="S39" s="63"/>
      <c r="T39" s="63"/>
    </row>
    <row r="40" spans="1:20" ht="14.1" customHeight="1" x14ac:dyDescent="0.2">
      <c r="A40" s="105">
        <v>22</v>
      </c>
      <c r="B40" s="105">
        <v>172.62100000000001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1">
        <v>22</v>
      </c>
      <c r="B41" s="111">
        <v>164.62100000000001</v>
      </c>
      <c r="C41" s="109" t="s">
        <v>49</v>
      </c>
      <c r="D41" s="223"/>
      <c r="S41" s="63"/>
      <c r="T41" s="63"/>
    </row>
    <row r="42" spans="1:20" ht="14.1" customHeight="1" x14ac:dyDescent="0.2">
      <c r="A42" s="105">
        <v>20</v>
      </c>
      <c r="B42" s="105">
        <v>173.09800000000001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8">
        <v>20</v>
      </c>
      <c r="B43" s="111">
        <v>171.59800000000001</v>
      </c>
      <c r="C43" s="109" t="s">
        <v>50</v>
      </c>
      <c r="D43" s="223"/>
      <c r="S43" s="63"/>
      <c r="T43" s="63"/>
    </row>
    <row r="44" spans="1:20" ht="14.1" customHeight="1" x14ac:dyDescent="0.2">
      <c r="A44" s="105">
        <v>0</v>
      </c>
      <c r="B44" s="112">
        <v>0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1">
        <v>159.6</v>
      </c>
      <c r="B45" s="129">
        <v>171.637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128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129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130</v>
      </c>
      <c r="C48" s="124"/>
      <c r="D48" s="223"/>
      <c r="S48" s="63"/>
      <c r="T48" s="63"/>
    </row>
    <row r="49" spans="1:20" ht="14.1" customHeight="1" thickBot="1" x14ac:dyDescent="0.25">
      <c r="A49" s="225" t="s">
        <v>131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167.428</v>
      </c>
      <c r="C3" s="73" t="s">
        <v>132</v>
      </c>
      <c r="D3" s="220"/>
      <c r="S3" s="63"/>
      <c r="T3" s="63"/>
    </row>
    <row r="4" spans="1:20" ht="14.1" customHeight="1" x14ac:dyDescent="0.2">
      <c r="A4" s="74">
        <v>0</v>
      </c>
      <c r="B4" s="75">
        <v>165.62</v>
      </c>
      <c r="C4" s="76" t="s">
        <v>133</v>
      </c>
      <c r="D4" s="220"/>
      <c r="S4" s="63"/>
      <c r="T4" s="63"/>
    </row>
    <row r="5" spans="1:20" ht="14.1" customHeight="1" x14ac:dyDescent="0.2">
      <c r="A5" s="74">
        <v>5</v>
      </c>
      <c r="B5" s="75">
        <v>165.6</v>
      </c>
      <c r="C5" s="76"/>
      <c r="D5" s="220"/>
      <c r="S5" s="63"/>
      <c r="T5" s="63"/>
    </row>
    <row r="6" spans="1:20" ht="12.75" customHeight="1" x14ac:dyDescent="0.2">
      <c r="A6" s="74">
        <v>10</v>
      </c>
      <c r="B6" s="75">
        <v>165.64500000000001</v>
      </c>
      <c r="C6" s="76"/>
      <c r="D6" s="220"/>
      <c r="S6" s="63"/>
      <c r="T6" s="63"/>
    </row>
    <row r="7" spans="1:20" ht="12.75" customHeight="1" x14ac:dyDescent="0.2">
      <c r="A7" s="74">
        <v>16</v>
      </c>
      <c r="B7" s="75">
        <v>165.739</v>
      </c>
      <c r="C7" s="80" t="s">
        <v>134</v>
      </c>
      <c r="D7" s="220"/>
      <c r="S7" s="63"/>
      <c r="T7" s="63"/>
    </row>
    <row r="8" spans="1:20" ht="12.75" customHeight="1" x14ac:dyDescent="0.2">
      <c r="A8" s="138">
        <v>16</v>
      </c>
      <c r="B8" s="139">
        <v>164.62799999999999</v>
      </c>
      <c r="C8" s="140" t="s">
        <v>46</v>
      </c>
      <c r="D8" s="220"/>
      <c r="S8" s="63"/>
      <c r="T8" s="63"/>
    </row>
    <row r="9" spans="1:20" ht="12.75" customHeight="1" x14ac:dyDescent="0.2">
      <c r="A9" s="83">
        <v>16</v>
      </c>
      <c r="B9" s="84">
        <v>159.62799999999999</v>
      </c>
      <c r="C9" s="85"/>
      <c r="D9" s="220"/>
      <c r="S9" s="63"/>
      <c r="T9" s="63"/>
    </row>
    <row r="10" spans="1:20" ht="14.1" customHeight="1" x14ac:dyDescent="0.2">
      <c r="A10" s="83">
        <v>23</v>
      </c>
      <c r="B10" s="84">
        <v>159.80799999999999</v>
      </c>
      <c r="C10" s="85"/>
      <c r="D10" s="220"/>
      <c r="S10" s="63"/>
      <c r="T10" s="63"/>
    </row>
    <row r="11" spans="1:20" ht="14.1" customHeight="1" x14ac:dyDescent="0.2">
      <c r="A11" s="83">
        <v>30</v>
      </c>
      <c r="B11" s="84">
        <v>156.11799999999999</v>
      </c>
      <c r="C11" s="85"/>
      <c r="D11" s="220"/>
      <c r="S11" s="63"/>
      <c r="T11" s="63"/>
    </row>
    <row r="12" spans="1:20" ht="14.1" customHeight="1" x14ac:dyDescent="0.2">
      <c r="A12" s="83">
        <v>36</v>
      </c>
      <c r="B12" s="84">
        <v>153.108</v>
      </c>
      <c r="C12" s="85"/>
      <c r="D12" s="220"/>
      <c r="S12" s="63"/>
      <c r="T12" s="63"/>
    </row>
    <row r="13" spans="1:20" ht="14.1" customHeight="1" x14ac:dyDescent="0.2">
      <c r="A13" s="83">
        <v>42</v>
      </c>
      <c r="B13" s="84">
        <v>153.58799999999999</v>
      </c>
      <c r="C13" s="135"/>
      <c r="D13" s="220"/>
      <c r="S13" s="63"/>
      <c r="T13" s="63"/>
    </row>
    <row r="14" spans="1:20" ht="14.1" customHeight="1" x14ac:dyDescent="0.2">
      <c r="A14" s="83">
        <v>48</v>
      </c>
      <c r="B14" s="84">
        <v>153.18799999999999</v>
      </c>
      <c r="C14" s="85"/>
      <c r="D14" s="220"/>
      <c r="S14" s="63"/>
      <c r="T14" s="63"/>
    </row>
    <row r="15" spans="1:20" ht="14.1" customHeight="1" x14ac:dyDescent="0.2">
      <c r="A15" s="83">
        <v>54</v>
      </c>
      <c r="B15" s="84">
        <v>153.608</v>
      </c>
      <c r="C15" s="85"/>
      <c r="D15" s="220"/>
      <c r="S15" s="63"/>
      <c r="T15" s="63"/>
    </row>
    <row r="16" spans="1:20" ht="14.1" customHeight="1" x14ac:dyDescent="0.2">
      <c r="A16" s="83">
        <v>60</v>
      </c>
      <c r="B16" s="84">
        <v>154.11799999999999</v>
      </c>
      <c r="C16" s="85"/>
      <c r="D16" s="220"/>
      <c r="S16" s="63"/>
      <c r="T16" s="63"/>
    </row>
    <row r="17" spans="1:20" ht="14.1" customHeight="1" x14ac:dyDescent="0.2">
      <c r="A17" s="83">
        <v>66</v>
      </c>
      <c r="B17" s="84">
        <v>154.38800000000001</v>
      </c>
      <c r="C17" s="85"/>
      <c r="D17" s="220"/>
      <c r="S17" s="63"/>
      <c r="T17" s="63"/>
    </row>
    <row r="18" spans="1:20" ht="14.1" customHeight="1" x14ac:dyDescent="0.2">
      <c r="A18" s="83">
        <v>72</v>
      </c>
      <c r="B18" s="84">
        <v>154.31800000000001</v>
      </c>
      <c r="C18" s="85"/>
      <c r="D18" s="220"/>
      <c r="S18" s="63"/>
      <c r="T18" s="63"/>
    </row>
    <row r="19" spans="1:20" ht="14.1" customHeight="1" x14ac:dyDescent="0.2">
      <c r="A19" s="83">
        <v>78</v>
      </c>
      <c r="B19" s="84">
        <v>154.328</v>
      </c>
      <c r="C19" s="85"/>
      <c r="D19" s="220"/>
      <c r="S19" s="63"/>
      <c r="T19" s="63"/>
    </row>
    <row r="20" spans="1:20" ht="14.1" customHeight="1" x14ac:dyDescent="0.2">
      <c r="A20" s="83">
        <v>84</v>
      </c>
      <c r="B20" s="84">
        <v>154.608</v>
      </c>
      <c r="C20" s="85"/>
      <c r="D20" s="220"/>
      <c r="S20" s="63"/>
      <c r="T20" s="63"/>
    </row>
    <row r="21" spans="1:20" ht="14.1" customHeight="1" x14ac:dyDescent="0.2">
      <c r="A21" s="83">
        <v>90</v>
      </c>
      <c r="B21" s="84">
        <v>154.91800000000001</v>
      </c>
      <c r="C21" s="85"/>
      <c r="D21" s="220"/>
      <c r="S21" s="63"/>
      <c r="T21" s="63"/>
    </row>
    <row r="22" spans="1:20" ht="14.1" customHeight="1" x14ac:dyDescent="0.2">
      <c r="A22" s="83">
        <v>96</v>
      </c>
      <c r="B22" s="84">
        <v>155.208</v>
      </c>
      <c r="C22" s="85"/>
      <c r="D22" s="220"/>
      <c r="S22" s="63"/>
      <c r="T22" s="63"/>
    </row>
    <row r="23" spans="1:20" ht="14.1" customHeight="1" x14ac:dyDescent="0.2">
      <c r="A23" s="83">
        <v>102</v>
      </c>
      <c r="B23" s="84">
        <v>155.608</v>
      </c>
      <c r="C23" s="85"/>
      <c r="D23" s="220"/>
      <c r="S23" s="63"/>
      <c r="T23" s="63"/>
    </row>
    <row r="24" spans="1:20" ht="14.1" customHeight="1" x14ac:dyDescent="0.2">
      <c r="A24" s="87">
        <v>108</v>
      </c>
      <c r="B24" s="88">
        <v>156.08799999999999</v>
      </c>
      <c r="C24" s="85"/>
      <c r="D24" s="220"/>
      <c r="S24" s="63"/>
      <c r="T24" s="63"/>
    </row>
    <row r="25" spans="1:20" ht="14.1" customHeight="1" x14ac:dyDescent="0.2">
      <c r="A25" s="87">
        <v>114</v>
      </c>
      <c r="B25" s="88">
        <v>156.30799999999999</v>
      </c>
      <c r="C25" s="85"/>
      <c r="D25" s="220"/>
      <c r="S25" s="63"/>
      <c r="T25" s="63"/>
    </row>
    <row r="26" spans="1:20" ht="14.1" customHeight="1" x14ac:dyDescent="0.2">
      <c r="A26" s="87">
        <v>120</v>
      </c>
      <c r="B26" s="88">
        <v>157.178</v>
      </c>
      <c r="C26" s="85"/>
      <c r="D26" s="220"/>
      <c r="S26" s="63"/>
      <c r="T26" s="63"/>
    </row>
    <row r="27" spans="1:20" ht="14.1" customHeight="1" x14ac:dyDescent="0.2">
      <c r="A27" s="87">
        <v>126</v>
      </c>
      <c r="B27" s="88">
        <v>158.11799999999999</v>
      </c>
      <c r="C27" s="85"/>
      <c r="D27" s="220"/>
      <c r="S27" s="63"/>
      <c r="T27" s="63"/>
    </row>
    <row r="28" spans="1:20" ht="14.1" customHeight="1" x14ac:dyDescent="0.2">
      <c r="A28" s="87">
        <v>132</v>
      </c>
      <c r="B28" s="88">
        <v>159.77799999999999</v>
      </c>
      <c r="C28" s="85"/>
      <c r="D28" s="220"/>
      <c r="S28" s="63"/>
      <c r="T28" s="63"/>
    </row>
    <row r="29" spans="1:20" ht="14.1" customHeight="1" x14ac:dyDescent="0.2">
      <c r="A29" s="87">
        <v>138</v>
      </c>
      <c r="B29" s="88">
        <v>160.40799999999999</v>
      </c>
      <c r="C29" s="85"/>
      <c r="D29" s="220"/>
      <c r="S29" s="63"/>
      <c r="T29" s="63"/>
    </row>
    <row r="30" spans="1:20" ht="14.1" customHeight="1" x14ac:dyDescent="0.2">
      <c r="A30" s="87">
        <v>146</v>
      </c>
      <c r="B30" s="88">
        <v>160.678</v>
      </c>
      <c r="C30" s="94"/>
      <c r="D30" s="220"/>
      <c r="S30" s="63"/>
      <c r="T30" s="63"/>
    </row>
    <row r="31" spans="1:20" ht="14.1" customHeight="1" x14ac:dyDescent="0.2">
      <c r="A31" s="89">
        <v>153.80000000000001</v>
      </c>
      <c r="B31" s="90">
        <v>164.654</v>
      </c>
      <c r="C31" s="130" t="s">
        <v>48</v>
      </c>
      <c r="D31" s="220"/>
      <c r="S31" s="63"/>
      <c r="T31" s="63"/>
    </row>
    <row r="32" spans="1:20" ht="14.1" customHeight="1" x14ac:dyDescent="0.2">
      <c r="A32" s="87">
        <v>156.80000000000001</v>
      </c>
      <c r="B32" s="88">
        <v>164.87</v>
      </c>
      <c r="C32" s="94"/>
      <c r="D32" s="220"/>
      <c r="S32" s="63"/>
      <c r="T32" s="63"/>
    </row>
    <row r="33" spans="1:20" ht="14.1" customHeight="1" x14ac:dyDescent="0.2">
      <c r="A33" s="87">
        <v>158.80000000000001</v>
      </c>
      <c r="B33" s="88">
        <v>165.571</v>
      </c>
      <c r="C33" s="94"/>
      <c r="D33" s="220"/>
      <c r="S33" s="63"/>
      <c r="T33" s="63"/>
    </row>
    <row r="34" spans="1:20" ht="14.1" customHeight="1" x14ac:dyDescent="0.2">
      <c r="A34" s="87">
        <v>162.80000000000001</v>
      </c>
      <c r="B34" s="88">
        <v>165.322</v>
      </c>
      <c r="C34" s="94" t="s">
        <v>30</v>
      </c>
      <c r="D34" s="220"/>
      <c r="S34" s="63"/>
      <c r="T34" s="63"/>
    </row>
    <row r="35" spans="1:20" ht="13.5" customHeight="1" x14ac:dyDescent="0.2">
      <c r="A35" s="87">
        <v>158.61000000000001</v>
      </c>
      <c r="B35" s="88">
        <v>165.61</v>
      </c>
      <c r="C35" s="133" t="s">
        <v>135</v>
      </c>
      <c r="D35" s="220"/>
      <c r="S35" s="63"/>
      <c r="T35" s="63"/>
    </row>
    <row r="36" spans="1:20" ht="14.1" customHeight="1" x14ac:dyDescent="0.2">
      <c r="A36" s="136"/>
      <c r="B36" s="137"/>
      <c r="C36" s="133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5">
        <v>16</v>
      </c>
      <c r="B38" s="105">
        <v>164.62799999999999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8">
        <v>153.80000000000001</v>
      </c>
      <c r="B39" s="108">
        <v>164.654</v>
      </c>
      <c r="C39" s="109" t="s">
        <v>48</v>
      </c>
      <c r="D39" s="223"/>
      <c r="S39" s="63"/>
      <c r="T39" s="63"/>
    </row>
    <row r="40" spans="1:20" ht="14.1" customHeight="1" x14ac:dyDescent="0.2">
      <c r="A40" s="105">
        <v>20</v>
      </c>
      <c r="B40" s="105">
        <v>166.62100000000001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1">
        <v>20</v>
      </c>
      <c r="B41" s="111">
        <v>158.62100000000001</v>
      </c>
      <c r="C41" s="109" t="s">
        <v>49</v>
      </c>
      <c r="D41" s="223"/>
      <c r="S41" s="63"/>
      <c r="T41" s="63"/>
    </row>
    <row r="42" spans="1:20" ht="14.1" customHeight="1" x14ac:dyDescent="0.2">
      <c r="A42" s="105">
        <v>18</v>
      </c>
      <c r="B42" s="105">
        <v>167.09299999999999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8">
        <v>18</v>
      </c>
      <c r="B43" s="111">
        <v>165.59299999999999</v>
      </c>
      <c r="C43" s="109" t="s">
        <v>50</v>
      </c>
      <c r="D43" s="223"/>
      <c r="S43" s="63"/>
      <c r="T43" s="63"/>
    </row>
    <row r="44" spans="1:20" ht="14.1" customHeight="1" x14ac:dyDescent="0.2">
      <c r="A44" s="105">
        <v>0</v>
      </c>
      <c r="B44" s="112">
        <v>0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1">
        <v>162.80000000000001</v>
      </c>
      <c r="B45" s="129">
        <v>165.322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136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137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138</v>
      </c>
      <c r="C48" s="124"/>
      <c r="D48" s="223"/>
      <c r="S48" s="63"/>
      <c r="T48" s="63"/>
    </row>
    <row r="49" spans="1:20" ht="14.1" customHeight="1" thickBot="1" x14ac:dyDescent="0.25">
      <c r="A49" s="225" t="s">
        <v>139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167.428</v>
      </c>
      <c r="C3" s="73" t="s">
        <v>140</v>
      </c>
      <c r="D3" s="220"/>
      <c r="S3" s="63"/>
      <c r="T3" s="63"/>
    </row>
    <row r="4" spans="1:20" ht="14.1" customHeight="1" x14ac:dyDescent="0.2">
      <c r="A4" s="74">
        <v>0</v>
      </c>
      <c r="B4" s="75">
        <v>166.221</v>
      </c>
      <c r="C4" s="76"/>
      <c r="D4" s="220"/>
      <c r="S4" s="63"/>
      <c r="T4" s="63"/>
    </row>
    <row r="5" spans="1:20" ht="14.1" customHeight="1" x14ac:dyDescent="0.2">
      <c r="A5" s="74">
        <v>40</v>
      </c>
      <c r="B5" s="75">
        <v>166.351</v>
      </c>
      <c r="C5" s="76" t="s">
        <v>141</v>
      </c>
      <c r="D5" s="220"/>
      <c r="S5" s="63"/>
      <c r="T5" s="63"/>
    </row>
    <row r="6" spans="1:20" ht="12.75" customHeight="1" x14ac:dyDescent="0.2">
      <c r="A6" s="74">
        <v>58.2</v>
      </c>
      <c r="B6" s="75">
        <v>165.65299999999999</v>
      </c>
      <c r="C6" s="76" t="s">
        <v>142</v>
      </c>
      <c r="D6" s="220"/>
      <c r="S6" s="63"/>
      <c r="T6" s="63"/>
    </row>
    <row r="7" spans="1:20" ht="12.75" customHeight="1" x14ac:dyDescent="0.2">
      <c r="A7" s="77">
        <v>58.2</v>
      </c>
      <c r="B7" s="78">
        <v>162.381</v>
      </c>
      <c r="C7" s="140" t="s">
        <v>46</v>
      </c>
      <c r="D7" s="220"/>
      <c r="S7" s="63"/>
      <c r="T7" s="63"/>
    </row>
    <row r="8" spans="1:20" ht="12.75" customHeight="1" x14ac:dyDescent="0.2">
      <c r="A8" s="81">
        <v>58.2</v>
      </c>
      <c r="B8" s="82">
        <v>161.58099999999999</v>
      </c>
      <c r="C8" s="80"/>
      <c r="D8" s="220"/>
      <c r="S8" s="63"/>
      <c r="T8" s="63"/>
    </row>
    <row r="9" spans="1:20" ht="12.75" customHeight="1" x14ac:dyDescent="0.2">
      <c r="A9" s="83">
        <v>66</v>
      </c>
      <c r="B9" s="84">
        <v>159.61099999999999</v>
      </c>
      <c r="C9" s="85"/>
      <c r="D9" s="220"/>
      <c r="S9" s="63"/>
      <c r="T9" s="63"/>
    </row>
    <row r="10" spans="1:20" ht="14.1" customHeight="1" x14ac:dyDescent="0.2">
      <c r="A10" s="83">
        <v>74</v>
      </c>
      <c r="B10" s="84">
        <v>156.11099999999999</v>
      </c>
      <c r="C10" s="85"/>
      <c r="D10" s="220"/>
      <c r="S10" s="63"/>
      <c r="T10" s="63"/>
    </row>
    <row r="11" spans="1:20" ht="14.1" customHeight="1" x14ac:dyDescent="0.2">
      <c r="A11" s="83">
        <v>81</v>
      </c>
      <c r="B11" s="84">
        <v>156.78100000000001</v>
      </c>
      <c r="C11" s="85"/>
      <c r="D11" s="220"/>
      <c r="S11" s="63"/>
      <c r="T11" s="63"/>
    </row>
    <row r="12" spans="1:20" ht="14.1" customHeight="1" x14ac:dyDescent="0.2">
      <c r="A12" s="83">
        <v>88</v>
      </c>
      <c r="B12" s="84">
        <v>156.81100000000001</v>
      </c>
      <c r="C12" s="85"/>
      <c r="D12" s="220"/>
      <c r="S12" s="63"/>
      <c r="T12" s="63"/>
    </row>
    <row r="13" spans="1:20" ht="14.1" customHeight="1" x14ac:dyDescent="0.2">
      <c r="A13" s="83">
        <v>94</v>
      </c>
      <c r="B13" s="84">
        <v>156.45099999999999</v>
      </c>
      <c r="C13" s="135"/>
      <c r="D13" s="220"/>
      <c r="S13" s="63"/>
      <c r="T13" s="63"/>
    </row>
    <row r="14" spans="1:20" ht="14.1" customHeight="1" x14ac:dyDescent="0.2">
      <c r="A14" s="83">
        <v>100</v>
      </c>
      <c r="B14" s="84">
        <v>157.071</v>
      </c>
      <c r="C14" s="85"/>
      <c r="D14" s="220"/>
      <c r="S14" s="63"/>
      <c r="T14" s="63"/>
    </row>
    <row r="15" spans="1:20" ht="14.1" customHeight="1" x14ac:dyDescent="0.2">
      <c r="A15" s="83">
        <v>106</v>
      </c>
      <c r="B15" s="84">
        <v>156.441</v>
      </c>
      <c r="C15" s="85"/>
      <c r="D15" s="220"/>
      <c r="S15" s="63"/>
      <c r="T15" s="63"/>
    </row>
    <row r="16" spans="1:20" ht="14.1" customHeight="1" x14ac:dyDescent="0.2">
      <c r="A16" s="83">
        <v>112</v>
      </c>
      <c r="B16" s="84">
        <v>156.37100000000001</v>
      </c>
      <c r="C16" s="85"/>
      <c r="D16" s="220"/>
      <c r="S16" s="63"/>
      <c r="T16" s="63"/>
    </row>
    <row r="17" spans="1:20" ht="14.1" customHeight="1" x14ac:dyDescent="0.2">
      <c r="A17" s="83">
        <v>118</v>
      </c>
      <c r="B17" s="84">
        <v>156.59100000000001</v>
      </c>
      <c r="C17" s="85"/>
      <c r="D17" s="220"/>
      <c r="S17" s="63"/>
      <c r="T17" s="63"/>
    </row>
    <row r="18" spans="1:20" ht="14.1" customHeight="1" x14ac:dyDescent="0.2">
      <c r="A18" s="83">
        <v>125</v>
      </c>
      <c r="B18" s="84">
        <v>156.96100000000001</v>
      </c>
      <c r="C18" s="85"/>
      <c r="D18" s="220"/>
      <c r="S18" s="63"/>
      <c r="T18" s="63"/>
    </row>
    <row r="19" spans="1:20" ht="14.1" customHeight="1" x14ac:dyDescent="0.2">
      <c r="A19" s="83">
        <v>132</v>
      </c>
      <c r="B19" s="84">
        <v>157.34100000000001</v>
      </c>
      <c r="C19" s="85"/>
      <c r="D19" s="220"/>
      <c r="S19" s="63"/>
      <c r="T19" s="63"/>
    </row>
    <row r="20" spans="1:20" ht="14.1" customHeight="1" x14ac:dyDescent="0.2">
      <c r="A20" s="83">
        <v>139</v>
      </c>
      <c r="B20" s="84">
        <v>157.381</v>
      </c>
      <c r="C20" s="85"/>
      <c r="D20" s="220"/>
      <c r="S20" s="63"/>
      <c r="T20" s="63"/>
    </row>
    <row r="21" spans="1:20" ht="14.1" customHeight="1" x14ac:dyDescent="0.2">
      <c r="A21" s="83">
        <v>146</v>
      </c>
      <c r="B21" s="84">
        <v>157.881</v>
      </c>
      <c r="C21" s="85"/>
      <c r="D21" s="220"/>
      <c r="S21" s="63"/>
      <c r="T21" s="63"/>
    </row>
    <row r="22" spans="1:20" ht="14.1" customHeight="1" x14ac:dyDescent="0.2">
      <c r="A22" s="83">
        <v>156</v>
      </c>
      <c r="B22" s="84">
        <v>158.05099999999999</v>
      </c>
      <c r="C22" s="85"/>
      <c r="D22" s="220"/>
      <c r="S22" s="63"/>
      <c r="T22" s="63"/>
    </row>
    <row r="23" spans="1:20" ht="14.1" customHeight="1" x14ac:dyDescent="0.2">
      <c r="A23" s="83">
        <v>166</v>
      </c>
      <c r="B23" s="84">
        <v>158.12100000000001</v>
      </c>
      <c r="C23" s="85"/>
      <c r="D23" s="220"/>
      <c r="S23" s="63"/>
      <c r="T23" s="63"/>
    </row>
    <row r="24" spans="1:20" ht="14.1" customHeight="1" x14ac:dyDescent="0.2">
      <c r="A24" s="87">
        <v>176</v>
      </c>
      <c r="B24" s="88">
        <v>158.61099999999999</v>
      </c>
      <c r="C24" s="85"/>
      <c r="D24" s="220"/>
      <c r="S24" s="63"/>
      <c r="T24" s="63"/>
    </row>
    <row r="25" spans="1:20" ht="14.1" customHeight="1" x14ac:dyDescent="0.2">
      <c r="A25" s="89">
        <v>185</v>
      </c>
      <c r="B25" s="90">
        <v>162.381</v>
      </c>
      <c r="C25" s="91" t="s">
        <v>48</v>
      </c>
      <c r="D25" s="220"/>
      <c r="S25" s="63"/>
      <c r="T25" s="63"/>
    </row>
    <row r="26" spans="1:20" ht="14.1" customHeight="1" x14ac:dyDescent="0.2">
      <c r="A26" s="87">
        <v>189</v>
      </c>
      <c r="B26" s="88">
        <v>164.61500000000001</v>
      </c>
      <c r="C26" s="85"/>
      <c r="D26" s="220"/>
      <c r="S26" s="63"/>
      <c r="T26" s="63"/>
    </row>
    <row r="27" spans="1:20" ht="14.1" customHeight="1" x14ac:dyDescent="0.2">
      <c r="A27" s="87">
        <v>195</v>
      </c>
      <c r="B27" s="88">
        <v>165.607</v>
      </c>
      <c r="C27" s="85"/>
      <c r="D27" s="220"/>
      <c r="S27" s="63"/>
      <c r="T27" s="63"/>
    </row>
    <row r="28" spans="1:20" ht="14.1" customHeight="1" x14ac:dyDescent="0.2">
      <c r="A28" s="87">
        <v>245</v>
      </c>
      <c r="B28" s="88">
        <v>165.51599999999999</v>
      </c>
      <c r="C28" s="85"/>
      <c r="D28" s="220"/>
      <c r="S28" s="63"/>
      <c r="T28" s="63"/>
    </row>
    <row r="29" spans="1:20" ht="14.1" customHeight="1" x14ac:dyDescent="0.2">
      <c r="A29" s="87"/>
      <c r="B29" s="88"/>
      <c r="C29" s="85"/>
      <c r="D29" s="220"/>
      <c r="S29" s="63"/>
      <c r="T29" s="63"/>
    </row>
    <row r="30" spans="1:20" ht="14.1" customHeight="1" x14ac:dyDescent="0.2">
      <c r="A30" s="87"/>
      <c r="B30" s="88"/>
      <c r="C30" s="94"/>
      <c r="D30" s="220"/>
      <c r="S30" s="63"/>
      <c r="T30" s="63"/>
    </row>
    <row r="31" spans="1:20" ht="14.1" customHeight="1" x14ac:dyDescent="0.2">
      <c r="A31" s="87"/>
      <c r="B31" s="88"/>
      <c r="C31" s="94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4"/>
      <c r="D34" s="220"/>
      <c r="S34" s="63"/>
      <c r="T34" s="63"/>
    </row>
    <row r="35" spans="1:20" ht="13.5" customHeight="1" x14ac:dyDescent="0.2">
      <c r="A35" s="87"/>
      <c r="B35" s="88"/>
      <c r="C35" s="133"/>
      <c r="D35" s="220"/>
      <c r="S35" s="63"/>
      <c r="T35" s="63"/>
    </row>
    <row r="36" spans="1:20" ht="14.1" customHeight="1" x14ac:dyDescent="0.2">
      <c r="A36" s="136"/>
      <c r="B36" s="137"/>
      <c r="C36" s="133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5">
        <v>58.2</v>
      </c>
      <c r="B38" s="105">
        <v>162.381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8">
        <v>185</v>
      </c>
      <c r="B39" s="108">
        <v>162.381</v>
      </c>
      <c r="C39" s="109" t="s">
        <v>48</v>
      </c>
      <c r="D39" s="223"/>
      <c r="S39" s="63"/>
      <c r="T39" s="63"/>
    </row>
    <row r="40" spans="1:20" ht="14.1" customHeight="1" x14ac:dyDescent="0.2">
      <c r="A40" s="105">
        <v>62</v>
      </c>
      <c r="B40" s="105">
        <v>166.62100000000001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1">
        <v>62</v>
      </c>
      <c r="B41" s="111">
        <v>158.62100000000001</v>
      </c>
      <c r="C41" s="109" t="s">
        <v>49</v>
      </c>
      <c r="D41" s="223"/>
      <c r="S41" s="63"/>
      <c r="T41" s="63"/>
    </row>
    <row r="42" spans="1:20" ht="14.1" customHeight="1" x14ac:dyDescent="0.2">
      <c r="A42" s="105">
        <v>60</v>
      </c>
      <c r="B42" s="105">
        <v>167.09100000000001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8">
        <v>60</v>
      </c>
      <c r="B43" s="111">
        <v>165.59100000000001</v>
      </c>
      <c r="C43" s="109" t="s">
        <v>50</v>
      </c>
      <c r="D43" s="223"/>
      <c r="S43" s="63"/>
      <c r="T43" s="63"/>
    </row>
    <row r="44" spans="1:20" ht="14.1" customHeight="1" x14ac:dyDescent="0.2">
      <c r="A44" s="105">
        <v>7.032</v>
      </c>
      <c r="B44" s="112">
        <v>165.607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1">
        <v>195</v>
      </c>
      <c r="B45" s="129">
        <v>165.607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143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144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145</v>
      </c>
      <c r="C48" s="124"/>
      <c r="D48" s="223"/>
      <c r="S48" s="63"/>
      <c r="T48" s="63"/>
    </row>
    <row r="49" spans="1:20" ht="14.1" customHeight="1" thickBot="1" x14ac:dyDescent="0.25">
      <c r="A49" s="225" t="s">
        <v>146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141">
        <v>0</v>
      </c>
      <c r="B3" s="142">
        <v>165.959</v>
      </c>
      <c r="C3" s="143" t="s">
        <v>147</v>
      </c>
      <c r="D3" s="220"/>
      <c r="S3" s="63"/>
      <c r="T3" s="63"/>
    </row>
    <row r="4" spans="1:20" ht="14.1" customHeight="1" x14ac:dyDescent="0.2">
      <c r="A4" s="144">
        <v>0</v>
      </c>
      <c r="B4" s="75">
        <v>165.62299999999999</v>
      </c>
      <c r="C4" s="76" t="s">
        <v>148</v>
      </c>
      <c r="D4" s="220"/>
      <c r="S4" s="63"/>
      <c r="T4" s="63"/>
    </row>
    <row r="5" spans="1:20" ht="14.1" customHeight="1" x14ac:dyDescent="0.2">
      <c r="A5" s="144">
        <v>-5</v>
      </c>
      <c r="B5" s="75">
        <v>165.631</v>
      </c>
      <c r="C5" s="76" t="s">
        <v>149</v>
      </c>
      <c r="D5" s="220"/>
      <c r="S5" s="63"/>
      <c r="T5" s="63"/>
    </row>
    <row r="6" spans="1:20" ht="12.75" customHeight="1" x14ac:dyDescent="0.2">
      <c r="A6" s="144">
        <v>5</v>
      </c>
      <c r="B6" s="75">
        <v>165.59899999999999</v>
      </c>
      <c r="C6" s="76" t="s">
        <v>150</v>
      </c>
      <c r="D6" s="220"/>
      <c r="S6" s="63"/>
      <c r="T6" s="63"/>
    </row>
    <row r="7" spans="1:20" ht="12.75" customHeight="1" x14ac:dyDescent="0.2">
      <c r="A7" s="144">
        <v>10</v>
      </c>
      <c r="B7" s="75">
        <v>165.62200000000001</v>
      </c>
      <c r="C7" s="76"/>
      <c r="D7" s="220"/>
      <c r="S7" s="63"/>
      <c r="T7" s="63"/>
    </row>
    <row r="8" spans="1:20" ht="12.75" customHeight="1" x14ac:dyDescent="0.2">
      <c r="A8" s="145">
        <v>15.5</v>
      </c>
      <c r="B8" s="82">
        <v>165.74799999999999</v>
      </c>
      <c r="C8" s="80"/>
      <c r="D8" s="220"/>
      <c r="S8" s="63"/>
      <c r="T8" s="63"/>
    </row>
    <row r="9" spans="1:20" ht="12.75" customHeight="1" x14ac:dyDescent="0.2">
      <c r="A9" s="146">
        <v>16</v>
      </c>
      <c r="B9" s="132">
        <v>164.58</v>
      </c>
      <c r="C9" s="140" t="s">
        <v>46</v>
      </c>
      <c r="D9" s="220"/>
      <c r="S9" s="63"/>
      <c r="T9" s="63"/>
    </row>
    <row r="10" spans="1:20" ht="14.1" customHeight="1" x14ac:dyDescent="0.2">
      <c r="A10" s="147">
        <v>16</v>
      </c>
      <c r="B10" s="84">
        <v>162.05000000000001</v>
      </c>
      <c r="C10" s="85"/>
      <c r="D10" s="220"/>
      <c r="S10" s="63"/>
      <c r="T10" s="63"/>
    </row>
    <row r="11" spans="1:20" ht="14.1" customHeight="1" x14ac:dyDescent="0.2">
      <c r="A11" s="147">
        <v>22</v>
      </c>
      <c r="B11" s="84">
        <v>159.84</v>
      </c>
      <c r="C11" s="85"/>
      <c r="D11" s="220"/>
      <c r="S11" s="63"/>
      <c r="T11" s="63"/>
    </row>
    <row r="12" spans="1:20" ht="14.1" customHeight="1" x14ac:dyDescent="0.2">
      <c r="A12" s="147">
        <v>28</v>
      </c>
      <c r="B12" s="84">
        <v>159.72</v>
      </c>
      <c r="C12" s="85"/>
      <c r="D12" s="220"/>
      <c r="S12" s="63"/>
      <c r="T12" s="63"/>
    </row>
    <row r="13" spans="1:20" ht="14.1" customHeight="1" x14ac:dyDescent="0.2">
      <c r="A13" s="147">
        <v>34</v>
      </c>
      <c r="B13" s="84">
        <v>154.06</v>
      </c>
      <c r="C13" s="85"/>
      <c r="D13" s="220"/>
      <c r="S13" s="63"/>
      <c r="T13" s="63"/>
    </row>
    <row r="14" spans="1:20" ht="14.1" customHeight="1" x14ac:dyDescent="0.2">
      <c r="A14" s="147">
        <v>40</v>
      </c>
      <c r="B14" s="84">
        <v>152.28</v>
      </c>
      <c r="C14" s="86"/>
      <c r="D14" s="220"/>
      <c r="S14" s="63"/>
      <c r="T14" s="63"/>
    </row>
    <row r="15" spans="1:20" ht="14.1" customHeight="1" x14ac:dyDescent="0.2">
      <c r="A15" s="147">
        <v>46</v>
      </c>
      <c r="B15" s="84">
        <v>152.58000000000001</v>
      </c>
      <c r="C15" s="85"/>
      <c r="D15" s="220"/>
      <c r="S15" s="63"/>
      <c r="T15" s="63"/>
    </row>
    <row r="16" spans="1:20" ht="14.1" customHeight="1" x14ac:dyDescent="0.2">
      <c r="A16" s="147">
        <v>52</v>
      </c>
      <c r="B16" s="84">
        <v>151.72999999999999</v>
      </c>
      <c r="C16" s="85"/>
      <c r="D16" s="220"/>
      <c r="S16" s="63"/>
      <c r="T16" s="63"/>
    </row>
    <row r="17" spans="1:20" ht="14.1" customHeight="1" x14ac:dyDescent="0.2">
      <c r="A17" s="147">
        <v>58</v>
      </c>
      <c r="B17" s="84">
        <v>152.51</v>
      </c>
      <c r="C17" s="85"/>
      <c r="D17" s="220"/>
      <c r="S17" s="63"/>
      <c r="T17" s="63"/>
    </row>
    <row r="18" spans="1:20" ht="14.1" customHeight="1" x14ac:dyDescent="0.2">
      <c r="A18" s="147">
        <v>64</v>
      </c>
      <c r="B18" s="84">
        <v>152.44</v>
      </c>
      <c r="C18" s="85"/>
      <c r="D18" s="220"/>
      <c r="S18" s="63"/>
      <c r="T18" s="63"/>
    </row>
    <row r="19" spans="1:20" ht="14.1" customHeight="1" x14ac:dyDescent="0.2">
      <c r="A19" s="147">
        <v>70</v>
      </c>
      <c r="B19" s="84">
        <v>152.93</v>
      </c>
      <c r="C19" s="85"/>
      <c r="D19" s="220"/>
      <c r="S19" s="63"/>
      <c r="T19" s="63"/>
    </row>
    <row r="20" spans="1:20" ht="14.1" customHeight="1" x14ac:dyDescent="0.2">
      <c r="A20" s="147">
        <v>76</v>
      </c>
      <c r="B20" s="84">
        <v>153.28</v>
      </c>
      <c r="C20" s="85"/>
      <c r="D20" s="220"/>
      <c r="S20" s="63"/>
      <c r="T20" s="63"/>
    </row>
    <row r="21" spans="1:20" ht="14.1" customHeight="1" x14ac:dyDescent="0.2">
      <c r="A21" s="147">
        <v>83</v>
      </c>
      <c r="B21" s="84">
        <v>152.78</v>
      </c>
      <c r="C21" s="85"/>
      <c r="D21" s="220"/>
      <c r="S21" s="63"/>
      <c r="T21" s="63"/>
    </row>
    <row r="22" spans="1:20" ht="14.1" customHeight="1" x14ac:dyDescent="0.2">
      <c r="A22" s="147">
        <v>90</v>
      </c>
      <c r="B22" s="84">
        <v>154.88</v>
      </c>
      <c r="C22" s="85"/>
      <c r="D22" s="220"/>
      <c r="S22" s="63"/>
      <c r="T22" s="63"/>
    </row>
    <row r="23" spans="1:20" ht="14.1" customHeight="1" x14ac:dyDescent="0.2">
      <c r="A23" s="147">
        <v>97</v>
      </c>
      <c r="B23" s="84">
        <v>154.34</v>
      </c>
      <c r="C23" s="85"/>
      <c r="D23" s="220"/>
      <c r="S23" s="63"/>
      <c r="T23" s="63"/>
    </row>
    <row r="24" spans="1:20" ht="14.1" customHeight="1" x14ac:dyDescent="0.2">
      <c r="A24" s="148">
        <v>104</v>
      </c>
      <c r="B24" s="88">
        <v>155.66999999999999</v>
      </c>
      <c r="C24" s="85"/>
      <c r="D24" s="220"/>
      <c r="S24" s="63"/>
      <c r="T24" s="63"/>
    </row>
    <row r="25" spans="1:20" ht="14.1" customHeight="1" x14ac:dyDescent="0.2">
      <c r="A25" s="148">
        <v>111</v>
      </c>
      <c r="B25" s="88">
        <v>156.06</v>
      </c>
      <c r="C25" s="85"/>
      <c r="D25" s="220"/>
      <c r="S25" s="63"/>
      <c r="T25" s="63"/>
    </row>
    <row r="26" spans="1:20" ht="14.1" customHeight="1" x14ac:dyDescent="0.2">
      <c r="A26" s="149">
        <v>118</v>
      </c>
      <c r="B26" s="93">
        <v>156.85</v>
      </c>
      <c r="C26" s="85"/>
      <c r="D26" s="220"/>
      <c r="S26" s="63"/>
      <c r="T26" s="63"/>
    </row>
    <row r="27" spans="1:20" ht="14.1" customHeight="1" x14ac:dyDescent="0.2">
      <c r="A27" s="148">
        <v>126</v>
      </c>
      <c r="B27" s="88">
        <v>158.16999999999999</v>
      </c>
      <c r="C27" s="85"/>
      <c r="D27" s="220"/>
      <c r="S27" s="63"/>
      <c r="T27" s="63"/>
    </row>
    <row r="28" spans="1:20" ht="14.1" customHeight="1" x14ac:dyDescent="0.2">
      <c r="A28" s="148">
        <v>134</v>
      </c>
      <c r="B28" s="88">
        <v>158.65</v>
      </c>
      <c r="C28" s="85"/>
      <c r="D28" s="220"/>
      <c r="S28" s="63"/>
      <c r="T28" s="63"/>
    </row>
    <row r="29" spans="1:20" ht="14.1" customHeight="1" x14ac:dyDescent="0.2">
      <c r="A29" s="149">
        <v>142</v>
      </c>
      <c r="B29" s="93">
        <v>159.83000000000001</v>
      </c>
      <c r="C29" s="128"/>
      <c r="D29" s="220"/>
      <c r="S29" s="63"/>
      <c r="T29" s="63"/>
    </row>
    <row r="30" spans="1:20" ht="14.1" customHeight="1" x14ac:dyDescent="0.2">
      <c r="A30" s="149">
        <v>150</v>
      </c>
      <c r="B30" s="93">
        <v>161.72999999999999</v>
      </c>
      <c r="C30" s="128"/>
      <c r="D30" s="220"/>
      <c r="S30" s="63"/>
      <c r="T30" s="63"/>
    </row>
    <row r="31" spans="1:20" ht="14.1" customHeight="1" x14ac:dyDescent="0.2">
      <c r="A31" s="148">
        <v>155.80000000000001</v>
      </c>
      <c r="B31" s="88">
        <v>164.43</v>
      </c>
      <c r="C31" s="94"/>
      <c r="D31" s="220"/>
      <c r="S31" s="63"/>
      <c r="T31" s="63"/>
    </row>
    <row r="32" spans="1:20" ht="14.1" customHeight="1" x14ac:dyDescent="0.2">
      <c r="A32" s="150">
        <v>155.80000000000001</v>
      </c>
      <c r="B32" s="90">
        <v>164.52</v>
      </c>
      <c r="C32" s="91" t="s">
        <v>48</v>
      </c>
      <c r="D32" s="220"/>
      <c r="S32" s="63"/>
      <c r="T32" s="63"/>
    </row>
    <row r="33" spans="1:20" ht="14.1" customHeight="1" x14ac:dyDescent="0.2">
      <c r="A33" s="148">
        <v>159.80000000000001</v>
      </c>
      <c r="B33" s="88">
        <v>165.21899999999999</v>
      </c>
      <c r="C33" s="94"/>
      <c r="D33" s="220"/>
      <c r="S33" s="63"/>
      <c r="T33" s="63"/>
    </row>
    <row r="34" spans="1:20" ht="14.1" customHeight="1" x14ac:dyDescent="0.2">
      <c r="A34" s="148">
        <v>161.80000000000001</v>
      </c>
      <c r="B34" s="88">
        <v>165.53100000000001</v>
      </c>
      <c r="C34" s="94"/>
      <c r="D34" s="220"/>
      <c r="S34" s="63"/>
      <c r="T34" s="63"/>
    </row>
    <row r="35" spans="1:20" ht="13.5" customHeight="1" x14ac:dyDescent="0.2">
      <c r="A35" s="151"/>
      <c r="B35" s="93">
        <v>165.959</v>
      </c>
      <c r="C35" s="128" t="s">
        <v>151</v>
      </c>
      <c r="D35" s="220"/>
      <c r="S35" s="63"/>
      <c r="T35" s="63"/>
    </row>
    <row r="36" spans="1:20" ht="14.1" customHeight="1" x14ac:dyDescent="0.2">
      <c r="A36" s="152"/>
      <c r="B36" s="153"/>
      <c r="C36" s="100"/>
      <c r="D36" s="220"/>
      <c r="S36" s="63"/>
      <c r="T36" s="63"/>
    </row>
    <row r="37" spans="1:20" ht="14.1" customHeight="1" thickBot="1" x14ac:dyDescent="0.25">
      <c r="A37" s="154"/>
      <c r="B37" s="93"/>
      <c r="C37" s="100"/>
      <c r="D37" s="221"/>
      <c r="S37" s="63"/>
      <c r="T37" s="63"/>
    </row>
    <row r="38" spans="1:20" ht="14.1" customHeight="1" x14ac:dyDescent="0.2">
      <c r="A38" s="104">
        <v>16</v>
      </c>
      <c r="B38" s="105">
        <v>164.58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7">
        <v>155.80000000000001</v>
      </c>
      <c r="B39" s="108">
        <v>164.52</v>
      </c>
      <c r="C39" s="109" t="s">
        <v>48</v>
      </c>
      <c r="D39" s="223"/>
      <c r="S39" s="63"/>
      <c r="T39" s="63"/>
    </row>
    <row r="40" spans="1:20" ht="14.1" customHeight="1" x14ac:dyDescent="0.2">
      <c r="A40" s="104">
        <v>24</v>
      </c>
      <c r="B40" s="105">
        <v>166.62200000000001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0">
        <v>24</v>
      </c>
      <c r="B41" s="111">
        <v>158.62200000000001</v>
      </c>
      <c r="C41" s="109" t="s">
        <v>49</v>
      </c>
      <c r="D41" s="223"/>
      <c r="S41" s="63"/>
      <c r="T41" s="63"/>
    </row>
    <row r="42" spans="1:20" ht="14.1" customHeight="1" x14ac:dyDescent="0.2">
      <c r="A42" s="104">
        <v>21</v>
      </c>
      <c r="B42" s="105">
        <f>B43+1.5</f>
        <v>167.09100000000001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7">
        <v>21</v>
      </c>
      <c r="B43" s="111">
        <v>165.59100000000001</v>
      </c>
      <c r="C43" s="109" t="s">
        <v>50</v>
      </c>
      <c r="D43" s="223"/>
      <c r="S43" s="63"/>
      <c r="T43" s="63"/>
    </row>
    <row r="44" spans="1:20" ht="14.1" customHeight="1" x14ac:dyDescent="0.2">
      <c r="A44" s="104">
        <v>0</v>
      </c>
      <c r="B44" s="105">
        <v>0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0">
        <v>0</v>
      </c>
      <c r="B45" s="111">
        <v>0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152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153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154</v>
      </c>
      <c r="C48" s="124"/>
      <c r="D48" s="223"/>
      <c r="S48" s="63"/>
      <c r="T48" s="63"/>
    </row>
    <row r="49" spans="1:20" ht="14.1" customHeight="1" thickBot="1" x14ac:dyDescent="0.25">
      <c r="A49" s="225" t="s">
        <v>155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155">
        <v>0</v>
      </c>
      <c r="B3" s="142">
        <v>167.428</v>
      </c>
      <c r="C3" s="143" t="s">
        <v>156</v>
      </c>
      <c r="D3" s="220"/>
      <c r="S3" s="63"/>
      <c r="T3" s="63"/>
    </row>
    <row r="4" spans="1:20" ht="14.1" customHeight="1" x14ac:dyDescent="0.2">
      <c r="A4" s="74">
        <v>0</v>
      </c>
      <c r="B4" s="75">
        <v>166.10400000000001</v>
      </c>
      <c r="C4" s="76" t="s">
        <v>157</v>
      </c>
      <c r="D4" s="220"/>
      <c r="S4" s="63"/>
      <c r="T4" s="63"/>
    </row>
    <row r="5" spans="1:20" ht="14.1" customHeight="1" x14ac:dyDescent="0.2">
      <c r="A5" s="74">
        <v>40</v>
      </c>
      <c r="B5" s="75">
        <v>165.965</v>
      </c>
      <c r="C5" s="76" t="s">
        <v>158</v>
      </c>
      <c r="D5" s="220"/>
      <c r="S5" s="63"/>
      <c r="T5" s="63"/>
    </row>
    <row r="6" spans="1:20" ht="12.75" customHeight="1" x14ac:dyDescent="0.2">
      <c r="A6" s="74">
        <v>40</v>
      </c>
      <c r="B6" s="75">
        <v>164.60400000000001</v>
      </c>
      <c r="C6" s="76" t="s">
        <v>159</v>
      </c>
      <c r="D6" s="220"/>
      <c r="S6" s="63"/>
      <c r="T6" s="63"/>
    </row>
    <row r="7" spans="1:20" ht="12.75" customHeight="1" x14ac:dyDescent="0.2">
      <c r="A7" s="77">
        <v>41.5</v>
      </c>
      <c r="B7" s="78">
        <v>164.25399999999999</v>
      </c>
      <c r="C7" s="140" t="s">
        <v>46</v>
      </c>
      <c r="D7" s="220"/>
      <c r="S7" s="63"/>
      <c r="T7" s="63"/>
    </row>
    <row r="8" spans="1:20" ht="12.75" customHeight="1" x14ac:dyDescent="0.2">
      <c r="A8" s="81">
        <v>41.5</v>
      </c>
      <c r="B8" s="82">
        <v>163.45400000000001</v>
      </c>
      <c r="C8" s="80"/>
      <c r="D8" s="220"/>
      <c r="S8" s="63"/>
      <c r="T8" s="63"/>
    </row>
    <row r="9" spans="1:20" ht="12.75" customHeight="1" x14ac:dyDescent="0.2">
      <c r="A9" s="83">
        <v>44.5</v>
      </c>
      <c r="B9" s="84">
        <v>161.00399999999999</v>
      </c>
      <c r="C9" s="85"/>
      <c r="D9" s="220"/>
      <c r="S9" s="63"/>
      <c r="T9" s="63"/>
    </row>
    <row r="10" spans="1:20" ht="14.1" customHeight="1" x14ac:dyDescent="0.2">
      <c r="A10" s="83">
        <v>52</v>
      </c>
      <c r="B10" s="84">
        <v>160.23400000000001</v>
      </c>
      <c r="C10" s="85"/>
      <c r="D10" s="220"/>
      <c r="S10" s="63"/>
      <c r="T10" s="63"/>
    </row>
    <row r="11" spans="1:20" ht="14.1" customHeight="1" x14ac:dyDescent="0.2">
      <c r="A11" s="83">
        <v>59</v>
      </c>
      <c r="B11" s="84">
        <v>155.07400000000001</v>
      </c>
      <c r="C11" s="85"/>
      <c r="D11" s="220"/>
      <c r="S11" s="63"/>
      <c r="T11" s="63"/>
    </row>
    <row r="12" spans="1:20" ht="14.1" customHeight="1" x14ac:dyDescent="0.2">
      <c r="A12" s="83">
        <v>65</v>
      </c>
      <c r="B12" s="84">
        <v>153.10400000000001</v>
      </c>
      <c r="C12" s="85"/>
      <c r="D12" s="220"/>
      <c r="S12" s="63"/>
      <c r="T12" s="63"/>
    </row>
    <row r="13" spans="1:20" ht="14.1" customHeight="1" x14ac:dyDescent="0.2">
      <c r="A13" s="83">
        <v>71</v>
      </c>
      <c r="B13" s="84">
        <v>153.124</v>
      </c>
      <c r="C13" s="86"/>
      <c r="D13" s="220"/>
      <c r="S13" s="63"/>
      <c r="T13" s="63"/>
    </row>
    <row r="14" spans="1:20" ht="14.1" customHeight="1" x14ac:dyDescent="0.2">
      <c r="A14" s="83">
        <v>77</v>
      </c>
      <c r="B14" s="84">
        <v>153.48400000000001</v>
      </c>
      <c r="C14" s="85"/>
      <c r="D14" s="220"/>
      <c r="S14" s="63"/>
      <c r="T14" s="63"/>
    </row>
    <row r="15" spans="1:20" ht="14.1" customHeight="1" x14ac:dyDescent="0.2">
      <c r="A15" s="83">
        <v>83</v>
      </c>
      <c r="B15" s="84">
        <v>153.374</v>
      </c>
      <c r="C15" s="85"/>
      <c r="D15" s="220"/>
      <c r="S15" s="63"/>
      <c r="T15" s="63"/>
    </row>
    <row r="16" spans="1:20" ht="14.1" customHeight="1" x14ac:dyDescent="0.2">
      <c r="A16" s="83">
        <v>89</v>
      </c>
      <c r="B16" s="84">
        <v>153.39400000000001</v>
      </c>
      <c r="C16" s="85"/>
      <c r="D16" s="220"/>
      <c r="S16" s="63"/>
      <c r="T16" s="63"/>
    </row>
    <row r="17" spans="1:20" ht="14.1" customHeight="1" x14ac:dyDescent="0.2">
      <c r="A17" s="83">
        <v>95</v>
      </c>
      <c r="B17" s="84">
        <v>153.45400000000001</v>
      </c>
      <c r="C17" s="85"/>
      <c r="D17" s="220"/>
      <c r="S17" s="63"/>
      <c r="T17" s="63"/>
    </row>
    <row r="18" spans="1:20" ht="14.1" customHeight="1" x14ac:dyDescent="0.2">
      <c r="A18" s="83">
        <v>101</v>
      </c>
      <c r="B18" s="84">
        <v>154.28399999999999</v>
      </c>
      <c r="C18" s="85"/>
      <c r="D18" s="220"/>
      <c r="S18" s="63"/>
      <c r="T18" s="63"/>
    </row>
    <row r="19" spans="1:20" ht="14.1" customHeight="1" x14ac:dyDescent="0.2">
      <c r="A19" s="83">
        <v>107</v>
      </c>
      <c r="B19" s="84">
        <v>155.244</v>
      </c>
      <c r="C19" s="85"/>
      <c r="D19" s="220"/>
      <c r="S19" s="63"/>
      <c r="T19" s="63"/>
    </row>
    <row r="20" spans="1:20" ht="14.1" customHeight="1" x14ac:dyDescent="0.2">
      <c r="A20" s="83">
        <v>114</v>
      </c>
      <c r="B20" s="84">
        <v>155.81399999999999</v>
      </c>
      <c r="C20" s="85"/>
      <c r="D20" s="220"/>
      <c r="S20" s="63"/>
      <c r="T20" s="63"/>
    </row>
    <row r="21" spans="1:20" ht="14.1" customHeight="1" x14ac:dyDescent="0.2">
      <c r="A21" s="83">
        <v>121</v>
      </c>
      <c r="B21" s="84">
        <v>156.53399999999999</v>
      </c>
      <c r="C21" s="85"/>
      <c r="D21" s="220"/>
      <c r="S21" s="63"/>
      <c r="T21" s="63"/>
    </row>
    <row r="22" spans="1:20" ht="14.1" customHeight="1" x14ac:dyDescent="0.2">
      <c r="A22" s="83">
        <v>129</v>
      </c>
      <c r="B22" s="84">
        <v>158.084</v>
      </c>
      <c r="C22" s="85"/>
      <c r="D22" s="220"/>
      <c r="S22" s="63"/>
      <c r="T22" s="63"/>
    </row>
    <row r="23" spans="1:20" ht="14.1" customHeight="1" x14ac:dyDescent="0.2">
      <c r="A23" s="83">
        <v>138</v>
      </c>
      <c r="B23" s="84">
        <v>159.23400000000001</v>
      </c>
      <c r="C23" s="85"/>
      <c r="D23" s="220"/>
      <c r="S23" s="63"/>
      <c r="T23" s="63"/>
    </row>
    <row r="24" spans="1:20" ht="14.1" customHeight="1" x14ac:dyDescent="0.2">
      <c r="A24" s="87">
        <v>148</v>
      </c>
      <c r="B24" s="88">
        <v>160.73400000000001</v>
      </c>
      <c r="C24" s="85"/>
      <c r="D24" s="220"/>
      <c r="S24" s="63"/>
      <c r="T24" s="63"/>
    </row>
    <row r="25" spans="1:20" ht="14.1" customHeight="1" x14ac:dyDescent="0.2">
      <c r="A25" s="87">
        <v>158</v>
      </c>
      <c r="B25" s="88">
        <v>161.624</v>
      </c>
      <c r="C25" s="85"/>
      <c r="D25" s="220"/>
      <c r="S25" s="63"/>
      <c r="T25" s="63"/>
    </row>
    <row r="26" spans="1:20" ht="14.1" customHeight="1" x14ac:dyDescent="0.2">
      <c r="A26" s="92">
        <v>168</v>
      </c>
      <c r="B26" s="93">
        <v>163.14400000000001</v>
      </c>
      <c r="C26" s="128"/>
      <c r="D26" s="220"/>
      <c r="S26" s="63"/>
      <c r="T26" s="63"/>
    </row>
    <row r="27" spans="1:20" ht="14.1" customHeight="1" x14ac:dyDescent="0.2">
      <c r="A27" s="89">
        <v>180</v>
      </c>
      <c r="B27" s="90">
        <v>164.25399999999999</v>
      </c>
      <c r="C27" s="91" t="s">
        <v>48</v>
      </c>
      <c r="D27" s="220"/>
      <c r="S27" s="63"/>
      <c r="T27" s="63"/>
    </row>
    <row r="28" spans="1:20" ht="14.1" customHeight="1" x14ac:dyDescent="0.2">
      <c r="A28" s="92">
        <v>195</v>
      </c>
      <c r="B28" s="93">
        <v>165.607</v>
      </c>
      <c r="C28" s="128" t="s">
        <v>160</v>
      </c>
      <c r="D28" s="220"/>
      <c r="S28" s="63"/>
      <c r="T28" s="63"/>
    </row>
    <row r="29" spans="1:20" ht="14.1" customHeight="1" x14ac:dyDescent="0.2">
      <c r="A29" s="92">
        <v>245</v>
      </c>
      <c r="B29" s="93">
        <v>165.51599999999999</v>
      </c>
      <c r="C29" s="128" t="s">
        <v>160</v>
      </c>
      <c r="D29" s="220"/>
      <c r="S29" s="63"/>
      <c r="T29" s="63"/>
    </row>
    <row r="30" spans="1:20" ht="14.1" customHeight="1" x14ac:dyDescent="0.2">
      <c r="A30" s="92"/>
      <c r="B30" s="93"/>
      <c r="C30" s="94"/>
      <c r="D30" s="220"/>
      <c r="S30" s="63"/>
      <c r="T30" s="63"/>
    </row>
    <row r="31" spans="1:20" ht="14.1" customHeight="1" x14ac:dyDescent="0.2">
      <c r="A31" s="95"/>
      <c r="B31" s="96"/>
      <c r="C31" s="97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8"/>
      <c r="D34" s="220"/>
      <c r="S34" s="63"/>
      <c r="T34" s="63"/>
    </row>
    <row r="35" spans="1:20" ht="13.5" customHeight="1" x14ac:dyDescent="0.2">
      <c r="A35" s="99"/>
      <c r="B35" s="93"/>
      <c r="C35" s="100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4">
        <v>41.5</v>
      </c>
      <c r="B38" s="105">
        <v>164.25399999999999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7">
        <v>180</v>
      </c>
      <c r="B39" s="108">
        <v>164.25399999999999</v>
      </c>
      <c r="C39" s="109" t="s">
        <v>48</v>
      </c>
      <c r="D39" s="223"/>
      <c r="S39" s="63"/>
      <c r="T39" s="63"/>
    </row>
    <row r="40" spans="1:20" ht="14.1" customHeight="1" x14ac:dyDescent="0.2">
      <c r="A40" s="104">
        <v>47</v>
      </c>
      <c r="B40" s="105">
        <v>165.60400000000001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0">
        <v>47</v>
      </c>
      <c r="B41" s="111">
        <v>158.60400000000001</v>
      </c>
      <c r="C41" s="109" t="s">
        <v>49</v>
      </c>
      <c r="D41" s="223"/>
      <c r="S41" s="63"/>
      <c r="T41" s="63"/>
    </row>
    <row r="42" spans="1:20" ht="14.1" customHeight="1" x14ac:dyDescent="0.2">
      <c r="A42" s="104">
        <v>58</v>
      </c>
      <c r="B42" s="105">
        <v>0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7">
        <v>58</v>
      </c>
      <c r="B43" s="111">
        <v>0</v>
      </c>
      <c r="C43" s="109" t="s">
        <v>50</v>
      </c>
      <c r="D43" s="223"/>
      <c r="S43" s="63"/>
      <c r="T43" s="63"/>
    </row>
    <row r="44" spans="1:20" ht="14.1" customHeight="1" x14ac:dyDescent="0.2">
      <c r="A44" s="104">
        <v>40</v>
      </c>
      <c r="B44" s="112">
        <v>165.965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0">
        <v>0</v>
      </c>
      <c r="B45" s="114">
        <v>0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161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162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163</v>
      </c>
      <c r="C48" s="124"/>
      <c r="D48" s="223"/>
      <c r="S48" s="63"/>
      <c r="T48" s="63"/>
    </row>
    <row r="49" spans="1:20" ht="14.1" customHeight="1" thickBot="1" x14ac:dyDescent="0.25">
      <c r="A49" s="225" t="s">
        <v>164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156">
        <v>0</v>
      </c>
      <c r="B3" s="157">
        <v>167.428</v>
      </c>
      <c r="C3" s="158" t="s">
        <v>7</v>
      </c>
      <c r="D3" s="220"/>
      <c r="S3" s="63"/>
      <c r="T3" s="63"/>
    </row>
    <row r="4" spans="1:20" ht="14.1" customHeight="1" x14ac:dyDescent="0.2">
      <c r="A4" s="159">
        <v>0</v>
      </c>
      <c r="B4" s="160">
        <v>166.328</v>
      </c>
      <c r="C4" s="161"/>
      <c r="D4" s="220"/>
      <c r="S4" s="63"/>
      <c r="T4" s="63"/>
    </row>
    <row r="5" spans="1:20" ht="14.1" customHeight="1" x14ac:dyDescent="0.2">
      <c r="A5" s="159">
        <v>12</v>
      </c>
      <c r="B5" s="160">
        <v>166.28399999999999</v>
      </c>
      <c r="C5" s="161"/>
      <c r="D5" s="220"/>
      <c r="S5" s="63"/>
      <c r="T5" s="63"/>
    </row>
    <row r="6" spans="1:20" ht="12.75" customHeight="1" x14ac:dyDescent="0.2">
      <c r="A6" s="162">
        <v>12.5</v>
      </c>
      <c r="B6" s="163">
        <v>163.94</v>
      </c>
      <c r="C6" s="164" t="s">
        <v>46</v>
      </c>
      <c r="D6" s="220"/>
      <c r="S6" s="63"/>
      <c r="T6" s="63"/>
    </row>
    <row r="7" spans="1:20" ht="12.75" customHeight="1" x14ac:dyDescent="0.2">
      <c r="A7" s="159">
        <v>15.9</v>
      </c>
      <c r="B7" s="160">
        <v>160.94</v>
      </c>
      <c r="C7" s="164"/>
      <c r="D7" s="220"/>
      <c r="S7" s="63"/>
      <c r="T7" s="63"/>
    </row>
    <row r="8" spans="1:20" ht="12.75" customHeight="1" x14ac:dyDescent="0.2">
      <c r="A8" s="165">
        <v>21.9</v>
      </c>
      <c r="B8" s="166">
        <v>160.24</v>
      </c>
      <c r="C8" s="167"/>
      <c r="D8" s="220"/>
      <c r="S8" s="63"/>
      <c r="T8" s="63"/>
    </row>
    <row r="9" spans="1:20" ht="12.75" customHeight="1" x14ac:dyDescent="0.2">
      <c r="A9" s="168">
        <v>28.9</v>
      </c>
      <c r="B9" s="169">
        <v>155.1</v>
      </c>
      <c r="C9" s="170"/>
      <c r="D9" s="220"/>
      <c r="S9" s="63"/>
      <c r="T9" s="63"/>
    </row>
    <row r="10" spans="1:20" ht="14.1" customHeight="1" x14ac:dyDescent="0.2">
      <c r="A10" s="168">
        <v>34.9</v>
      </c>
      <c r="B10" s="169">
        <v>153.12</v>
      </c>
      <c r="C10" s="170"/>
      <c r="D10" s="220"/>
      <c r="S10" s="63"/>
      <c r="T10" s="63"/>
    </row>
    <row r="11" spans="1:20" ht="14.1" customHeight="1" x14ac:dyDescent="0.2">
      <c r="A11" s="168">
        <v>40.9</v>
      </c>
      <c r="B11" s="169">
        <v>153.16999999999999</v>
      </c>
      <c r="C11" s="170"/>
      <c r="D11" s="220"/>
      <c r="S11" s="63"/>
      <c r="T11" s="63"/>
    </row>
    <row r="12" spans="1:20" ht="14.1" customHeight="1" x14ac:dyDescent="0.2">
      <c r="A12" s="168">
        <v>46.9</v>
      </c>
      <c r="B12" s="169">
        <v>153.44</v>
      </c>
      <c r="C12" s="170"/>
      <c r="D12" s="220"/>
      <c r="S12" s="63"/>
      <c r="T12" s="63"/>
    </row>
    <row r="13" spans="1:20" ht="14.1" customHeight="1" x14ac:dyDescent="0.2">
      <c r="A13" s="168">
        <v>52.9</v>
      </c>
      <c r="B13" s="169">
        <v>153.43</v>
      </c>
      <c r="C13" s="171"/>
      <c r="D13" s="220"/>
      <c r="S13" s="63"/>
      <c r="T13" s="63"/>
    </row>
    <row r="14" spans="1:20" ht="14.1" customHeight="1" x14ac:dyDescent="0.2">
      <c r="A14" s="168">
        <v>58.9</v>
      </c>
      <c r="B14" s="169">
        <v>153.47</v>
      </c>
      <c r="C14" s="170"/>
      <c r="D14" s="220"/>
      <c r="S14" s="63"/>
      <c r="T14" s="63"/>
    </row>
    <row r="15" spans="1:20" ht="14.1" customHeight="1" x14ac:dyDescent="0.2">
      <c r="A15" s="168">
        <v>64.900000000000006</v>
      </c>
      <c r="B15" s="169">
        <v>153.49</v>
      </c>
      <c r="C15" s="170"/>
      <c r="D15" s="220"/>
      <c r="S15" s="63"/>
      <c r="T15" s="63"/>
    </row>
    <row r="16" spans="1:20" ht="14.1" customHeight="1" x14ac:dyDescent="0.2">
      <c r="A16" s="168">
        <v>70.900000000000006</v>
      </c>
      <c r="B16" s="169">
        <v>154.54</v>
      </c>
      <c r="C16" s="170"/>
      <c r="D16" s="220"/>
      <c r="S16" s="63"/>
      <c r="T16" s="63"/>
    </row>
    <row r="17" spans="1:20" ht="14.1" customHeight="1" x14ac:dyDescent="0.2">
      <c r="A17" s="168">
        <v>76.900000000000006</v>
      </c>
      <c r="B17" s="169">
        <v>155.33000000000001</v>
      </c>
      <c r="C17" s="170"/>
      <c r="D17" s="220"/>
      <c r="S17" s="63"/>
      <c r="T17" s="63"/>
    </row>
    <row r="18" spans="1:20" ht="14.1" customHeight="1" x14ac:dyDescent="0.2">
      <c r="A18" s="168">
        <v>82.9</v>
      </c>
      <c r="B18" s="169">
        <v>155.81</v>
      </c>
      <c r="C18" s="170"/>
      <c r="D18" s="220"/>
      <c r="S18" s="63"/>
      <c r="T18" s="63"/>
    </row>
    <row r="19" spans="1:20" ht="14.1" customHeight="1" x14ac:dyDescent="0.2">
      <c r="A19" s="168">
        <v>88.9</v>
      </c>
      <c r="B19" s="169">
        <v>156.16999999999999</v>
      </c>
      <c r="C19" s="170"/>
      <c r="D19" s="220"/>
      <c r="S19" s="63"/>
      <c r="T19" s="63"/>
    </row>
    <row r="20" spans="1:20" ht="14.1" customHeight="1" x14ac:dyDescent="0.2">
      <c r="A20" s="168">
        <v>94.9</v>
      </c>
      <c r="B20" s="169">
        <v>156.81</v>
      </c>
      <c r="C20" s="170"/>
      <c r="D20" s="220"/>
      <c r="S20" s="63"/>
      <c r="T20" s="63"/>
    </row>
    <row r="21" spans="1:20" ht="14.1" customHeight="1" x14ac:dyDescent="0.2">
      <c r="A21" s="168">
        <v>100.9</v>
      </c>
      <c r="B21" s="169">
        <v>158.16999999999999</v>
      </c>
      <c r="C21" s="170"/>
      <c r="D21" s="220"/>
      <c r="S21" s="63"/>
      <c r="T21" s="63"/>
    </row>
    <row r="22" spans="1:20" ht="14.1" customHeight="1" x14ac:dyDescent="0.2">
      <c r="A22" s="168">
        <v>107.9</v>
      </c>
      <c r="B22" s="169">
        <v>159.13999999999999</v>
      </c>
      <c r="C22" s="170"/>
      <c r="D22" s="220"/>
      <c r="S22" s="63"/>
      <c r="T22" s="63"/>
    </row>
    <row r="23" spans="1:20" ht="14.1" customHeight="1" x14ac:dyDescent="0.2">
      <c r="A23" s="168">
        <v>117.9</v>
      </c>
      <c r="B23" s="169">
        <v>160.66999999999999</v>
      </c>
      <c r="C23" s="170"/>
      <c r="D23" s="220"/>
      <c r="S23" s="63"/>
      <c r="T23" s="63"/>
    </row>
    <row r="24" spans="1:20" ht="14.1" customHeight="1" x14ac:dyDescent="0.2">
      <c r="A24" s="172">
        <v>127.9</v>
      </c>
      <c r="B24" s="173">
        <v>161.65</v>
      </c>
      <c r="C24" s="170"/>
      <c r="D24" s="220"/>
      <c r="S24" s="63"/>
      <c r="T24" s="63"/>
    </row>
    <row r="25" spans="1:20" ht="14.1" customHeight="1" x14ac:dyDescent="0.2">
      <c r="A25" s="172">
        <v>137.9</v>
      </c>
      <c r="B25" s="173">
        <v>163</v>
      </c>
      <c r="C25" s="170"/>
      <c r="D25" s="220"/>
      <c r="S25" s="63"/>
      <c r="T25" s="63"/>
    </row>
    <row r="26" spans="1:20" ht="14.1" customHeight="1" x14ac:dyDescent="0.2">
      <c r="A26" s="174">
        <v>151.9</v>
      </c>
      <c r="B26" s="175">
        <v>163.94</v>
      </c>
      <c r="C26" s="176" t="s">
        <v>48</v>
      </c>
      <c r="D26" s="220"/>
      <c r="S26" s="63"/>
      <c r="T26" s="63"/>
    </row>
    <row r="27" spans="1:20" ht="14.1" customHeight="1" x14ac:dyDescent="0.2">
      <c r="A27" s="172">
        <v>153.9</v>
      </c>
      <c r="B27" s="173">
        <v>165.56700000000001</v>
      </c>
      <c r="C27" s="170" t="s">
        <v>30</v>
      </c>
      <c r="D27" s="220"/>
      <c r="S27" s="63"/>
      <c r="T27" s="63"/>
    </row>
    <row r="28" spans="1:20" ht="14.1" customHeight="1" x14ac:dyDescent="0.2">
      <c r="A28" s="177">
        <v>203.9</v>
      </c>
      <c r="B28" s="178">
        <v>165.45599999999999</v>
      </c>
      <c r="C28" s="179"/>
      <c r="D28" s="220"/>
      <c r="S28" s="63"/>
      <c r="T28" s="63"/>
    </row>
    <row r="29" spans="1:20" ht="14.1" customHeight="1" x14ac:dyDescent="0.2">
      <c r="A29" s="177"/>
      <c r="B29" s="178"/>
      <c r="C29" s="179"/>
      <c r="D29" s="220"/>
      <c r="S29" s="63"/>
      <c r="T29" s="63"/>
    </row>
    <row r="30" spans="1:20" ht="14.1" customHeight="1" x14ac:dyDescent="0.2">
      <c r="A30" s="177"/>
      <c r="B30" s="178"/>
      <c r="C30" s="170"/>
      <c r="D30" s="220"/>
      <c r="S30" s="63"/>
      <c r="T30" s="63"/>
    </row>
    <row r="31" spans="1:20" ht="14.1" customHeight="1" x14ac:dyDescent="0.2">
      <c r="A31" s="180"/>
      <c r="B31" s="96"/>
      <c r="C31" s="97"/>
      <c r="D31" s="220"/>
      <c r="S31" s="63"/>
      <c r="T31" s="63"/>
    </row>
    <row r="32" spans="1:20" ht="14.1" customHeight="1" x14ac:dyDescent="0.2">
      <c r="A32" s="148"/>
      <c r="B32" s="88"/>
      <c r="C32" s="94"/>
      <c r="D32" s="220"/>
      <c r="S32" s="63"/>
      <c r="T32" s="63"/>
    </row>
    <row r="33" spans="1:20" ht="14.1" customHeight="1" x14ac:dyDescent="0.2">
      <c r="A33" s="148"/>
      <c r="B33" s="88"/>
      <c r="C33" s="94"/>
      <c r="D33" s="220"/>
      <c r="S33" s="63"/>
      <c r="T33" s="63"/>
    </row>
    <row r="34" spans="1:20" ht="14.1" customHeight="1" x14ac:dyDescent="0.2">
      <c r="A34" s="148"/>
      <c r="B34" s="88"/>
      <c r="C34" s="98"/>
      <c r="D34" s="220"/>
      <c r="S34" s="63"/>
      <c r="T34" s="63"/>
    </row>
    <row r="35" spans="1:20" ht="13.5" customHeight="1" x14ac:dyDescent="0.2">
      <c r="A35" s="151"/>
      <c r="B35" s="93"/>
      <c r="C35" s="100"/>
      <c r="D35" s="220"/>
      <c r="S35" s="63"/>
      <c r="T35" s="63"/>
    </row>
    <row r="36" spans="1:20" ht="14.1" customHeight="1" x14ac:dyDescent="0.2">
      <c r="A36" s="181"/>
      <c r="B36" s="102"/>
      <c r="C36" s="100"/>
      <c r="D36" s="220"/>
      <c r="S36" s="63"/>
      <c r="T36" s="63"/>
    </row>
    <row r="37" spans="1:20" ht="14.1" customHeight="1" thickBot="1" x14ac:dyDescent="0.25">
      <c r="A37" s="154"/>
      <c r="B37" s="93"/>
      <c r="C37" s="100"/>
      <c r="D37" s="221"/>
      <c r="S37" s="63"/>
      <c r="T37" s="63"/>
    </row>
    <row r="38" spans="1:20" ht="14.1" customHeight="1" x14ac:dyDescent="0.2">
      <c r="A38" s="182">
        <v>12.5</v>
      </c>
      <c r="B38" s="183">
        <v>163.94</v>
      </c>
      <c r="C38" s="184" t="s">
        <v>46</v>
      </c>
      <c r="D38" s="222" t="s">
        <v>47</v>
      </c>
      <c r="S38" s="63"/>
      <c r="T38" s="63"/>
    </row>
    <row r="39" spans="1:20" ht="14.1" customHeight="1" thickBot="1" x14ac:dyDescent="0.25">
      <c r="A39" s="185">
        <v>151.9</v>
      </c>
      <c r="B39" s="186">
        <v>163.94</v>
      </c>
      <c r="C39" s="187" t="s">
        <v>48</v>
      </c>
      <c r="D39" s="223"/>
      <c r="S39" s="63"/>
      <c r="T39" s="63"/>
    </row>
    <row r="40" spans="1:20" ht="14.1" customHeight="1" x14ac:dyDescent="0.2">
      <c r="A40" s="182">
        <v>18</v>
      </c>
      <c r="B40" s="183">
        <v>165.61199999999999</v>
      </c>
      <c r="C40" s="184" t="s">
        <v>49</v>
      </c>
      <c r="D40" s="223"/>
      <c r="S40" s="63"/>
      <c r="T40" s="63"/>
    </row>
    <row r="41" spans="1:20" ht="14.1" customHeight="1" thickBot="1" x14ac:dyDescent="0.25">
      <c r="A41" s="188">
        <v>18</v>
      </c>
      <c r="B41" s="189">
        <v>158.61199999999999</v>
      </c>
      <c r="C41" s="187" t="s">
        <v>49</v>
      </c>
      <c r="D41" s="223"/>
      <c r="S41" s="63"/>
      <c r="T41" s="63"/>
    </row>
    <row r="42" spans="1:20" ht="14.1" customHeight="1" x14ac:dyDescent="0.2">
      <c r="A42" s="182">
        <v>20</v>
      </c>
      <c r="B42" s="183">
        <f>B43+1.5</f>
        <v>167.09</v>
      </c>
      <c r="C42" s="184" t="s">
        <v>50</v>
      </c>
      <c r="D42" s="223"/>
      <c r="S42" s="63"/>
      <c r="T42" s="63"/>
    </row>
    <row r="43" spans="1:20" ht="14.1" customHeight="1" thickBot="1" x14ac:dyDescent="0.25">
      <c r="A43" s="185">
        <v>20</v>
      </c>
      <c r="B43" s="189">
        <v>165.59</v>
      </c>
      <c r="C43" s="187" t="s">
        <v>50</v>
      </c>
      <c r="D43" s="223"/>
      <c r="S43" s="63"/>
      <c r="T43" s="63"/>
    </row>
    <row r="44" spans="1:20" ht="14.1" customHeight="1" x14ac:dyDescent="0.2">
      <c r="A44" s="182">
        <v>0</v>
      </c>
      <c r="B44" s="190">
        <v>0</v>
      </c>
      <c r="C44" s="191" t="s">
        <v>51</v>
      </c>
      <c r="D44" s="223"/>
      <c r="S44" s="63"/>
      <c r="T44" s="63"/>
    </row>
    <row r="45" spans="1:20" ht="14.1" customHeight="1" thickBot="1" x14ac:dyDescent="0.25">
      <c r="A45" s="188">
        <v>153.9</v>
      </c>
      <c r="B45" s="192">
        <v>165.56700000000001</v>
      </c>
      <c r="C45" s="193" t="s">
        <v>52</v>
      </c>
      <c r="D45" s="223"/>
      <c r="S45" s="63"/>
      <c r="T45" s="63"/>
    </row>
    <row r="46" spans="1:20" ht="14.1" customHeight="1" x14ac:dyDescent="0.2">
      <c r="A46" s="194" t="s">
        <v>53</v>
      </c>
      <c r="B46" s="195" t="s">
        <v>165</v>
      </c>
      <c r="C46" s="196"/>
      <c r="D46" s="223"/>
      <c r="S46" s="63"/>
      <c r="T46" s="63"/>
    </row>
    <row r="47" spans="1:20" ht="14.1" customHeight="1" x14ac:dyDescent="0.2">
      <c r="A47" s="197" t="s">
        <v>55</v>
      </c>
      <c r="B47" s="198" t="s">
        <v>166</v>
      </c>
      <c r="C47" s="199"/>
      <c r="D47" s="223"/>
      <c r="S47" s="63"/>
      <c r="T47" s="63"/>
    </row>
    <row r="48" spans="1:20" ht="14.1" customHeight="1" x14ac:dyDescent="0.2">
      <c r="A48" s="200" t="s">
        <v>57</v>
      </c>
      <c r="B48" s="201" t="s">
        <v>167</v>
      </c>
      <c r="C48" s="202"/>
      <c r="D48" s="223"/>
      <c r="S48" s="63"/>
      <c r="T48" s="63"/>
    </row>
    <row r="49" spans="1:20" ht="14.1" customHeight="1" thickBot="1" x14ac:dyDescent="0.25">
      <c r="A49" s="228" t="s">
        <v>168</v>
      </c>
      <c r="B49" s="229"/>
      <c r="C49" s="230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100</v>
      </c>
      <c r="C3" s="73" t="s">
        <v>61</v>
      </c>
      <c r="D3" s="220"/>
      <c r="S3" s="63"/>
      <c r="T3" s="63"/>
    </row>
    <row r="4" spans="1:20" ht="14.1" customHeight="1" x14ac:dyDescent="0.2">
      <c r="A4" s="74">
        <v>15</v>
      </c>
      <c r="B4" s="75">
        <v>99.745999999999995</v>
      </c>
      <c r="C4" s="76" t="s">
        <v>62</v>
      </c>
      <c r="D4" s="220"/>
      <c r="S4" s="63"/>
      <c r="T4" s="63"/>
    </row>
    <row r="5" spans="1:20" ht="14.1" customHeight="1" x14ac:dyDescent="0.2">
      <c r="A5" s="77">
        <v>16</v>
      </c>
      <c r="B5" s="78">
        <v>98.320999999999998</v>
      </c>
      <c r="C5" s="79" t="s">
        <v>44</v>
      </c>
      <c r="D5" s="220"/>
      <c r="S5" s="63"/>
      <c r="T5" s="63"/>
    </row>
    <row r="6" spans="1:20" ht="12.75" customHeight="1" x14ac:dyDescent="0.2">
      <c r="A6" s="74">
        <v>16.2</v>
      </c>
      <c r="B6" s="75">
        <v>97.751000000000005</v>
      </c>
      <c r="C6" s="76"/>
      <c r="D6" s="220"/>
      <c r="S6" s="63"/>
      <c r="T6" s="63"/>
    </row>
    <row r="7" spans="1:20" ht="12.75" customHeight="1" x14ac:dyDescent="0.2">
      <c r="A7" s="74">
        <v>16.2</v>
      </c>
      <c r="B7" s="75">
        <v>95.450999999999993</v>
      </c>
      <c r="C7" s="80"/>
      <c r="D7" s="220"/>
      <c r="S7" s="63"/>
      <c r="T7" s="63"/>
    </row>
    <row r="8" spans="1:20" ht="12.75" customHeight="1" x14ac:dyDescent="0.2">
      <c r="A8" s="81">
        <v>25</v>
      </c>
      <c r="B8" s="82">
        <v>90.251000000000005</v>
      </c>
      <c r="C8" s="80"/>
      <c r="D8" s="220"/>
      <c r="S8" s="63"/>
      <c r="T8" s="63"/>
    </row>
    <row r="9" spans="1:20" ht="12.75" customHeight="1" x14ac:dyDescent="0.2">
      <c r="A9" s="83">
        <v>30</v>
      </c>
      <c r="B9" s="84">
        <v>88.400999999999996</v>
      </c>
      <c r="C9" s="85"/>
      <c r="D9" s="220"/>
      <c r="S9" s="63"/>
      <c r="T9" s="63"/>
    </row>
    <row r="10" spans="1:20" ht="14.1" customHeight="1" x14ac:dyDescent="0.2">
      <c r="A10" s="83">
        <v>35</v>
      </c>
      <c r="B10" s="84">
        <v>88.350999999999999</v>
      </c>
      <c r="C10" s="85"/>
      <c r="D10" s="220"/>
      <c r="S10" s="63"/>
      <c r="T10" s="63"/>
    </row>
    <row r="11" spans="1:20" ht="14.1" customHeight="1" x14ac:dyDescent="0.2">
      <c r="A11" s="83">
        <v>40</v>
      </c>
      <c r="B11" s="84">
        <v>88.301000000000002</v>
      </c>
      <c r="C11" s="85"/>
      <c r="D11" s="220"/>
      <c r="S11" s="63"/>
      <c r="T11" s="63"/>
    </row>
    <row r="12" spans="1:20" ht="14.1" customHeight="1" x14ac:dyDescent="0.2">
      <c r="A12" s="83">
        <v>45</v>
      </c>
      <c r="B12" s="84">
        <v>88.271000000000001</v>
      </c>
      <c r="C12" s="85"/>
      <c r="D12" s="220"/>
      <c r="S12" s="63"/>
      <c r="T12" s="63"/>
    </row>
    <row r="13" spans="1:20" ht="14.1" customHeight="1" x14ac:dyDescent="0.2">
      <c r="A13" s="83">
        <v>50</v>
      </c>
      <c r="B13" s="84">
        <v>88.241</v>
      </c>
      <c r="C13" s="86"/>
      <c r="D13" s="220"/>
      <c r="S13" s="63"/>
      <c r="T13" s="63"/>
    </row>
    <row r="14" spans="1:20" ht="14.1" customHeight="1" x14ac:dyDescent="0.2">
      <c r="A14" s="83">
        <v>55</v>
      </c>
      <c r="B14" s="84">
        <v>88.221000000000004</v>
      </c>
      <c r="C14" s="85"/>
      <c r="D14" s="220"/>
      <c r="S14" s="63"/>
      <c r="T14" s="63"/>
    </row>
    <row r="15" spans="1:20" ht="14.1" customHeight="1" x14ac:dyDescent="0.2">
      <c r="A15" s="83">
        <v>60</v>
      </c>
      <c r="B15" s="84">
        <v>88.191000000000003</v>
      </c>
      <c r="C15" s="85"/>
      <c r="D15" s="220"/>
      <c r="S15" s="63"/>
      <c r="T15" s="63"/>
    </row>
    <row r="16" spans="1:20" ht="14.1" customHeight="1" x14ac:dyDescent="0.2">
      <c r="A16" s="83">
        <v>65</v>
      </c>
      <c r="B16" s="84">
        <v>87.980999999999995</v>
      </c>
      <c r="C16" s="85"/>
      <c r="D16" s="220"/>
      <c r="S16" s="63"/>
      <c r="T16" s="63"/>
    </row>
    <row r="17" spans="1:20" ht="14.1" customHeight="1" x14ac:dyDescent="0.2">
      <c r="A17" s="83">
        <v>70</v>
      </c>
      <c r="B17" s="84">
        <v>87.850999999999999</v>
      </c>
      <c r="C17" s="85"/>
      <c r="D17" s="220"/>
      <c r="S17" s="63"/>
      <c r="T17" s="63"/>
    </row>
    <row r="18" spans="1:20" ht="14.1" customHeight="1" x14ac:dyDescent="0.2">
      <c r="A18" s="83">
        <v>80</v>
      </c>
      <c r="B18" s="84">
        <v>89.260999999999996</v>
      </c>
      <c r="C18" s="85"/>
      <c r="D18" s="220"/>
      <c r="S18" s="63"/>
      <c r="T18" s="63"/>
    </row>
    <row r="19" spans="1:20" ht="14.1" customHeight="1" x14ac:dyDescent="0.2">
      <c r="A19" s="83">
        <v>90</v>
      </c>
      <c r="B19" s="84">
        <v>90.210999999999999</v>
      </c>
      <c r="C19" s="85"/>
      <c r="D19" s="220"/>
      <c r="S19" s="63"/>
      <c r="T19" s="63"/>
    </row>
    <row r="20" spans="1:20" ht="14.1" customHeight="1" x14ac:dyDescent="0.2">
      <c r="A20" s="83">
        <v>100</v>
      </c>
      <c r="B20" s="84">
        <v>90.751000000000005</v>
      </c>
      <c r="C20" s="85"/>
      <c r="D20" s="220"/>
      <c r="S20" s="63"/>
      <c r="T20" s="63"/>
    </row>
    <row r="21" spans="1:20" ht="14.1" customHeight="1" x14ac:dyDescent="0.2">
      <c r="A21" s="83">
        <v>110</v>
      </c>
      <c r="B21" s="84">
        <v>91.221000000000004</v>
      </c>
      <c r="C21" s="85"/>
      <c r="D21" s="220"/>
      <c r="S21" s="63"/>
      <c r="T21" s="63"/>
    </row>
    <row r="22" spans="1:20" ht="14.1" customHeight="1" x14ac:dyDescent="0.2">
      <c r="A22" s="83">
        <v>120</v>
      </c>
      <c r="B22" s="84">
        <v>91.751000000000005</v>
      </c>
      <c r="C22" s="85"/>
      <c r="D22" s="220"/>
      <c r="S22" s="63"/>
      <c r="T22" s="63"/>
    </row>
    <row r="23" spans="1:20" ht="14.1" customHeight="1" x14ac:dyDescent="0.2">
      <c r="A23" s="83">
        <v>130</v>
      </c>
      <c r="B23" s="84">
        <v>92.561000000000007</v>
      </c>
      <c r="C23" s="85"/>
      <c r="D23" s="220"/>
      <c r="S23" s="63"/>
      <c r="T23" s="63"/>
    </row>
    <row r="24" spans="1:20" ht="14.1" customHeight="1" x14ac:dyDescent="0.2">
      <c r="A24" s="87">
        <v>140</v>
      </c>
      <c r="B24" s="88">
        <v>93.551000000000002</v>
      </c>
      <c r="C24" s="85"/>
      <c r="D24" s="220"/>
      <c r="S24" s="63"/>
      <c r="T24" s="63"/>
    </row>
    <row r="25" spans="1:20" ht="14.1" customHeight="1" x14ac:dyDescent="0.2">
      <c r="A25" s="87">
        <v>150</v>
      </c>
      <c r="B25" s="88">
        <v>97.700999999999993</v>
      </c>
      <c r="C25" s="85"/>
      <c r="D25" s="220"/>
      <c r="S25" s="63"/>
      <c r="T25" s="63"/>
    </row>
    <row r="26" spans="1:20" ht="14.1" customHeight="1" x14ac:dyDescent="0.2">
      <c r="A26" s="89">
        <v>150</v>
      </c>
      <c r="B26" s="90">
        <v>98.320999999999998</v>
      </c>
      <c r="C26" s="91" t="s">
        <v>45</v>
      </c>
      <c r="D26" s="220"/>
      <c r="S26" s="63"/>
      <c r="T26" s="63"/>
    </row>
    <row r="27" spans="1:20" ht="14.1" customHeight="1" x14ac:dyDescent="0.2">
      <c r="A27" s="87">
        <v>151</v>
      </c>
      <c r="B27" s="88">
        <v>99.126000000000005</v>
      </c>
      <c r="C27" s="85" t="s">
        <v>63</v>
      </c>
      <c r="D27" s="220"/>
      <c r="S27" s="63"/>
      <c r="T27" s="63"/>
    </row>
    <row r="28" spans="1:20" ht="14.1" customHeight="1" x14ac:dyDescent="0.2">
      <c r="A28" s="87">
        <v>159</v>
      </c>
      <c r="B28" s="88">
        <v>99.126000000000005</v>
      </c>
      <c r="C28" s="85"/>
      <c r="D28" s="220"/>
      <c r="S28" s="63"/>
      <c r="T28" s="63"/>
    </row>
    <row r="29" spans="1:20" ht="14.1" customHeight="1" x14ac:dyDescent="0.2">
      <c r="A29" s="92"/>
      <c r="B29" s="93"/>
      <c r="C29" s="128"/>
      <c r="D29" s="220"/>
      <c r="S29" s="63"/>
      <c r="T29" s="63"/>
    </row>
    <row r="30" spans="1:20" ht="14.1" customHeight="1" x14ac:dyDescent="0.2">
      <c r="A30" s="92"/>
      <c r="B30" s="93"/>
      <c r="C30" s="94"/>
      <c r="D30" s="220"/>
      <c r="S30" s="63"/>
      <c r="T30" s="63"/>
    </row>
    <row r="31" spans="1:20" ht="14.1" customHeight="1" x14ac:dyDescent="0.2">
      <c r="A31" s="95"/>
      <c r="B31" s="96"/>
      <c r="C31" s="97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8"/>
      <c r="D34" s="220"/>
      <c r="S34" s="63"/>
      <c r="T34" s="63"/>
    </row>
    <row r="35" spans="1:20" ht="13.5" customHeight="1" x14ac:dyDescent="0.2">
      <c r="A35" s="99"/>
      <c r="B35" s="93"/>
      <c r="C35" s="100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4">
        <v>16</v>
      </c>
      <c r="B38" s="105">
        <v>98.320999999999998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7">
        <v>150</v>
      </c>
      <c r="B39" s="108">
        <v>98.320999999999998</v>
      </c>
      <c r="C39" s="109" t="s">
        <v>48</v>
      </c>
      <c r="D39" s="223"/>
      <c r="S39" s="63"/>
      <c r="T39" s="63"/>
    </row>
    <row r="40" spans="1:20" ht="14.1" customHeight="1" x14ac:dyDescent="0.2">
      <c r="A40" s="104">
        <v>148</v>
      </c>
      <c r="B40" s="105">
        <v>98.692999999999998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0">
        <v>148</v>
      </c>
      <c r="B41" s="111">
        <v>92.692999999999998</v>
      </c>
      <c r="C41" s="109" t="s">
        <v>49</v>
      </c>
      <c r="D41" s="223"/>
      <c r="S41" s="63"/>
      <c r="T41" s="63"/>
    </row>
    <row r="42" spans="1:20" ht="14.1" customHeight="1" x14ac:dyDescent="0.2">
      <c r="A42" s="104">
        <v>0</v>
      </c>
      <c r="B42" s="105">
        <v>0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7">
        <v>0</v>
      </c>
      <c r="B43" s="111">
        <v>0</v>
      </c>
      <c r="C43" s="109" t="s">
        <v>50</v>
      </c>
      <c r="D43" s="223"/>
      <c r="S43" s="63"/>
      <c r="T43" s="63"/>
    </row>
    <row r="44" spans="1:20" ht="14.1" customHeight="1" x14ac:dyDescent="0.2">
      <c r="A44" s="104">
        <v>15</v>
      </c>
      <c r="B44" s="112">
        <v>99.745999999999995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0">
        <v>151</v>
      </c>
      <c r="B45" s="129">
        <v>99.126000000000005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64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65</v>
      </c>
      <c r="C48" s="124"/>
      <c r="D48" s="223"/>
      <c r="S48" s="63"/>
      <c r="T48" s="63"/>
    </row>
    <row r="49" spans="1:20" ht="14.1" customHeight="1" thickBot="1" x14ac:dyDescent="0.25">
      <c r="A49" s="225" t="s">
        <v>66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156">
        <v>0</v>
      </c>
      <c r="B3" s="157">
        <v>165.959</v>
      </c>
      <c r="C3" s="158" t="s">
        <v>169</v>
      </c>
      <c r="D3" s="220"/>
      <c r="S3" s="63"/>
      <c r="T3" s="63"/>
    </row>
    <row r="4" spans="1:20" ht="14.1" customHeight="1" x14ac:dyDescent="0.2">
      <c r="A4" s="159">
        <v>-22</v>
      </c>
      <c r="B4" s="160">
        <v>165.678</v>
      </c>
      <c r="C4" s="161" t="s">
        <v>170</v>
      </c>
      <c r="D4" s="220"/>
      <c r="S4" s="63"/>
      <c r="T4" s="63"/>
    </row>
    <row r="5" spans="1:20" ht="14.1" customHeight="1" x14ac:dyDescent="0.2">
      <c r="A5" s="159">
        <v>0</v>
      </c>
      <c r="B5" s="160">
        <v>165.62299999999999</v>
      </c>
      <c r="C5" s="161" t="s">
        <v>171</v>
      </c>
      <c r="D5" s="220"/>
      <c r="S5" s="63"/>
      <c r="T5" s="63"/>
    </row>
    <row r="6" spans="1:20" ht="12.75" customHeight="1" x14ac:dyDescent="0.2">
      <c r="A6" s="159">
        <v>13.9</v>
      </c>
      <c r="B6" s="160">
        <v>165.792</v>
      </c>
      <c r="C6" s="167" t="s">
        <v>172</v>
      </c>
      <c r="D6" s="220"/>
      <c r="S6" s="63"/>
      <c r="T6" s="63"/>
    </row>
    <row r="7" spans="1:20" ht="12.75" customHeight="1" x14ac:dyDescent="0.2">
      <c r="A7" s="162">
        <v>13.9</v>
      </c>
      <c r="B7" s="163">
        <v>163.386</v>
      </c>
      <c r="C7" s="164" t="s">
        <v>46</v>
      </c>
      <c r="D7" s="220"/>
      <c r="S7" s="63"/>
      <c r="T7" s="63"/>
    </row>
    <row r="8" spans="1:20" ht="12.75" customHeight="1" x14ac:dyDescent="0.2">
      <c r="A8" s="165">
        <v>13.9</v>
      </c>
      <c r="B8" s="166">
        <v>161.886</v>
      </c>
      <c r="C8" s="167"/>
      <c r="D8" s="220"/>
      <c r="S8" s="63"/>
      <c r="T8" s="63"/>
    </row>
    <row r="9" spans="1:20" ht="12.75" customHeight="1" x14ac:dyDescent="0.2">
      <c r="A9" s="168">
        <v>15</v>
      </c>
      <c r="B9" s="169">
        <v>160.006</v>
      </c>
      <c r="C9" s="170"/>
      <c r="D9" s="220"/>
      <c r="S9" s="63"/>
      <c r="T9" s="63"/>
    </row>
    <row r="10" spans="1:20" ht="14.1" customHeight="1" x14ac:dyDescent="0.2">
      <c r="A10" s="168">
        <v>21</v>
      </c>
      <c r="B10" s="169">
        <v>159.90600000000001</v>
      </c>
      <c r="C10" s="170"/>
      <c r="D10" s="220"/>
      <c r="S10" s="63"/>
      <c r="T10" s="63"/>
    </row>
    <row r="11" spans="1:20" ht="14.1" customHeight="1" x14ac:dyDescent="0.2">
      <c r="A11" s="168">
        <v>27</v>
      </c>
      <c r="B11" s="169">
        <v>154.73599999999999</v>
      </c>
      <c r="C11" s="170"/>
      <c r="D11" s="220"/>
      <c r="S11" s="63"/>
      <c r="T11" s="63"/>
    </row>
    <row r="12" spans="1:20" ht="14.1" customHeight="1" x14ac:dyDescent="0.2">
      <c r="A12" s="168">
        <v>33</v>
      </c>
      <c r="B12" s="169">
        <v>152.136</v>
      </c>
      <c r="C12" s="170"/>
      <c r="D12" s="220"/>
      <c r="S12" s="63"/>
      <c r="T12" s="63"/>
    </row>
    <row r="13" spans="1:20" ht="14.1" customHeight="1" x14ac:dyDescent="0.2">
      <c r="A13" s="168">
        <v>39</v>
      </c>
      <c r="B13" s="169">
        <v>152.126</v>
      </c>
      <c r="C13" s="171"/>
      <c r="D13" s="220"/>
      <c r="S13" s="63"/>
      <c r="T13" s="63"/>
    </row>
    <row r="14" spans="1:20" ht="14.1" customHeight="1" x14ac:dyDescent="0.2">
      <c r="A14" s="168">
        <v>45</v>
      </c>
      <c r="B14" s="169">
        <v>152.18600000000001</v>
      </c>
      <c r="C14" s="170"/>
      <c r="D14" s="220"/>
      <c r="S14" s="63"/>
      <c r="T14" s="63"/>
    </row>
    <row r="15" spans="1:20" ht="14.1" customHeight="1" x14ac:dyDescent="0.2">
      <c r="A15" s="168">
        <v>51</v>
      </c>
      <c r="B15" s="169">
        <v>152.446</v>
      </c>
      <c r="C15" s="170"/>
      <c r="D15" s="220"/>
      <c r="S15" s="63"/>
      <c r="T15" s="63"/>
    </row>
    <row r="16" spans="1:20" ht="14.1" customHeight="1" x14ac:dyDescent="0.2">
      <c r="A16" s="168">
        <v>57</v>
      </c>
      <c r="B16" s="169">
        <v>152.64599999999999</v>
      </c>
      <c r="C16" s="170"/>
      <c r="D16" s="220"/>
      <c r="S16" s="63"/>
      <c r="T16" s="63"/>
    </row>
    <row r="17" spans="1:20" ht="14.1" customHeight="1" x14ac:dyDescent="0.2">
      <c r="A17" s="168">
        <v>63</v>
      </c>
      <c r="B17" s="169">
        <v>153.14599999999999</v>
      </c>
      <c r="C17" s="170"/>
      <c r="D17" s="220"/>
      <c r="S17" s="63"/>
      <c r="T17" s="63"/>
    </row>
    <row r="18" spans="1:20" ht="14.1" customHeight="1" x14ac:dyDescent="0.2">
      <c r="A18" s="168">
        <v>70</v>
      </c>
      <c r="B18" s="169">
        <v>153.33600000000001</v>
      </c>
      <c r="C18" s="170"/>
      <c r="D18" s="220"/>
      <c r="S18" s="63"/>
      <c r="T18" s="63"/>
    </row>
    <row r="19" spans="1:20" ht="14.1" customHeight="1" x14ac:dyDescent="0.2">
      <c r="A19" s="168">
        <v>77</v>
      </c>
      <c r="B19" s="169">
        <v>154.05600000000001</v>
      </c>
      <c r="C19" s="170"/>
      <c r="D19" s="220"/>
      <c r="S19" s="63"/>
      <c r="T19" s="63"/>
    </row>
    <row r="20" spans="1:20" ht="14.1" customHeight="1" x14ac:dyDescent="0.2">
      <c r="A20" s="168">
        <v>84</v>
      </c>
      <c r="B20" s="169">
        <v>155.20599999999999</v>
      </c>
      <c r="C20" s="170"/>
      <c r="D20" s="220"/>
      <c r="S20" s="63"/>
      <c r="T20" s="63"/>
    </row>
    <row r="21" spans="1:20" ht="14.1" customHeight="1" x14ac:dyDescent="0.2">
      <c r="A21" s="168">
        <v>91</v>
      </c>
      <c r="B21" s="169">
        <v>156.476</v>
      </c>
      <c r="C21" s="170"/>
      <c r="D21" s="220"/>
      <c r="S21" s="63"/>
      <c r="T21" s="63"/>
    </row>
    <row r="22" spans="1:20" ht="14.1" customHeight="1" x14ac:dyDescent="0.2">
      <c r="A22" s="168">
        <v>98</v>
      </c>
      <c r="B22" s="169">
        <v>157.48599999999999</v>
      </c>
      <c r="C22" s="170"/>
      <c r="D22" s="220"/>
      <c r="S22" s="63"/>
      <c r="T22" s="63"/>
    </row>
    <row r="23" spans="1:20" ht="14.1" customHeight="1" x14ac:dyDescent="0.2">
      <c r="A23" s="168">
        <v>106</v>
      </c>
      <c r="B23" s="169">
        <v>158.64599999999999</v>
      </c>
      <c r="C23" s="170"/>
      <c r="D23" s="220"/>
      <c r="S23" s="63"/>
      <c r="T23" s="63"/>
    </row>
    <row r="24" spans="1:20" ht="14.1" customHeight="1" x14ac:dyDescent="0.2">
      <c r="A24" s="172">
        <v>114</v>
      </c>
      <c r="B24" s="173">
        <v>159.70599999999999</v>
      </c>
      <c r="C24" s="170"/>
      <c r="D24" s="220"/>
      <c r="S24" s="63"/>
      <c r="T24" s="63"/>
    </row>
    <row r="25" spans="1:20" ht="14.1" customHeight="1" x14ac:dyDescent="0.2">
      <c r="A25" s="172">
        <v>122</v>
      </c>
      <c r="B25" s="173">
        <v>160.33600000000001</v>
      </c>
      <c r="C25" s="170"/>
      <c r="D25" s="220"/>
      <c r="S25" s="63"/>
      <c r="T25" s="63"/>
    </row>
    <row r="26" spans="1:20" ht="14.1" customHeight="1" x14ac:dyDescent="0.2">
      <c r="A26" s="177">
        <v>130</v>
      </c>
      <c r="B26" s="178">
        <v>161.08600000000001</v>
      </c>
      <c r="C26" s="176"/>
      <c r="D26" s="220"/>
      <c r="S26" s="63"/>
      <c r="T26" s="63"/>
    </row>
    <row r="27" spans="1:20" ht="14.1" customHeight="1" x14ac:dyDescent="0.2">
      <c r="A27" s="203">
        <v>140.5</v>
      </c>
      <c r="B27" s="204">
        <v>163.369</v>
      </c>
      <c r="C27" s="176" t="s">
        <v>48</v>
      </c>
      <c r="D27" s="220"/>
      <c r="S27" s="63"/>
      <c r="T27" s="63"/>
    </row>
    <row r="28" spans="1:20" ht="14.1" customHeight="1" x14ac:dyDescent="0.2">
      <c r="A28" s="177">
        <v>143.5</v>
      </c>
      <c r="B28" s="178">
        <v>164.03800000000001</v>
      </c>
      <c r="C28" s="179"/>
      <c r="D28" s="220"/>
      <c r="S28" s="63"/>
      <c r="T28" s="63"/>
    </row>
    <row r="29" spans="1:20" ht="14.1" customHeight="1" x14ac:dyDescent="0.2">
      <c r="A29" s="177">
        <v>148.5</v>
      </c>
      <c r="B29" s="178">
        <v>164.49299999999999</v>
      </c>
      <c r="C29" s="179"/>
      <c r="D29" s="220"/>
      <c r="S29" s="63"/>
      <c r="T29" s="63"/>
    </row>
    <row r="30" spans="1:20" ht="14.1" customHeight="1" x14ac:dyDescent="0.2">
      <c r="A30" s="177">
        <v>153.5</v>
      </c>
      <c r="B30" s="178">
        <v>164.87100000000001</v>
      </c>
      <c r="C30" s="170" t="s">
        <v>30</v>
      </c>
      <c r="D30" s="220"/>
      <c r="S30" s="63"/>
      <c r="T30" s="63"/>
    </row>
    <row r="31" spans="1:20" ht="14.1" customHeight="1" x14ac:dyDescent="0.2">
      <c r="A31" s="180"/>
      <c r="B31" s="96"/>
      <c r="C31" s="97"/>
      <c r="D31" s="220"/>
      <c r="S31" s="63"/>
      <c r="T31" s="63"/>
    </row>
    <row r="32" spans="1:20" ht="14.1" customHeight="1" x14ac:dyDescent="0.2">
      <c r="A32" s="148"/>
      <c r="B32" s="88"/>
      <c r="C32" s="94"/>
      <c r="D32" s="220"/>
      <c r="S32" s="63"/>
      <c r="T32" s="63"/>
    </row>
    <row r="33" spans="1:20" ht="14.1" customHeight="1" x14ac:dyDescent="0.2">
      <c r="A33" s="148"/>
      <c r="B33" s="88"/>
      <c r="C33" s="94"/>
      <c r="D33" s="220"/>
      <c r="S33" s="63"/>
      <c r="T33" s="63"/>
    </row>
    <row r="34" spans="1:20" ht="14.1" customHeight="1" x14ac:dyDescent="0.2">
      <c r="A34" s="148"/>
      <c r="B34" s="88"/>
      <c r="C34" s="98"/>
      <c r="D34" s="220"/>
      <c r="S34" s="63"/>
      <c r="T34" s="63"/>
    </row>
    <row r="35" spans="1:20" ht="13.5" customHeight="1" x14ac:dyDescent="0.2">
      <c r="A35" s="151"/>
      <c r="B35" s="93"/>
      <c r="C35" s="100"/>
      <c r="D35" s="220"/>
      <c r="S35" s="63"/>
      <c r="T35" s="63"/>
    </row>
    <row r="36" spans="1:20" ht="14.1" customHeight="1" x14ac:dyDescent="0.2">
      <c r="A36" s="181"/>
      <c r="B36" s="102"/>
      <c r="C36" s="100"/>
      <c r="D36" s="220"/>
      <c r="S36" s="63"/>
      <c r="T36" s="63"/>
    </row>
    <row r="37" spans="1:20" ht="14.1" customHeight="1" thickBot="1" x14ac:dyDescent="0.25">
      <c r="A37" s="154"/>
      <c r="B37" s="93"/>
      <c r="C37" s="100"/>
      <c r="D37" s="221"/>
      <c r="S37" s="63"/>
      <c r="T37" s="63"/>
    </row>
    <row r="38" spans="1:20" ht="14.1" customHeight="1" x14ac:dyDescent="0.2">
      <c r="A38" s="182">
        <v>13.9</v>
      </c>
      <c r="B38" s="183">
        <v>163.386</v>
      </c>
      <c r="C38" s="184" t="s">
        <v>46</v>
      </c>
      <c r="D38" s="222" t="s">
        <v>47</v>
      </c>
      <c r="S38" s="63"/>
      <c r="T38" s="63"/>
    </row>
    <row r="39" spans="1:20" ht="14.1" customHeight="1" thickBot="1" x14ac:dyDescent="0.25">
      <c r="A39" s="185">
        <v>140.5</v>
      </c>
      <c r="B39" s="186">
        <v>163.369</v>
      </c>
      <c r="C39" s="187" t="s">
        <v>48</v>
      </c>
      <c r="D39" s="223"/>
      <c r="S39" s="63"/>
      <c r="T39" s="63"/>
    </row>
    <row r="40" spans="1:20" ht="14.1" customHeight="1" x14ac:dyDescent="0.2">
      <c r="A40" s="182">
        <v>17</v>
      </c>
      <c r="B40" s="183">
        <v>165.607</v>
      </c>
      <c r="C40" s="184" t="s">
        <v>49</v>
      </c>
      <c r="D40" s="223"/>
      <c r="S40" s="63"/>
      <c r="T40" s="63"/>
    </row>
    <row r="41" spans="1:20" ht="14.1" customHeight="1" thickBot="1" x14ac:dyDescent="0.25">
      <c r="A41" s="188">
        <v>17</v>
      </c>
      <c r="B41" s="189">
        <v>158.60499999999999</v>
      </c>
      <c r="C41" s="187" t="s">
        <v>49</v>
      </c>
      <c r="D41" s="223"/>
      <c r="S41" s="63"/>
      <c r="T41" s="63"/>
    </row>
    <row r="42" spans="1:20" ht="14.1" customHeight="1" x14ac:dyDescent="0.2">
      <c r="A42" s="182">
        <v>19</v>
      </c>
      <c r="B42" s="183">
        <v>167.08500000000001</v>
      </c>
      <c r="C42" s="184" t="s">
        <v>50</v>
      </c>
      <c r="D42" s="223"/>
      <c r="S42" s="63"/>
      <c r="T42" s="63"/>
    </row>
    <row r="43" spans="1:20" ht="14.1" customHeight="1" thickBot="1" x14ac:dyDescent="0.25">
      <c r="A43" s="185">
        <v>19</v>
      </c>
      <c r="B43" s="189">
        <v>165.58500000000001</v>
      </c>
      <c r="C43" s="187" t="s">
        <v>50</v>
      </c>
      <c r="D43" s="223"/>
      <c r="S43" s="63"/>
      <c r="T43" s="63"/>
    </row>
    <row r="44" spans="1:20" ht="14.1" customHeight="1" x14ac:dyDescent="0.2">
      <c r="A44" s="182">
        <v>0</v>
      </c>
      <c r="B44" s="190">
        <v>0</v>
      </c>
      <c r="C44" s="191" t="s">
        <v>51</v>
      </c>
      <c r="D44" s="223"/>
      <c r="S44" s="63"/>
      <c r="T44" s="63"/>
    </row>
    <row r="45" spans="1:20" ht="14.1" customHeight="1" thickBot="1" x14ac:dyDescent="0.25">
      <c r="A45" s="188">
        <v>153.5</v>
      </c>
      <c r="B45" s="192">
        <v>164.87100000000001</v>
      </c>
      <c r="C45" s="193" t="s">
        <v>52</v>
      </c>
      <c r="D45" s="223"/>
      <c r="S45" s="63"/>
      <c r="T45" s="63"/>
    </row>
    <row r="46" spans="1:20" ht="14.1" customHeight="1" x14ac:dyDescent="0.2">
      <c r="A46" s="194" t="s">
        <v>53</v>
      </c>
      <c r="B46" s="195" t="s">
        <v>173</v>
      </c>
      <c r="C46" s="196"/>
      <c r="D46" s="223"/>
      <c r="S46" s="63"/>
      <c r="T46" s="63"/>
    </row>
    <row r="47" spans="1:20" ht="14.1" customHeight="1" x14ac:dyDescent="0.2">
      <c r="A47" s="197" t="s">
        <v>55</v>
      </c>
      <c r="B47" s="198" t="s">
        <v>174</v>
      </c>
      <c r="C47" s="199"/>
      <c r="D47" s="223"/>
      <c r="S47" s="63"/>
      <c r="T47" s="63"/>
    </row>
    <row r="48" spans="1:20" ht="14.1" customHeight="1" x14ac:dyDescent="0.2">
      <c r="A48" s="200" t="s">
        <v>57</v>
      </c>
      <c r="B48" s="201" t="s">
        <v>175</v>
      </c>
      <c r="C48" s="202"/>
      <c r="D48" s="223"/>
      <c r="S48" s="63"/>
      <c r="T48" s="63"/>
    </row>
    <row r="49" spans="1:20" ht="14.1" customHeight="1" thickBot="1" x14ac:dyDescent="0.25">
      <c r="A49" s="228" t="s">
        <v>176</v>
      </c>
      <c r="B49" s="229"/>
      <c r="C49" s="230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156">
        <v>0</v>
      </c>
      <c r="B3" s="157">
        <v>167.428</v>
      </c>
      <c r="C3" s="158" t="s">
        <v>7</v>
      </c>
      <c r="D3" s="220"/>
      <c r="S3" s="63"/>
      <c r="T3" s="63"/>
    </row>
    <row r="4" spans="1:20" ht="14.1" customHeight="1" x14ac:dyDescent="0.2">
      <c r="A4" s="159">
        <v>0</v>
      </c>
      <c r="B4" s="160">
        <v>166.11099999999999</v>
      </c>
      <c r="C4" s="161" t="s">
        <v>16</v>
      </c>
      <c r="D4" s="220"/>
      <c r="S4" s="63"/>
      <c r="T4" s="63"/>
    </row>
    <row r="5" spans="1:20" ht="14.1" customHeight="1" x14ac:dyDescent="0.2">
      <c r="A5" s="159">
        <v>0</v>
      </c>
      <c r="B5" s="160">
        <v>165.61099999999999</v>
      </c>
      <c r="C5" s="161" t="s">
        <v>177</v>
      </c>
      <c r="D5" s="220"/>
      <c r="S5" s="63"/>
      <c r="T5" s="63"/>
    </row>
    <row r="6" spans="1:20" ht="12.75" customHeight="1" x14ac:dyDescent="0.2">
      <c r="A6" s="159">
        <v>0</v>
      </c>
      <c r="B6" s="160">
        <v>164.59100000000001</v>
      </c>
      <c r="C6" s="161" t="s">
        <v>178</v>
      </c>
      <c r="D6" s="220"/>
      <c r="S6" s="63"/>
      <c r="T6" s="63"/>
    </row>
    <row r="7" spans="1:20" ht="12.75" customHeight="1" x14ac:dyDescent="0.2">
      <c r="A7" s="159">
        <v>0</v>
      </c>
      <c r="B7" s="160">
        <v>163.61099999999999</v>
      </c>
      <c r="C7" s="161" t="s">
        <v>179</v>
      </c>
      <c r="D7" s="220"/>
      <c r="S7" s="63"/>
      <c r="T7" s="63"/>
    </row>
    <row r="8" spans="1:20" ht="12.75" customHeight="1" x14ac:dyDescent="0.2">
      <c r="A8" s="162">
        <v>47</v>
      </c>
      <c r="B8" s="160">
        <v>162.30099999999999</v>
      </c>
      <c r="C8" s="164" t="s">
        <v>46</v>
      </c>
      <c r="D8" s="220"/>
      <c r="S8" s="63"/>
      <c r="T8" s="63"/>
    </row>
    <row r="9" spans="1:20" ht="14.1" customHeight="1" x14ac:dyDescent="0.2">
      <c r="A9" s="159">
        <v>49</v>
      </c>
      <c r="B9" s="160">
        <v>161.55099999999999</v>
      </c>
      <c r="C9" s="167"/>
      <c r="D9" s="220"/>
      <c r="S9" s="63"/>
      <c r="T9" s="63"/>
    </row>
    <row r="10" spans="1:20" ht="14.1" customHeight="1" x14ac:dyDescent="0.2">
      <c r="A10" s="168">
        <v>55</v>
      </c>
      <c r="B10" s="205">
        <v>160.37100000000001</v>
      </c>
      <c r="C10" s="167"/>
      <c r="D10" s="220"/>
      <c r="S10" s="63"/>
      <c r="T10" s="63"/>
    </row>
    <row r="11" spans="1:20" ht="14.1" customHeight="1" x14ac:dyDescent="0.2">
      <c r="A11" s="165">
        <v>61</v>
      </c>
      <c r="B11" s="166">
        <v>159.98099999999999</v>
      </c>
      <c r="C11" s="167"/>
      <c r="D11" s="220"/>
      <c r="S11" s="63"/>
      <c r="T11" s="63"/>
    </row>
    <row r="12" spans="1:20" ht="14.1" customHeight="1" x14ac:dyDescent="0.2">
      <c r="A12" s="168">
        <v>67</v>
      </c>
      <c r="B12" s="169">
        <v>156.24100000000001</v>
      </c>
      <c r="C12" s="170"/>
      <c r="D12" s="220"/>
      <c r="S12" s="63"/>
      <c r="T12" s="63"/>
    </row>
    <row r="13" spans="1:20" ht="14.1" customHeight="1" x14ac:dyDescent="0.2">
      <c r="A13" s="168">
        <v>73</v>
      </c>
      <c r="B13" s="169">
        <v>156.161</v>
      </c>
      <c r="C13" s="170"/>
      <c r="D13" s="220"/>
      <c r="S13" s="63"/>
      <c r="T13" s="63"/>
    </row>
    <row r="14" spans="1:20" ht="14.1" customHeight="1" x14ac:dyDescent="0.2">
      <c r="A14" s="168">
        <v>79</v>
      </c>
      <c r="B14" s="169">
        <v>156.18100000000001</v>
      </c>
      <c r="C14" s="170"/>
      <c r="D14" s="220"/>
      <c r="S14" s="63"/>
      <c r="T14" s="63"/>
    </row>
    <row r="15" spans="1:20" ht="14.1" customHeight="1" x14ac:dyDescent="0.2">
      <c r="A15" s="168">
        <v>85</v>
      </c>
      <c r="B15" s="169">
        <v>156.12100000000001</v>
      </c>
      <c r="C15" s="170"/>
      <c r="D15" s="220"/>
      <c r="S15" s="63"/>
      <c r="T15" s="63"/>
    </row>
    <row r="16" spans="1:20" ht="14.1" customHeight="1" x14ac:dyDescent="0.2">
      <c r="A16" s="168">
        <v>91</v>
      </c>
      <c r="B16" s="169">
        <v>156.161</v>
      </c>
      <c r="C16" s="171"/>
      <c r="D16" s="220"/>
      <c r="S16" s="63"/>
      <c r="T16" s="63"/>
    </row>
    <row r="17" spans="1:20" ht="14.1" customHeight="1" x14ac:dyDescent="0.2">
      <c r="A17" s="168">
        <v>98</v>
      </c>
      <c r="B17" s="169">
        <v>155.851</v>
      </c>
      <c r="C17" s="170"/>
      <c r="D17" s="220"/>
      <c r="S17" s="63"/>
      <c r="T17" s="63"/>
    </row>
    <row r="18" spans="1:20" ht="14.1" customHeight="1" x14ac:dyDescent="0.2">
      <c r="A18" s="168">
        <v>106</v>
      </c>
      <c r="B18" s="169">
        <v>156.45099999999999</v>
      </c>
      <c r="C18" s="170"/>
      <c r="D18" s="220"/>
      <c r="S18" s="63"/>
      <c r="T18" s="63"/>
    </row>
    <row r="19" spans="1:20" ht="14.1" customHeight="1" x14ac:dyDescent="0.2">
      <c r="A19" s="168">
        <v>113</v>
      </c>
      <c r="B19" s="169">
        <v>156.96100000000001</v>
      </c>
      <c r="C19" s="170"/>
      <c r="D19" s="220"/>
      <c r="S19" s="63"/>
      <c r="T19" s="63"/>
    </row>
    <row r="20" spans="1:20" ht="14.1" customHeight="1" x14ac:dyDescent="0.2">
      <c r="A20" s="168">
        <v>121</v>
      </c>
      <c r="B20" s="169">
        <v>157.191</v>
      </c>
      <c r="C20" s="170"/>
      <c r="D20" s="220"/>
      <c r="S20" s="63"/>
      <c r="T20" s="63"/>
    </row>
    <row r="21" spans="1:20" ht="14.1" customHeight="1" x14ac:dyDescent="0.2">
      <c r="A21" s="168">
        <v>128</v>
      </c>
      <c r="B21" s="169">
        <v>157.99100000000001</v>
      </c>
      <c r="C21" s="170"/>
      <c r="D21" s="220"/>
      <c r="S21" s="63"/>
      <c r="T21" s="63"/>
    </row>
    <row r="22" spans="1:20" ht="14.1" customHeight="1" x14ac:dyDescent="0.2">
      <c r="A22" s="168">
        <v>135</v>
      </c>
      <c r="B22" s="169">
        <v>158.381</v>
      </c>
      <c r="C22" s="170"/>
      <c r="D22" s="220"/>
      <c r="S22" s="63"/>
      <c r="T22" s="63"/>
    </row>
    <row r="23" spans="1:20" ht="14.1" customHeight="1" x14ac:dyDescent="0.2">
      <c r="A23" s="168">
        <v>142</v>
      </c>
      <c r="B23" s="169">
        <v>158.59100000000001</v>
      </c>
      <c r="C23" s="170"/>
      <c r="D23" s="220"/>
      <c r="S23" s="63"/>
      <c r="T23" s="63"/>
    </row>
    <row r="24" spans="1:20" ht="14.1" customHeight="1" x14ac:dyDescent="0.2">
      <c r="A24" s="168">
        <v>150</v>
      </c>
      <c r="B24" s="169">
        <v>159.62100000000001</v>
      </c>
      <c r="C24" s="170"/>
      <c r="D24" s="220"/>
      <c r="S24" s="63"/>
      <c r="T24" s="63"/>
    </row>
    <row r="25" spans="1:20" ht="14.1" customHeight="1" x14ac:dyDescent="0.2">
      <c r="A25" s="168">
        <v>158</v>
      </c>
      <c r="B25" s="169">
        <v>160.61099999999999</v>
      </c>
      <c r="C25" s="170"/>
      <c r="D25" s="220"/>
      <c r="S25" s="63"/>
      <c r="T25" s="63"/>
    </row>
    <row r="26" spans="1:20" ht="14.1" customHeight="1" x14ac:dyDescent="0.2">
      <c r="A26" s="168">
        <v>166</v>
      </c>
      <c r="B26" s="169">
        <v>161.49100000000001</v>
      </c>
      <c r="C26" s="170"/>
      <c r="D26" s="220"/>
      <c r="S26" s="63"/>
      <c r="T26" s="63"/>
    </row>
    <row r="27" spans="1:20" ht="14.1" customHeight="1" x14ac:dyDescent="0.2">
      <c r="A27" s="168">
        <v>174</v>
      </c>
      <c r="B27" s="206">
        <v>161.77099999999999</v>
      </c>
      <c r="C27" s="170"/>
      <c r="D27" s="220"/>
      <c r="S27" s="63"/>
      <c r="T27" s="63"/>
    </row>
    <row r="28" spans="1:20" ht="14.1" customHeight="1" x14ac:dyDescent="0.2">
      <c r="A28" s="162">
        <v>180.5</v>
      </c>
      <c r="B28" s="163">
        <v>162.30099999999999</v>
      </c>
      <c r="C28" s="164" t="s">
        <v>48</v>
      </c>
      <c r="D28" s="220"/>
      <c r="S28" s="63"/>
      <c r="T28" s="63"/>
    </row>
    <row r="29" spans="1:20" ht="14.1" customHeight="1" x14ac:dyDescent="0.2">
      <c r="A29" s="177">
        <v>188</v>
      </c>
      <c r="B29" s="178">
        <v>165.54300000000001</v>
      </c>
      <c r="C29" s="85" t="s">
        <v>30</v>
      </c>
      <c r="D29" s="220"/>
      <c r="S29" s="63"/>
      <c r="T29" s="63"/>
    </row>
    <row r="30" spans="1:20" ht="14.1" customHeight="1" x14ac:dyDescent="0.2">
      <c r="A30" s="148"/>
      <c r="B30" s="88"/>
      <c r="C30" s="179"/>
      <c r="D30" s="220"/>
      <c r="S30" s="63"/>
      <c r="T30" s="63"/>
    </row>
    <row r="31" spans="1:20" ht="14.1" customHeight="1" x14ac:dyDescent="0.2">
      <c r="A31" s="148"/>
      <c r="B31" s="88"/>
      <c r="C31" s="179"/>
      <c r="D31" s="220"/>
      <c r="S31" s="63"/>
      <c r="T31" s="63"/>
    </row>
    <row r="32" spans="1:20" ht="14.1" customHeight="1" x14ac:dyDescent="0.2">
      <c r="A32" s="148"/>
      <c r="B32" s="88"/>
      <c r="C32" s="179"/>
      <c r="D32" s="220"/>
      <c r="S32" s="63"/>
      <c r="T32" s="63"/>
    </row>
    <row r="33" spans="1:20" ht="14.1" customHeight="1" x14ac:dyDescent="0.2">
      <c r="A33" s="148"/>
      <c r="B33" s="88"/>
      <c r="C33" s="128"/>
      <c r="D33" s="220"/>
      <c r="S33" s="63"/>
      <c r="T33" s="63"/>
    </row>
    <row r="34" spans="1:20" ht="13.5" customHeight="1" x14ac:dyDescent="0.2">
      <c r="A34" s="151"/>
      <c r="B34" s="93"/>
      <c r="C34" s="207"/>
      <c r="D34" s="220"/>
      <c r="S34" s="63"/>
      <c r="T34" s="63"/>
    </row>
    <row r="35" spans="1:20" ht="14.1" customHeight="1" x14ac:dyDescent="0.2">
      <c r="A35" s="181"/>
      <c r="B35" s="102"/>
      <c r="C35" s="100"/>
      <c r="D35" s="220"/>
      <c r="S35" s="63"/>
      <c r="T35" s="63"/>
    </row>
    <row r="36" spans="1:20" ht="14.1" customHeight="1" thickBot="1" x14ac:dyDescent="0.25">
      <c r="A36" s="154"/>
      <c r="B36" s="93"/>
      <c r="C36" s="100"/>
      <c r="D36" s="221"/>
      <c r="S36" s="63"/>
      <c r="T36" s="63"/>
    </row>
    <row r="37" spans="1:20" ht="14.1" customHeight="1" x14ac:dyDescent="0.2">
      <c r="A37" s="182">
        <v>47</v>
      </c>
      <c r="B37" s="183">
        <v>162.30099999999999</v>
      </c>
      <c r="C37" s="184" t="s">
        <v>46</v>
      </c>
      <c r="D37" s="222" t="s">
        <v>47</v>
      </c>
      <c r="S37" s="63"/>
      <c r="T37" s="63"/>
    </row>
    <row r="38" spans="1:20" ht="14.1" customHeight="1" thickBot="1" x14ac:dyDescent="0.25">
      <c r="A38" s="185">
        <v>180.5</v>
      </c>
      <c r="B38" s="186">
        <v>162.30099999999999</v>
      </c>
      <c r="C38" s="187" t="s">
        <v>48</v>
      </c>
      <c r="D38" s="223"/>
      <c r="S38" s="63"/>
      <c r="T38" s="63"/>
    </row>
    <row r="39" spans="1:20" ht="14.1" customHeight="1" x14ac:dyDescent="0.2">
      <c r="A39" s="182">
        <v>17</v>
      </c>
      <c r="B39" s="183">
        <v>165.61099999999999</v>
      </c>
      <c r="C39" s="184" t="s">
        <v>49</v>
      </c>
      <c r="D39" s="223"/>
      <c r="S39" s="63"/>
      <c r="T39" s="63"/>
    </row>
    <row r="40" spans="1:20" ht="14.1" customHeight="1" thickBot="1" x14ac:dyDescent="0.25">
      <c r="A40" s="188">
        <v>17</v>
      </c>
      <c r="B40" s="189">
        <v>158.61099999999999</v>
      </c>
      <c r="C40" s="187" t="s">
        <v>49</v>
      </c>
      <c r="D40" s="223"/>
      <c r="S40" s="63"/>
      <c r="T40" s="63"/>
    </row>
    <row r="41" spans="1:20" ht="14.1" customHeight="1" x14ac:dyDescent="0.2">
      <c r="A41" s="182">
        <v>19</v>
      </c>
      <c r="B41" s="183">
        <v>166.61099999999999</v>
      </c>
      <c r="C41" s="184" t="s">
        <v>50</v>
      </c>
      <c r="D41" s="223"/>
      <c r="S41" s="63"/>
      <c r="T41" s="63"/>
    </row>
    <row r="42" spans="1:20" ht="14.1" customHeight="1" thickBot="1" x14ac:dyDescent="0.25">
      <c r="A42" s="185">
        <v>19</v>
      </c>
      <c r="B42" s="189">
        <v>165.11099999999999</v>
      </c>
      <c r="C42" s="187" t="s">
        <v>50</v>
      </c>
      <c r="D42" s="223"/>
      <c r="S42" s="63"/>
      <c r="T42" s="63"/>
    </row>
    <row r="43" spans="1:20" ht="14.1" customHeight="1" x14ac:dyDescent="0.2">
      <c r="A43" s="182">
        <v>0</v>
      </c>
      <c r="B43" s="190">
        <v>0</v>
      </c>
      <c r="C43" s="191" t="s">
        <v>51</v>
      </c>
      <c r="D43" s="223"/>
      <c r="S43" s="63"/>
      <c r="T43" s="63"/>
    </row>
    <row r="44" spans="1:20" ht="14.1" customHeight="1" thickBot="1" x14ac:dyDescent="0.25">
      <c r="A44" s="188">
        <v>188</v>
      </c>
      <c r="B44" s="192">
        <v>165.54300000000001</v>
      </c>
      <c r="C44" s="193" t="s">
        <v>52</v>
      </c>
      <c r="D44" s="223"/>
      <c r="S44" s="63"/>
      <c r="T44" s="63"/>
    </row>
    <row r="45" spans="1:20" ht="14.1" customHeight="1" x14ac:dyDescent="0.2">
      <c r="A45" s="194" t="s">
        <v>53</v>
      </c>
      <c r="B45" s="195" t="s">
        <v>180</v>
      </c>
      <c r="C45" s="196"/>
      <c r="D45" s="223"/>
      <c r="S45" s="63"/>
      <c r="T45" s="63"/>
    </row>
    <row r="46" spans="1:20" ht="14.1" customHeight="1" x14ac:dyDescent="0.2">
      <c r="A46" s="197" t="s">
        <v>55</v>
      </c>
      <c r="B46" s="198" t="s">
        <v>181</v>
      </c>
      <c r="C46" s="199"/>
      <c r="D46" s="223"/>
      <c r="S46" s="63"/>
      <c r="T46" s="63"/>
    </row>
    <row r="47" spans="1:20" ht="14.1" customHeight="1" x14ac:dyDescent="0.2">
      <c r="A47" s="200" t="s">
        <v>57</v>
      </c>
      <c r="B47" s="201" t="s">
        <v>182</v>
      </c>
      <c r="C47" s="202"/>
      <c r="D47" s="223"/>
      <c r="S47" s="63"/>
      <c r="T47" s="63"/>
    </row>
    <row r="48" spans="1:20" ht="14.1" customHeight="1" thickBot="1" x14ac:dyDescent="0.25">
      <c r="A48" s="228" t="s">
        <v>183</v>
      </c>
      <c r="B48" s="229"/>
      <c r="C48" s="230"/>
      <c r="D48" s="224"/>
      <c r="S48" s="63"/>
      <c r="T48" s="63"/>
    </row>
    <row r="49" spans="1:20" x14ac:dyDescent="0.2">
      <c r="A49" s="125" t="s">
        <v>60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6" spans="1:20" ht="14.25" x14ac:dyDescent="0.2">
      <c r="E56" s="127"/>
    </row>
  </sheetData>
  <mergeCells count="4">
    <mergeCell ref="A1:S1"/>
    <mergeCell ref="D2:D36"/>
    <mergeCell ref="D37:D48"/>
    <mergeCell ref="A48:C48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156">
        <v>0</v>
      </c>
      <c r="B3" s="157">
        <v>165.959</v>
      </c>
      <c r="C3" s="158" t="s">
        <v>184</v>
      </c>
      <c r="D3" s="220"/>
      <c r="S3" s="63"/>
      <c r="T3" s="63"/>
    </row>
    <row r="4" spans="1:20" ht="14.1" customHeight="1" x14ac:dyDescent="0.2">
      <c r="A4" s="159">
        <v>-25</v>
      </c>
      <c r="B4" s="160">
        <v>165.696</v>
      </c>
      <c r="C4" s="161" t="s">
        <v>185</v>
      </c>
      <c r="D4" s="220"/>
      <c r="S4" s="63"/>
      <c r="T4" s="63"/>
    </row>
    <row r="5" spans="1:20" ht="14.1" customHeight="1" x14ac:dyDescent="0.2">
      <c r="A5" s="159">
        <v>0</v>
      </c>
      <c r="B5" s="160">
        <v>165.613</v>
      </c>
      <c r="C5" s="161" t="s">
        <v>148</v>
      </c>
      <c r="D5" s="220"/>
      <c r="S5" s="63"/>
      <c r="T5" s="63"/>
    </row>
    <row r="6" spans="1:20" ht="12.75" customHeight="1" x14ac:dyDescent="0.2">
      <c r="A6" s="159">
        <v>13.7</v>
      </c>
      <c r="B6" s="160">
        <v>165.77600000000001</v>
      </c>
      <c r="C6" s="167" t="s">
        <v>172</v>
      </c>
      <c r="D6" s="220"/>
      <c r="S6" s="63"/>
      <c r="T6" s="63"/>
    </row>
    <row r="7" spans="1:20" ht="12.75" customHeight="1" x14ac:dyDescent="0.2">
      <c r="A7" s="162">
        <v>13.7</v>
      </c>
      <c r="B7" s="163">
        <v>163.25899999999999</v>
      </c>
      <c r="C7" s="164" t="s">
        <v>46</v>
      </c>
      <c r="D7" s="220"/>
      <c r="S7" s="63"/>
      <c r="T7" s="63"/>
    </row>
    <row r="8" spans="1:20" ht="12.75" customHeight="1" x14ac:dyDescent="0.2">
      <c r="A8" s="165">
        <v>13.7</v>
      </c>
      <c r="B8" s="166">
        <v>161.28899999999999</v>
      </c>
      <c r="C8" s="167"/>
      <c r="D8" s="220"/>
      <c r="S8" s="63"/>
      <c r="T8" s="63"/>
    </row>
    <row r="9" spans="1:20" ht="12.75" customHeight="1" x14ac:dyDescent="0.2">
      <c r="A9" s="168">
        <v>16.7</v>
      </c>
      <c r="B9" s="169">
        <v>160.869</v>
      </c>
      <c r="C9" s="170"/>
      <c r="D9" s="220"/>
      <c r="S9" s="63"/>
      <c r="T9" s="63"/>
    </row>
    <row r="10" spans="1:20" ht="14.1" customHeight="1" x14ac:dyDescent="0.2">
      <c r="A10" s="168">
        <v>21.7</v>
      </c>
      <c r="B10" s="169">
        <v>159.91900000000001</v>
      </c>
      <c r="C10" s="170"/>
      <c r="D10" s="220"/>
      <c r="S10" s="63"/>
      <c r="T10" s="63"/>
    </row>
    <row r="11" spans="1:20" ht="14.1" customHeight="1" x14ac:dyDescent="0.2">
      <c r="A11" s="168">
        <v>26.7</v>
      </c>
      <c r="B11" s="169">
        <v>160.059</v>
      </c>
      <c r="C11" s="170"/>
      <c r="D11" s="220"/>
      <c r="S11" s="63"/>
      <c r="T11" s="63"/>
    </row>
    <row r="12" spans="1:20" ht="14.1" customHeight="1" x14ac:dyDescent="0.2">
      <c r="A12" s="168">
        <v>31.7</v>
      </c>
      <c r="B12" s="169">
        <v>154.65899999999999</v>
      </c>
      <c r="C12" s="170"/>
      <c r="D12" s="220"/>
      <c r="S12" s="63"/>
      <c r="T12" s="63"/>
    </row>
    <row r="13" spans="1:20" ht="14.1" customHeight="1" x14ac:dyDescent="0.2">
      <c r="A13" s="168">
        <v>36.700000000000003</v>
      </c>
      <c r="B13" s="169">
        <v>154.85900000000001</v>
      </c>
      <c r="C13" s="171"/>
      <c r="D13" s="220"/>
      <c r="S13" s="63"/>
      <c r="T13" s="63"/>
    </row>
    <row r="14" spans="1:20" ht="14.1" customHeight="1" x14ac:dyDescent="0.2">
      <c r="A14" s="168">
        <v>41.7</v>
      </c>
      <c r="B14" s="169">
        <v>155.15899999999999</v>
      </c>
      <c r="C14" s="170"/>
      <c r="D14" s="220"/>
      <c r="S14" s="63"/>
      <c r="T14" s="63"/>
    </row>
    <row r="15" spans="1:20" ht="14.1" customHeight="1" x14ac:dyDescent="0.2">
      <c r="A15" s="168">
        <v>46.7</v>
      </c>
      <c r="B15" s="169">
        <v>155.459</v>
      </c>
      <c r="C15" s="170"/>
      <c r="D15" s="220"/>
      <c r="S15" s="63"/>
      <c r="T15" s="63"/>
    </row>
    <row r="16" spans="1:20" ht="14.1" customHeight="1" x14ac:dyDescent="0.2">
      <c r="A16" s="168">
        <v>51.7</v>
      </c>
      <c r="B16" s="169">
        <v>155.43899999999999</v>
      </c>
      <c r="C16" s="170"/>
      <c r="D16" s="220"/>
      <c r="S16" s="63"/>
      <c r="T16" s="63"/>
    </row>
    <row r="17" spans="1:20" ht="14.1" customHeight="1" x14ac:dyDescent="0.2">
      <c r="A17" s="168">
        <v>56.7</v>
      </c>
      <c r="B17" s="169">
        <v>155.15899999999999</v>
      </c>
      <c r="C17" s="170"/>
      <c r="D17" s="220"/>
      <c r="S17" s="63"/>
      <c r="T17" s="63"/>
    </row>
    <row r="18" spans="1:20" ht="14.1" customHeight="1" x14ac:dyDescent="0.2">
      <c r="A18" s="168">
        <v>61.7</v>
      </c>
      <c r="B18" s="169">
        <v>155.37899999999999</v>
      </c>
      <c r="C18" s="170"/>
      <c r="D18" s="220"/>
      <c r="S18" s="63"/>
      <c r="T18" s="63"/>
    </row>
    <row r="19" spans="1:20" ht="14.1" customHeight="1" x14ac:dyDescent="0.2">
      <c r="A19" s="168">
        <v>66.7</v>
      </c>
      <c r="B19" s="169">
        <v>155.25899999999999</v>
      </c>
      <c r="C19" s="170"/>
      <c r="D19" s="220"/>
      <c r="S19" s="63"/>
      <c r="T19" s="63"/>
    </row>
    <row r="20" spans="1:20" ht="14.1" customHeight="1" x14ac:dyDescent="0.2">
      <c r="A20" s="168">
        <v>71.7</v>
      </c>
      <c r="B20" s="169">
        <v>155.60900000000001</v>
      </c>
      <c r="C20" s="170"/>
      <c r="D20" s="220"/>
      <c r="S20" s="63"/>
      <c r="T20" s="63"/>
    </row>
    <row r="21" spans="1:20" ht="14.1" customHeight="1" x14ac:dyDescent="0.2">
      <c r="A21" s="168">
        <v>76.7</v>
      </c>
      <c r="B21" s="169">
        <v>155.429</v>
      </c>
      <c r="C21" s="170"/>
      <c r="D21" s="220"/>
      <c r="S21" s="63"/>
      <c r="T21" s="63"/>
    </row>
    <row r="22" spans="1:20" ht="14.1" customHeight="1" x14ac:dyDescent="0.2">
      <c r="A22" s="168">
        <v>83.7</v>
      </c>
      <c r="B22" s="169">
        <v>155.40899999999999</v>
      </c>
      <c r="C22" s="170"/>
      <c r="D22" s="220"/>
      <c r="S22" s="63"/>
      <c r="T22" s="63"/>
    </row>
    <row r="23" spans="1:20" ht="14.1" customHeight="1" x14ac:dyDescent="0.2">
      <c r="A23" s="168">
        <v>90.7</v>
      </c>
      <c r="B23" s="169">
        <v>155.65899999999999</v>
      </c>
      <c r="C23" s="170"/>
      <c r="D23" s="220"/>
      <c r="S23" s="63"/>
      <c r="T23" s="63"/>
    </row>
    <row r="24" spans="1:20" ht="14.1" customHeight="1" x14ac:dyDescent="0.2">
      <c r="A24" s="172">
        <v>97.7</v>
      </c>
      <c r="B24" s="173">
        <v>155.93899999999999</v>
      </c>
      <c r="C24" s="170"/>
      <c r="D24" s="220"/>
      <c r="S24" s="63"/>
      <c r="T24" s="63"/>
    </row>
    <row r="25" spans="1:20" ht="14.1" customHeight="1" x14ac:dyDescent="0.2">
      <c r="A25" s="172">
        <v>104.7</v>
      </c>
      <c r="B25" s="173">
        <v>156.65899999999999</v>
      </c>
      <c r="C25" s="170"/>
      <c r="D25" s="220"/>
      <c r="S25" s="63"/>
      <c r="T25" s="63"/>
    </row>
    <row r="26" spans="1:20" ht="14.1" customHeight="1" x14ac:dyDescent="0.2">
      <c r="A26" s="177">
        <v>111.7</v>
      </c>
      <c r="B26" s="178">
        <v>157.65899999999999</v>
      </c>
      <c r="C26" s="176"/>
      <c r="D26" s="220"/>
      <c r="S26" s="63"/>
      <c r="T26" s="63"/>
    </row>
    <row r="27" spans="1:20" ht="14.1" customHeight="1" x14ac:dyDescent="0.2">
      <c r="A27" s="172">
        <v>119.7</v>
      </c>
      <c r="B27" s="169">
        <v>159.059</v>
      </c>
      <c r="C27" s="176"/>
      <c r="D27" s="220"/>
      <c r="S27" s="63"/>
      <c r="T27" s="63"/>
    </row>
    <row r="28" spans="1:20" ht="14.1" customHeight="1" x14ac:dyDescent="0.2">
      <c r="A28" s="177">
        <v>127.7</v>
      </c>
      <c r="B28" s="178">
        <v>161.619</v>
      </c>
      <c r="C28" s="179"/>
      <c r="D28" s="220"/>
      <c r="S28" s="63"/>
      <c r="T28" s="63"/>
    </row>
    <row r="29" spans="1:20" ht="14.1" customHeight="1" x14ac:dyDescent="0.2">
      <c r="A29" s="177">
        <v>131.19999999999999</v>
      </c>
      <c r="B29" s="178">
        <v>163.10900000000001</v>
      </c>
      <c r="C29" s="179"/>
      <c r="D29" s="220"/>
      <c r="S29" s="63"/>
      <c r="T29" s="63"/>
    </row>
    <row r="30" spans="1:20" ht="14.1" customHeight="1" x14ac:dyDescent="0.2">
      <c r="A30" s="174">
        <v>131.19999999999999</v>
      </c>
      <c r="B30" s="175">
        <v>163.25</v>
      </c>
      <c r="C30" s="176" t="s">
        <v>48</v>
      </c>
      <c r="D30" s="220"/>
      <c r="S30" s="63"/>
      <c r="T30" s="63"/>
    </row>
    <row r="31" spans="1:20" ht="14.1" customHeight="1" x14ac:dyDescent="0.2">
      <c r="A31" s="148">
        <v>142.80000000000001</v>
      </c>
      <c r="B31" s="88">
        <v>164.12</v>
      </c>
      <c r="C31" s="85" t="s">
        <v>186</v>
      </c>
      <c r="D31" s="220"/>
      <c r="S31" s="63"/>
      <c r="T31" s="63"/>
    </row>
    <row r="32" spans="1:20" ht="14.1" customHeight="1" x14ac:dyDescent="0.2">
      <c r="A32" s="148">
        <v>147.80000000000001</v>
      </c>
      <c r="B32" s="88">
        <v>164.76900000000001</v>
      </c>
      <c r="C32" s="85" t="s">
        <v>172</v>
      </c>
      <c r="D32" s="220"/>
      <c r="S32" s="63"/>
      <c r="T32" s="63"/>
    </row>
    <row r="33" spans="1:20" ht="14.1" customHeight="1" x14ac:dyDescent="0.2">
      <c r="A33" s="148">
        <v>152.80000000000001</v>
      </c>
      <c r="B33" s="88">
        <v>165.53399999999999</v>
      </c>
      <c r="C33" s="85" t="s">
        <v>30</v>
      </c>
      <c r="D33" s="220"/>
      <c r="S33" s="63"/>
      <c r="T33" s="63"/>
    </row>
    <row r="34" spans="1:20" ht="14.1" customHeight="1" x14ac:dyDescent="0.2">
      <c r="A34" s="148"/>
      <c r="B34" s="88"/>
      <c r="C34" s="128"/>
      <c r="D34" s="220"/>
      <c r="S34" s="63"/>
      <c r="T34" s="63"/>
    </row>
    <row r="35" spans="1:20" ht="13.5" customHeight="1" x14ac:dyDescent="0.2">
      <c r="A35" s="151"/>
      <c r="B35" s="93"/>
      <c r="C35" s="207"/>
      <c r="D35" s="220"/>
      <c r="S35" s="63"/>
      <c r="T35" s="63"/>
    </row>
    <row r="36" spans="1:20" ht="14.1" customHeight="1" x14ac:dyDescent="0.2">
      <c r="A36" s="181"/>
      <c r="B36" s="102"/>
      <c r="C36" s="100"/>
      <c r="D36" s="220"/>
      <c r="S36" s="63"/>
      <c r="T36" s="63"/>
    </row>
    <row r="37" spans="1:20" ht="14.1" customHeight="1" thickBot="1" x14ac:dyDescent="0.25">
      <c r="A37" s="154"/>
      <c r="B37" s="93"/>
      <c r="C37" s="100"/>
      <c r="D37" s="221"/>
      <c r="S37" s="63"/>
      <c r="T37" s="63"/>
    </row>
    <row r="38" spans="1:20" ht="14.1" customHeight="1" x14ac:dyDescent="0.2">
      <c r="A38" s="182">
        <v>13.7</v>
      </c>
      <c r="B38" s="183">
        <v>163.25899999999999</v>
      </c>
      <c r="C38" s="184" t="s">
        <v>46</v>
      </c>
      <c r="D38" s="222" t="s">
        <v>47</v>
      </c>
      <c r="S38" s="63"/>
      <c r="T38" s="63"/>
    </row>
    <row r="39" spans="1:20" ht="14.1" customHeight="1" thickBot="1" x14ac:dyDescent="0.25">
      <c r="A39" s="185">
        <v>131.19999999999999</v>
      </c>
      <c r="B39" s="186">
        <v>163.25</v>
      </c>
      <c r="C39" s="187" t="s">
        <v>48</v>
      </c>
      <c r="D39" s="223"/>
      <c r="S39" s="63"/>
      <c r="T39" s="63"/>
    </row>
    <row r="40" spans="1:20" ht="14.1" customHeight="1" x14ac:dyDescent="0.2">
      <c r="A40" s="182">
        <v>17</v>
      </c>
      <c r="B40" s="183">
        <v>165.58699999999999</v>
      </c>
      <c r="C40" s="184" t="s">
        <v>49</v>
      </c>
      <c r="D40" s="223"/>
      <c r="S40" s="63"/>
      <c r="T40" s="63"/>
    </row>
    <row r="41" spans="1:20" ht="14.1" customHeight="1" thickBot="1" x14ac:dyDescent="0.25">
      <c r="A41" s="188">
        <v>17</v>
      </c>
      <c r="B41" s="189">
        <v>158.58699999999999</v>
      </c>
      <c r="C41" s="187" t="s">
        <v>49</v>
      </c>
      <c r="D41" s="223"/>
      <c r="S41" s="63"/>
      <c r="T41" s="63"/>
    </row>
    <row r="42" spans="1:20" ht="14.1" customHeight="1" x14ac:dyDescent="0.2">
      <c r="A42" s="182">
        <v>19</v>
      </c>
      <c r="B42" s="183">
        <v>166.613</v>
      </c>
      <c r="C42" s="184" t="s">
        <v>50</v>
      </c>
      <c r="D42" s="223"/>
      <c r="S42" s="63"/>
      <c r="T42" s="63"/>
    </row>
    <row r="43" spans="1:20" ht="14.1" customHeight="1" thickBot="1" x14ac:dyDescent="0.25">
      <c r="A43" s="185">
        <v>19</v>
      </c>
      <c r="B43" s="189">
        <v>165.113</v>
      </c>
      <c r="C43" s="187" t="s">
        <v>50</v>
      </c>
      <c r="D43" s="223"/>
      <c r="S43" s="63"/>
      <c r="T43" s="63"/>
    </row>
    <row r="44" spans="1:20" ht="14.1" customHeight="1" x14ac:dyDescent="0.2">
      <c r="A44" s="182">
        <v>0</v>
      </c>
      <c r="B44" s="190">
        <v>0</v>
      </c>
      <c r="C44" s="191" t="s">
        <v>51</v>
      </c>
      <c r="D44" s="223"/>
      <c r="S44" s="63"/>
      <c r="T44" s="63"/>
    </row>
    <row r="45" spans="1:20" ht="14.1" customHeight="1" thickBot="1" x14ac:dyDescent="0.25">
      <c r="A45" s="188">
        <v>152.80000000000001</v>
      </c>
      <c r="B45" s="192">
        <v>165.53399999999999</v>
      </c>
      <c r="C45" s="193" t="s">
        <v>52</v>
      </c>
      <c r="D45" s="223"/>
      <c r="S45" s="63"/>
      <c r="T45" s="63"/>
    </row>
    <row r="46" spans="1:20" ht="14.1" customHeight="1" x14ac:dyDescent="0.2">
      <c r="A46" s="194" t="s">
        <v>53</v>
      </c>
      <c r="B46" s="195" t="s">
        <v>187</v>
      </c>
      <c r="C46" s="196"/>
      <c r="D46" s="223"/>
      <c r="S46" s="63"/>
      <c r="T46" s="63"/>
    </row>
    <row r="47" spans="1:20" ht="14.1" customHeight="1" x14ac:dyDescent="0.2">
      <c r="A47" s="197" t="s">
        <v>55</v>
      </c>
      <c r="B47" s="198" t="s">
        <v>188</v>
      </c>
      <c r="C47" s="199"/>
      <c r="D47" s="223"/>
      <c r="S47" s="63"/>
      <c r="T47" s="63"/>
    </row>
    <row r="48" spans="1:20" ht="14.1" customHeight="1" x14ac:dyDescent="0.2">
      <c r="A48" s="200" t="s">
        <v>57</v>
      </c>
      <c r="B48" s="201" t="s">
        <v>189</v>
      </c>
      <c r="C48" s="202"/>
      <c r="D48" s="223"/>
      <c r="S48" s="63"/>
      <c r="T48" s="63"/>
    </row>
    <row r="49" spans="1:20" ht="14.1" customHeight="1" thickBot="1" x14ac:dyDescent="0.25">
      <c r="A49" s="228" t="s">
        <v>190</v>
      </c>
      <c r="B49" s="229"/>
      <c r="C49" s="230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70" zoomScaleNormal="70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156">
        <v>0</v>
      </c>
      <c r="B3" s="157">
        <v>167.428</v>
      </c>
      <c r="C3" s="158" t="s">
        <v>191</v>
      </c>
      <c r="D3" s="220"/>
      <c r="S3" s="63"/>
      <c r="T3" s="63"/>
    </row>
    <row r="4" spans="1:20" ht="14.1" customHeight="1" x14ac:dyDescent="0.2">
      <c r="A4" s="159">
        <v>0</v>
      </c>
      <c r="B4" s="160">
        <v>166.12299999999999</v>
      </c>
      <c r="C4" s="161" t="s">
        <v>192</v>
      </c>
      <c r="D4" s="220"/>
      <c r="S4" s="63"/>
      <c r="T4" s="63"/>
    </row>
    <row r="5" spans="1:20" ht="14.1" customHeight="1" x14ac:dyDescent="0.2">
      <c r="A5" s="159">
        <v>50</v>
      </c>
      <c r="B5" s="160">
        <v>166.333</v>
      </c>
      <c r="C5" s="161" t="s">
        <v>193</v>
      </c>
      <c r="D5" s="220"/>
      <c r="S5" s="63"/>
      <c r="T5" s="63"/>
    </row>
    <row r="6" spans="1:20" ht="12.75" customHeight="1" x14ac:dyDescent="0.2">
      <c r="A6" s="159">
        <v>50</v>
      </c>
      <c r="B6" s="160">
        <v>165.59</v>
      </c>
      <c r="C6" s="161"/>
      <c r="D6" s="220"/>
      <c r="S6" s="63"/>
      <c r="T6" s="63"/>
    </row>
    <row r="7" spans="1:20" ht="12.75" customHeight="1" x14ac:dyDescent="0.2">
      <c r="A7" s="162">
        <v>56</v>
      </c>
      <c r="B7" s="163">
        <v>163.988</v>
      </c>
      <c r="C7" s="164" t="s">
        <v>46</v>
      </c>
      <c r="D7" s="220"/>
      <c r="S7" s="63"/>
      <c r="T7" s="63"/>
    </row>
    <row r="8" spans="1:20" ht="12.75" customHeight="1" x14ac:dyDescent="0.2">
      <c r="A8" s="159">
        <v>58</v>
      </c>
      <c r="B8" s="160">
        <v>162.16800000000001</v>
      </c>
      <c r="C8" s="170"/>
      <c r="D8" s="220"/>
      <c r="S8" s="63"/>
      <c r="T8" s="63"/>
    </row>
    <row r="9" spans="1:20" ht="12.75" customHeight="1" x14ac:dyDescent="0.2">
      <c r="A9" s="165">
        <v>62</v>
      </c>
      <c r="B9" s="166">
        <v>156.858</v>
      </c>
      <c r="C9" s="170"/>
      <c r="D9" s="220"/>
      <c r="S9" s="63"/>
      <c r="T9" s="63"/>
    </row>
    <row r="10" spans="1:20" ht="14.1" customHeight="1" x14ac:dyDescent="0.2">
      <c r="A10" s="168">
        <v>67</v>
      </c>
      <c r="B10" s="169">
        <v>155.31800000000001</v>
      </c>
      <c r="C10" s="170"/>
      <c r="D10" s="220"/>
      <c r="S10" s="63"/>
      <c r="T10" s="63"/>
    </row>
    <row r="11" spans="1:20" ht="14.1" customHeight="1" x14ac:dyDescent="0.2">
      <c r="A11" s="168">
        <v>72</v>
      </c>
      <c r="B11" s="169">
        <v>153.66800000000001</v>
      </c>
      <c r="C11" s="170"/>
      <c r="D11" s="220"/>
      <c r="S11" s="63"/>
      <c r="T11" s="63"/>
    </row>
    <row r="12" spans="1:20" ht="14.1" customHeight="1" x14ac:dyDescent="0.2">
      <c r="A12" s="168">
        <v>77</v>
      </c>
      <c r="B12" s="169">
        <v>152.28800000000001</v>
      </c>
      <c r="C12" s="170"/>
      <c r="D12" s="220"/>
      <c r="S12" s="63"/>
      <c r="T12" s="63"/>
    </row>
    <row r="13" spans="1:20" ht="14.1" customHeight="1" x14ac:dyDescent="0.2">
      <c r="A13" s="168">
        <v>82</v>
      </c>
      <c r="B13" s="169">
        <v>152.36799999999999</v>
      </c>
      <c r="C13" s="170"/>
      <c r="D13" s="220"/>
      <c r="S13" s="63"/>
      <c r="T13" s="63"/>
    </row>
    <row r="14" spans="1:20" ht="14.1" customHeight="1" x14ac:dyDescent="0.2">
      <c r="A14" s="168">
        <v>87</v>
      </c>
      <c r="B14" s="169">
        <v>152.65799999999999</v>
      </c>
      <c r="C14" s="171"/>
      <c r="D14" s="220"/>
      <c r="S14" s="63"/>
      <c r="T14" s="63"/>
    </row>
    <row r="15" spans="1:20" ht="14.1" customHeight="1" x14ac:dyDescent="0.2">
      <c r="A15" s="168">
        <v>92</v>
      </c>
      <c r="B15" s="169">
        <v>152.50800000000001</v>
      </c>
      <c r="C15" s="170"/>
      <c r="D15" s="220"/>
      <c r="S15" s="63"/>
      <c r="T15" s="63"/>
    </row>
    <row r="16" spans="1:20" ht="14.1" customHeight="1" x14ac:dyDescent="0.2">
      <c r="A16" s="168">
        <v>97</v>
      </c>
      <c r="B16" s="169">
        <v>152.87799999999999</v>
      </c>
      <c r="C16" s="170"/>
      <c r="D16" s="220"/>
      <c r="S16" s="63"/>
      <c r="T16" s="63"/>
    </row>
    <row r="17" spans="1:20" ht="14.1" customHeight="1" x14ac:dyDescent="0.2">
      <c r="A17" s="168">
        <v>102</v>
      </c>
      <c r="B17" s="169">
        <v>153.328</v>
      </c>
      <c r="C17" s="170"/>
      <c r="D17" s="220"/>
      <c r="S17" s="63"/>
      <c r="T17" s="63"/>
    </row>
    <row r="18" spans="1:20" ht="14.1" customHeight="1" x14ac:dyDescent="0.2">
      <c r="A18" s="168">
        <v>108</v>
      </c>
      <c r="B18" s="169">
        <v>154.28800000000001</v>
      </c>
      <c r="C18" s="170"/>
      <c r="D18" s="220"/>
      <c r="S18" s="63"/>
      <c r="T18" s="63"/>
    </row>
    <row r="19" spans="1:20" ht="14.1" customHeight="1" x14ac:dyDescent="0.2">
      <c r="A19" s="168">
        <v>114</v>
      </c>
      <c r="B19" s="169">
        <v>154.13800000000001</v>
      </c>
      <c r="C19" s="170"/>
      <c r="D19" s="220"/>
      <c r="S19" s="63"/>
      <c r="T19" s="63"/>
    </row>
    <row r="20" spans="1:20" ht="14.1" customHeight="1" x14ac:dyDescent="0.2">
      <c r="A20" s="168">
        <v>120</v>
      </c>
      <c r="B20" s="169">
        <v>155.018</v>
      </c>
      <c r="C20" s="170"/>
      <c r="D20" s="220"/>
      <c r="S20" s="63"/>
      <c r="T20" s="63"/>
    </row>
    <row r="21" spans="1:20" ht="14.1" customHeight="1" x14ac:dyDescent="0.2">
      <c r="A21" s="168">
        <v>126</v>
      </c>
      <c r="B21" s="169">
        <v>154.97800000000001</v>
      </c>
      <c r="C21" s="170"/>
      <c r="D21" s="220"/>
      <c r="S21" s="63"/>
      <c r="T21" s="63"/>
    </row>
    <row r="22" spans="1:20" ht="14.1" customHeight="1" x14ac:dyDescent="0.2">
      <c r="A22" s="168">
        <v>132</v>
      </c>
      <c r="B22" s="169">
        <v>155.738</v>
      </c>
      <c r="C22" s="170"/>
      <c r="D22" s="220"/>
      <c r="S22" s="63"/>
      <c r="T22" s="63"/>
    </row>
    <row r="23" spans="1:20" ht="14.1" customHeight="1" x14ac:dyDescent="0.2">
      <c r="A23" s="168">
        <v>138</v>
      </c>
      <c r="B23" s="169">
        <v>156.12799999999999</v>
      </c>
      <c r="C23" s="170"/>
      <c r="D23" s="220"/>
      <c r="S23" s="63"/>
      <c r="T23" s="63"/>
    </row>
    <row r="24" spans="1:20" ht="14.1" customHeight="1" x14ac:dyDescent="0.2">
      <c r="A24" s="168">
        <v>144</v>
      </c>
      <c r="B24" s="169">
        <v>156.648</v>
      </c>
      <c r="C24" s="170"/>
      <c r="D24" s="220"/>
      <c r="S24" s="63"/>
      <c r="T24" s="63"/>
    </row>
    <row r="25" spans="1:20" ht="14.1" customHeight="1" x14ac:dyDescent="0.2">
      <c r="A25" s="172">
        <v>150</v>
      </c>
      <c r="B25" s="173">
        <v>156.858</v>
      </c>
      <c r="C25" s="170"/>
      <c r="D25" s="220"/>
      <c r="S25" s="63"/>
      <c r="T25" s="63"/>
    </row>
    <row r="26" spans="1:20" ht="14.1" customHeight="1" x14ac:dyDescent="0.2">
      <c r="A26" s="172">
        <v>157</v>
      </c>
      <c r="B26" s="173">
        <v>157.81800000000001</v>
      </c>
      <c r="C26" s="170"/>
      <c r="D26" s="220"/>
      <c r="S26" s="63"/>
      <c r="T26" s="63"/>
    </row>
    <row r="27" spans="1:20" ht="14.1" customHeight="1" x14ac:dyDescent="0.2">
      <c r="A27" s="177">
        <v>164</v>
      </c>
      <c r="B27" s="178">
        <v>158.36799999999999</v>
      </c>
      <c r="C27" s="176"/>
      <c r="D27" s="220"/>
      <c r="S27" s="63"/>
      <c r="T27" s="63"/>
    </row>
    <row r="28" spans="1:20" ht="14.1" customHeight="1" x14ac:dyDescent="0.2">
      <c r="A28" s="172">
        <v>171</v>
      </c>
      <c r="B28" s="169">
        <v>159.12799999999999</v>
      </c>
      <c r="C28" s="176"/>
      <c r="D28" s="220"/>
      <c r="S28" s="63"/>
      <c r="T28" s="63"/>
    </row>
    <row r="29" spans="1:20" ht="14.1" customHeight="1" x14ac:dyDescent="0.2">
      <c r="A29" s="177">
        <v>178</v>
      </c>
      <c r="B29" s="178">
        <v>160.61799999999999</v>
      </c>
      <c r="C29" s="179"/>
      <c r="D29" s="220"/>
      <c r="S29" s="63"/>
      <c r="T29" s="63"/>
    </row>
    <row r="30" spans="1:20" ht="14.1" customHeight="1" x14ac:dyDescent="0.2">
      <c r="A30" s="177">
        <v>185</v>
      </c>
      <c r="B30" s="178">
        <v>161.93799999999999</v>
      </c>
      <c r="C30" s="179"/>
      <c r="D30" s="220"/>
      <c r="S30" s="63"/>
      <c r="T30" s="63"/>
    </row>
    <row r="31" spans="1:20" ht="14.1" customHeight="1" x14ac:dyDescent="0.2">
      <c r="A31" s="174">
        <v>192</v>
      </c>
      <c r="B31" s="175">
        <v>163.988</v>
      </c>
      <c r="C31" s="176" t="s">
        <v>48</v>
      </c>
      <c r="D31" s="220"/>
      <c r="S31" s="63"/>
      <c r="T31" s="63"/>
    </row>
    <row r="32" spans="1:20" ht="14.1" customHeight="1" x14ac:dyDescent="0.2">
      <c r="A32" s="148">
        <v>194</v>
      </c>
      <c r="B32" s="88">
        <v>165.56899999999999</v>
      </c>
      <c r="C32" s="85" t="s">
        <v>194</v>
      </c>
      <c r="D32" s="220"/>
      <c r="S32" s="63"/>
      <c r="T32" s="63"/>
    </row>
    <row r="33" spans="1:20" ht="14.1" customHeight="1" x14ac:dyDescent="0.2">
      <c r="A33" s="148"/>
      <c r="B33" s="88"/>
      <c r="C33" s="85"/>
      <c r="D33" s="220"/>
      <c r="S33" s="63"/>
      <c r="T33" s="63"/>
    </row>
    <row r="34" spans="1:20" ht="14.1" customHeight="1" x14ac:dyDescent="0.2">
      <c r="A34" s="148"/>
      <c r="B34" s="88"/>
      <c r="C34" s="128"/>
      <c r="D34" s="220"/>
      <c r="S34" s="63"/>
      <c r="T34" s="63"/>
    </row>
    <row r="35" spans="1:20" ht="13.5" customHeight="1" x14ac:dyDescent="0.2">
      <c r="A35" s="151"/>
      <c r="B35" s="93"/>
      <c r="C35" s="207"/>
      <c r="D35" s="220"/>
      <c r="S35" s="63"/>
      <c r="T35" s="63"/>
    </row>
    <row r="36" spans="1:20" ht="14.1" customHeight="1" x14ac:dyDescent="0.2">
      <c r="A36" s="181"/>
      <c r="B36" s="102"/>
      <c r="C36" s="100"/>
      <c r="D36" s="220"/>
      <c r="S36" s="63"/>
      <c r="T36" s="63"/>
    </row>
    <row r="37" spans="1:20" ht="14.1" customHeight="1" thickBot="1" x14ac:dyDescent="0.25">
      <c r="A37" s="154"/>
      <c r="B37" s="93"/>
      <c r="C37" s="100"/>
      <c r="D37" s="221"/>
      <c r="S37" s="63"/>
      <c r="T37" s="63"/>
    </row>
    <row r="38" spans="1:20" ht="14.1" customHeight="1" x14ac:dyDescent="0.2">
      <c r="A38" s="182">
        <v>56</v>
      </c>
      <c r="B38" s="183">
        <v>163.988</v>
      </c>
      <c r="C38" s="184" t="s">
        <v>46</v>
      </c>
      <c r="D38" s="222" t="s">
        <v>47</v>
      </c>
      <c r="S38" s="63"/>
      <c r="T38" s="63"/>
    </row>
    <row r="39" spans="1:20" ht="14.1" customHeight="1" thickBot="1" x14ac:dyDescent="0.25">
      <c r="A39" s="185">
        <v>192</v>
      </c>
      <c r="B39" s="186">
        <v>163.988</v>
      </c>
      <c r="C39" s="187" t="s">
        <v>48</v>
      </c>
      <c r="D39" s="223"/>
      <c r="S39" s="63"/>
      <c r="T39" s="63"/>
    </row>
    <row r="40" spans="1:20" ht="14.1" customHeight="1" x14ac:dyDescent="0.2">
      <c r="A40" s="182">
        <v>24</v>
      </c>
      <c r="B40" s="183">
        <v>165.58699999999999</v>
      </c>
      <c r="C40" s="184" t="s">
        <v>49</v>
      </c>
      <c r="D40" s="223"/>
      <c r="S40" s="63"/>
      <c r="T40" s="63"/>
    </row>
    <row r="41" spans="1:20" ht="14.1" customHeight="1" thickBot="1" x14ac:dyDescent="0.25">
      <c r="A41" s="188">
        <v>24</v>
      </c>
      <c r="B41" s="189">
        <v>158.58699999999999</v>
      </c>
      <c r="C41" s="187" t="s">
        <v>49</v>
      </c>
      <c r="D41" s="223"/>
      <c r="S41" s="63"/>
      <c r="T41" s="63"/>
    </row>
    <row r="42" spans="1:20" ht="14.1" customHeight="1" x14ac:dyDescent="0.2">
      <c r="A42" s="182">
        <v>22</v>
      </c>
      <c r="B42" s="183">
        <f>B43+1.5</f>
        <v>166.62700000000001</v>
      </c>
      <c r="C42" s="184" t="s">
        <v>50</v>
      </c>
      <c r="D42" s="223"/>
      <c r="S42" s="63"/>
      <c r="T42" s="63"/>
    </row>
    <row r="43" spans="1:20" ht="14.1" customHeight="1" thickBot="1" x14ac:dyDescent="0.25">
      <c r="A43" s="185">
        <v>22</v>
      </c>
      <c r="B43" s="189">
        <v>165.12700000000001</v>
      </c>
      <c r="C43" s="187" t="s">
        <v>50</v>
      </c>
      <c r="D43" s="223"/>
      <c r="S43" s="63"/>
      <c r="T43" s="63"/>
    </row>
    <row r="44" spans="1:20" ht="14.1" customHeight="1" x14ac:dyDescent="0.2">
      <c r="A44" s="182">
        <v>0</v>
      </c>
      <c r="B44" s="190">
        <v>0</v>
      </c>
      <c r="C44" s="191" t="s">
        <v>51</v>
      </c>
      <c r="D44" s="223"/>
      <c r="S44" s="63"/>
      <c r="T44" s="63"/>
    </row>
    <row r="45" spans="1:20" ht="14.1" customHeight="1" thickBot="1" x14ac:dyDescent="0.25">
      <c r="A45" s="188">
        <v>194</v>
      </c>
      <c r="B45" s="192">
        <v>165.56899999999999</v>
      </c>
      <c r="C45" s="193" t="s">
        <v>52</v>
      </c>
      <c r="D45" s="223"/>
      <c r="S45" s="63"/>
      <c r="T45" s="63"/>
    </row>
    <row r="46" spans="1:20" ht="14.1" customHeight="1" x14ac:dyDescent="0.2">
      <c r="A46" s="194" t="s">
        <v>53</v>
      </c>
      <c r="B46" s="195" t="s">
        <v>195</v>
      </c>
      <c r="C46" s="196"/>
      <c r="D46" s="223"/>
      <c r="S46" s="63"/>
      <c r="T46" s="63"/>
    </row>
    <row r="47" spans="1:20" ht="14.1" customHeight="1" x14ac:dyDescent="0.2">
      <c r="A47" s="197" t="s">
        <v>55</v>
      </c>
      <c r="B47" s="198" t="s">
        <v>196</v>
      </c>
      <c r="C47" s="199"/>
      <c r="D47" s="223"/>
      <c r="S47" s="63"/>
      <c r="T47" s="63"/>
    </row>
    <row r="48" spans="1:20" ht="14.1" customHeight="1" x14ac:dyDescent="0.2">
      <c r="A48" s="200" t="s">
        <v>57</v>
      </c>
      <c r="B48" s="201" t="s">
        <v>197</v>
      </c>
      <c r="C48" s="202"/>
      <c r="D48" s="223"/>
      <c r="S48" s="63"/>
      <c r="T48" s="63"/>
    </row>
    <row r="49" spans="1:20" ht="14.1" customHeight="1" thickBot="1" x14ac:dyDescent="0.25">
      <c r="A49" s="228" t="s">
        <v>198</v>
      </c>
      <c r="B49" s="229"/>
      <c r="C49" s="230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208">
        <v>165.56899999999999</v>
      </c>
      <c r="C52" s="209"/>
    </row>
    <row r="53" spans="1:20" ht="15" x14ac:dyDescent="0.25">
      <c r="B53" s="210">
        <f>B41</f>
        <v>158.58699999999999</v>
      </c>
      <c r="C53" s="209"/>
    </row>
    <row r="54" spans="1:20" ht="15" x14ac:dyDescent="0.25">
      <c r="B54" s="208">
        <f>(B52-B53)</f>
        <v>6.9819999999999993</v>
      </c>
      <c r="C54" s="209"/>
    </row>
    <row r="55" spans="1:20" ht="15" x14ac:dyDescent="0.25">
      <c r="B55" s="208"/>
      <c r="C55" s="209"/>
    </row>
    <row r="56" spans="1:20" x14ac:dyDescent="0.2">
      <c r="B56" s="209"/>
      <c r="C56" s="209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:AG63"/>
  <sheetViews>
    <sheetView topLeftCell="A25" zoomScale="50" zoomScaleNormal="50" workbookViewId="0">
      <selection activeCell="C61" sqref="C61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39" t="s">
        <v>3</v>
      </c>
      <c r="E1" s="240" t="s">
        <v>4</v>
      </c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4"/>
      <c r="V1" s="241" t="s">
        <v>5</v>
      </c>
      <c r="W1" s="242"/>
      <c r="X1" s="242"/>
      <c r="Y1" s="242"/>
      <c r="Z1" s="242"/>
      <c r="AA1" s="242"/>
      <c r="AB1" s="243"/>
      <c r="AC1" s="4"/>
      <c r="AD1" s="241" t="s">
        <v>6</v>
      </c>
      <c r="AE1" s="242"/>
      <c r="AF1" s="242"/>
      <c r="AG1" s="243"/>
    </row>
    <row r="2" spans="1:33" ht="20.25" x14ac:dyDescent="0.3">
      <c r="A2" s="5"/>
      <c r="B2" s="6">
        <f>+Z4</f>
        <v>167.428</v>
      </c>
      <c r="C2" s="7" t="s">
        <v>7</v>
      </c>
      <c r="D2" s="23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8</v>
      </c>
      <c r="W2" s="244" t="s">
        <v>9</v>
      </c>
      <c r="X2" s="244" t="s">
        <v>10</v>
      </c>
      <c r="Y2" s="244" t="s">
        <v>11</v>
      </c>
      <c r="Z2" s="244" t="s">
        <v>12</v>
      </c>
      <c r="AA2" s="246" t="s">
        <v>1</v>
      </c>
      <c r="AB2" s="233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166.636</v>
      </c>
      <c r="C3" s="13" t="s">
        <v>16</v>
      </c>
      <c r="D3" s="23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34"/>
      <c r="AC3" s="9"/>
      <c r="AD3" s="14">
        <v>12.3</v>
      </c>
      <c r="AE3" s="14">
        <v>0</v>
      </c>
      <c r="AF3" s="15">
        <f>+AA11</f>
        <v>162.73599999999999</v>
      </c>
      <c r="AG3" s="13" t="s">
        <v>17</v>
      </c>
    </row>
    <row r="4" spans="1:33" ht="18.75" x14ac:dyDescent="0.3">
      <c r="A4" s="5">
        <f>+V7</f>
        <v>6</v>
      </c>
      <c r="B4" s="6">
        <f>+AA7</f>
        <v>164.60999999999999</v>
      </c>
      <c r="C4" s="16"/>
      <c r="D4" s="23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1.3380000000000001</v>
      </c>
      <c r="X4" s="15"/>
      <c r="Y4" s="15"/>
      <c r="Z4" s="15">
        <v>167.428</v>
      </c>
      <c r="AA4" s="19">
        <f>+Z4+W4</f>
        <v>168.76599999999999</v>
      </c>
      <c r="AB4" s="20" t="s">
        <v>7</v>
      </c>
      <c r="AC4" s="9"/>
      <c r="AD4" s="14">
        <v>19.3</v>
      </c>
      <c r="AE4" s="14">
        <v>2.25</v>
      </c>
      <c r="AF4" s="15">
        <f t="shared" ref="AF4:AF28" si="0">+AA12</f>
        <v>160.48599999999999</v>
      </c>
      <c r="AG4" s="21"/>
    </row>
    <row r="5" spans="1:33" ht="18" x14ac:dyDescent="0.25">
      <c r="A5" s="5">
        <f>+V10</f>
        <v>12.3</v>
      </c>
      <c r="B5" s="6">
        <f>+AA10</f>
        <v>162.73599999999999</v>
      </c>
      <c r="C5" s="20" t="s">
        <v>18</v>
      </c>
      <c r="D5" s="23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5"/>
      <c r="X5" s="15">
        <v>2.13</v>
      </c>
      <c r="Y5" s="15"/>
      <c r="Z5" s="18"/>
      <c r="AA5" s="22">
        <f>+$AA$4-X5</f>
        <v>166.636</v>
      </c>
      <c r="AB5" s="13" t="s">
        <v>16</v>
      </c>
      <c r="AC5" s="23"/>
      <c r="AD5" s="14">
        <v>22.3</v>
      </c>
      <c r="AE5" s="14">
        <v>2.2999999999999998</v>
      </c>
      <c r="AF5" s="15">
        <f t="shared" si="0"/>
        <v>160.43599999999998</v>
      </c>
      <c r="AG5" s="21"/>
    </row>
    <row r="6" spans="1:33" ht="18" x14ac:dyDescent="0.25">
      <c r="A6" s="5">
        <f t="shared" ref="A6:A31" si="1">+V11</f>
        <v>12.3</v>
      </c>
      <c r="B6" s="6">
        <f t="shared" ref="B6:B32" si="2">+AA11</f>
        <v>162.73599999999999</v>
      </c>
      <c r="C6" s="20"/>
      <c r="D6" s="23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>
        <v>1.6859999999999999</v>
      </c>
      <c r="X6" s="15"/>
      <c r="Y6" s="15">
        <v>4.3460000000000001</v>
      </c>
      <c r="Z6" s="18"/>
      <c r="AA6" s="22">
        <f>+$AA$4+W6-Y6</f>
        <v>166.10599999999999</v>
      </c>
      <c r="AB6" s="20"/>
      <c r="AC6" s="23"/>
      <c r="AD6" s="14">
        <v>25.3</v>
      </c>
      <c r="AE6" s="14">
        <v>2.3199999999999998</v>
      </c>
      <c r="AF6" s="15">
        <f t="shared" si="0"/>
        <v>160.416</v>
      </c>
      <c r="AG6" s="21"/>
    </row>
    <row r="7" spans="1:33" ht="18" x14ac:dyDescent="0.25">
      <c r="A7" s="5">
        <f t="shared" si="1"/>
        <v>19.3</v>
      </c>
      <c r="B7" s="6">
        <f t="shared" si="2"/>
        <v>160.48599999999999</v>
      </c>
      <c r="C7" s="20"/>
      <c r="D7" s="23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6</v>
      </c>
      <c r="W7" s="15"/>
      <c r="X7" s="15">
        <v>1.496</v>
      </c>
      <c r="Y7" s="15"/>
      <c r="Z7" s="18"/>
      <c r="AA7" s="22">
        <f>+$AA$6-X7</f>
        <v>164.60999999999999</v>
      </c>
      <c r="AB7" s="24" t="s">
        <v>19</v>
      </c>
      <c r="AC7" s="23"/>
      <c r="AD7" s="14">
        <v>28.3</v>
      </c>
      <c r="AE7" s="14">
        <v>2.2999999999999998</v>
      </c>
      <c r="AF7" s="15">
        <f t="shared" si="0"/>
        <v>160.43599999999998</v>
      </c>
      <c r="AG7" s="21"/>
    </row>
    <row r="8" spans="1:33" ht="18.75" x14ac:dyDescent="0.3">
      <c r="A8" s="5">
        <f t="shared" si="1"/>
        <v>22.3</v>
      </c>
      <c r="B8" s="6">
        <f t="shared" si="2"/>
        <v>160.43599999999998</v>
      </c>
      <c r="C8" s="16"/>
      <c r="D8" s="23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/>
      <c r="X8" s="15">
        <v>1.496</v>
      </c>
      <c r="Y8" s="15"/>
      <c r="Z8" s="18"/>
      <c r="AA8" s="22">
        <f t="shared" ref="AA8:AA10" si="3">+$AA$6-X8</f>
        <v>164.60999999999999</v>
      </c>
      <c r="AB8" s="24" t="s">
        <v>20</v>
      </c>
      <c r="AC8" s="23"/>
      <c r="AD8" s="14">
        <v>31.3</v>
      </c>
      <c r="AE8" s="14">
        <v>2.2999999999999998</v>
      </c>
      <c r="AF8" s="15">
        <f t="shared" si="0"/>
        <v>160.43599999999998</v>
      </c>
      <c r="AG8" s="21"/>
    </row>
    <row r="9" spans="1:33" ht="18" x14ac:dyDescent="0.25">
      <c r="A9" s="5">
        <f t="shared" si="1"/>
        <v>25.3</v>
      </c>
      <c r="B9" s="6">
        <f t="shared" si="2"/>
        <v>160.416</v>
      </c>
      <c r="C9" s="20"/>
      <c r="D9" s="23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5"/>
      <c r="X9" s="15">
        <v>2.496</v>
      </c>
      <c r="Y9" s="15"/>
      <c r="Z9" s="18"/>
      <c r="AA9" s="22">
        <f t="shared" si="3"/>
        <v>163.60999999999999</v>
      </c>
      <c r="AB9" s="13" t="s">
        <v>21</v>
      </c>
      <c r="AC9" s="23"/>
      <c r="AD9" s="14">
        <v>34.299999999999997</v>
      </c>
      <c r="AE9" s="14">
        <v>7.5</v>
      </c>
      <c r="AF9" s="15">
        <f t="shared" si="0"/>
        <v>155.23599999999999</v>
      </c>
      <c r="AG9" s="21"/>
    </row>
    <row r="10" spans="1:33" ht="18" x14ac:dyDescent="0.25">
      <c r="A10" s="5">
        <f t="shared" si="1"/>
        <v>28.3</v>
      </c>
      <c r="B10" s="6">
        <f t="shared" si="2"/>
        <v>160.43599999999998</v>
      </c>
      <c r="C10" s="20"/>
      <c r="D10" s="23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>
        <v>12.3</v>
      </c>
      <c r="W10" s="15"/>
      <c r="X10" s="15">
        <v>3.37</v>
      </c>
      <c r="Y10" s="15"/>
      <c r="Z10" s="18"/>
      <c r="AA10" s="22">
        <f t="shared" si="3"/>
        <v>162.73599999999999</v>
      </c>
      <c r="AB10" s="13" t="s">
        <v>18</v>
      </c>
      <c r="AC10" s="23"/>
      <c r="AD10" s="14">
        <v>37.299999999999997</v>
      </c>
      <c r="AE10" s="14">
        <v>8.8000000000000007</v>
      </c>
      <c r="AF10" s="15">
        <f t="shared" si="0"/>
        <v>153.93599999999998</v>
      </c>
      <c r="AG10" s="21"/>
    </row>
    <row r="11" spans="1:33" ht="18.75" x14ac:dyDescent="0.3">
      <c r="A11" s="5">
        <f t="shared" si="1"/>
        <v>31.3</v>
      </c>
      <c r="B11" s="6">
        <f t="shared" si="2"/>
        <v>160.43599999999998</v>
      </c>
      <c r="C11" s="25"/>
      <c r="D11" s="23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6">
        <f>+AD3</f>
        <v>12.3</v>
      </c>
      <c r="W11" s="15"/>
      <c r="X11" s="27">
        <f>+AE3</f>
        <v>0</v>
      </c>
      <c r="Y11" s="15"/>
      <c r="Z11" s="18"/>
      <c r="AA11" s="22">
        <f>+$AA$10-X11</f>
        <v>162.73599999999999</v>
      </c>
      <c r="AB11" s="13"/>
      <c r="AC11" s="23"/>
      <c r="AD11" s="14">
        <v>40.299999999999997</v>
      </c>
      <c r="AE11" s="14">
        <v>9.81</v>
      </c>
      <c r="AF11" s="15">
        <f t="shared" si="0"/>
        <v>152.92599999999999</v>
      </c>
      <c r="AG11" s="21"/>
    </row>
    <row r="12" spans="1:33" ht="18.75" x14ac:dyDescent="0.3">
      <c r="A12" s="5">
        <f t="shared" si="1"/>
        <v>34.299999999999997</v>
      </c>
      <c r="B12" s="6">
        <f t="shared" si="2"/>
        <v>155.23599999999999</v>
      </c>
      <c r="C12" s="25"/>
      <c r="D12" s="23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6">
        <f t="shared" ref="V12:V36" si="4">+AD4</f>
        <v>19.3</v>
      </c>
      <c r="W12" s="15"/>
      <c r="X12" s="27">
        <f t="shared" ref="X12:X37" si="5">+AE4</f>
        <v>2.25</v>
      </c>
      <c r="Y12" s="15"/>
      <c r="Z12" s="18"/>
      <c r="AA12" s="22">
        <f t="shared" ref="AA12:AA37" si="6">+$AA$10-X12</f>
        <v>160.48599999999999</v>
      </c>
      <c r="AB12" s="20"/>
      <c r="AC12" s="23"/>
      <c r="AD12" s="14">
        <v>43.3</v>
      </c>
      <c r="AE12" s="14">
        <v>9.7799999999999994</v>
      </c>
      <c r="AF12" s="15">
        <f t="shared" si="0"/>
        <v>152.95599999999999</v>
      </c>
      <c r="AG12" s="21"/>
    </row>
    <row r="13" spans="1:33" ht="18.75" x14ac:dyDescent="0.3">
      <c r="A13" s="5">
        <f t="shared" si="1"/>
        <v>37.299999999999997</v>
      </c>
      <c r="B13" s="6">
        <f t="shared" si="2"/>
        <v>153.93599999999998</v>
      </c>
      <c r="C13" s="25"/>
      <c r="D13" s="23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6">
        <f t="shared" si="4"/>
        <v>22.3</v>
      </c>
      <c r="W13" s="15"/>
      <c r="X13" s="27">
        <f t="shared" si="5"/>
        <v>2.2999999999999998</v>
      </c>
      <c r="Y13" s="15"/>
      <c r="Z13" s="18"/>
      <c r="AA13" s="22">
        <f t="shared" si="6"/>
        <v>160.43599999999998</v>
      </c>
      <c r="AB13" s="13"/>
      <c r="AC13" s="23"/>
      <c r="AD13" s="14">
        <v>46.3</v>
      </c>
      <c r="AE13" s="14">
        <v>9.74</v>
      </c>
      <c r="AF13" s="15">
        <f t="shared" si="0"/>
        <v>152.99599999999998</v>
      </c>
      <c r="AG13" s="21"/>
    </row>
    <row r="14" spans="1:33" ht="18.75" x14ac:dyDescent="0.3">
      <c r="A14" s="5">
        <f t="shared" si="1"/>
        <v>40.299999999999997</v>
      </c>
      <c r="B14" s="6">
        <f t="shared" si="2"/>
        <v>152.92599999999999</v>
      </c>
      <c r="C14" s="25"/>
      <c r="D14" s="23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6">
        <f t="shared" si="4"/>
        <v>25.3</v>
      </c>
      <c r="W14" s="15"/>
      <c r="X14" s="27">
        <f t="shared" si="5"/>
        <v>2.3199999999999998</v>
      </c>
      <c r="Y14" s="15"/>
      <c r="Z14" s="18"/>
      <c r="AA14" s="22">
        <f t="shared" si="6"/>
        <v>160.416</v>
      </c>
      <c r="AB14" s="13"/>
      <c r="AC14" s="23"/>
      <c r="AD14" s="14">
        <v>49.3</v>
      </c>
      <c r="AE14" s="14">
        <v>9.7100000000000009</v>
      </c>
      <c r="AF14" s="15">
        <f t="shared" si="0"/>
        <v>153.02599999999998</v>
      </c>
      <c r="AG14" s="21"/>
    </row>
    <row r="15" spans="1:33" ht="18.75" x14ac:dyDescent="0.3">
      <c r="A15" s="5">
        <f t="shared" si="1"/>
        <v>43.3</v>
      </c>
      <c r="B15" s="6">
        <f t="shared" si="2"/>
        <v>152.95599999999999</v>
      </c>
      <c r="C15" s="25"/>
      <c r="D15" s="23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6">
        <f t="shared" si="4"/>
        <v>28.3</v>
      </c>
      <c r="W15" s="15"/>
      <c r="X15" s="27">
        <f t="shared" si="5"/>
        <v>2.2999999999999998</v>
      </c>
      <c r="Y15" s="15"/>
      <c r="Z15" s="18"/>
      <c r="AA15" s="22">
        <f t="shared" si="6"/>
        <v>160.43599999999998</v>
      </c>
      <c r="AB15" s="13"/>
      <c r="AC15" s="23"/>
      <c r="AD15" s="14">
        <v>52.3</v>
      </c>
      <c r="AE15" s="14">
        <v>9.52</v>
      </c>
      <c r="AF15" s="15">
        <f t="shared" si="0"/>
        <v>153.21599999999998</v>
      </c>
      <c r="AG15" s="21"/>
    </row>
    <row r="16" spans="1:33" ht="18.75" x14ac:dyDescent="0.3">
      <c r="A16" s="5">
        <f t="shared" si="1"/>
        <v>46.3</v>
      </c>
      <c r="B16" s="6">
        <f t="shared" si="2"/>
        <v>152.99599999999998</v>
      </c>
      <c r="C16" s="25"/>
      <c r="D16" s="23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6">
        <f t="shared" si="4"/>
        <v>31.3</v>
      </c>
      <c r="W16" s="15"/>
      <c r="X16" s="27">
        <f t="shared" si="5"/>
        <v>2.2999999999999998</v>
      </c>
      <c r="Y16" s="15"/>
      <c r="Z16" s="18"/>
      <c r="AA16" s="22">
        <f t="shared" si="6"/>
        <v>160.43599999999998</v>
      </c>
      <c r="AB16" s="13"/>
      <c r="AC16" s="23"/>
      <c r="AD16" s="14">
        <v>55.3</v>
      </c>
      <c r="AE16" s="14">
        <v>9.39</v>
      </c>
      <c r="AF16" s="15">
        <f t="shared" si="0"/>
        <v>153.346</v>
      </c>
      <c r="AG16" s="21"/>
    </row>
    <row r="17" spans="1:33" ht="18.75" x14ac:dyDescent="0.3">
      <c r="A17" s="5">
        <f t="shared" si="1"/>
        <v>49.3</v>
      </c>
      <c r="B17" s="6">
        <f t="shared" si="2"/>
        <v>153.02599999999998</v>
      </c>
      <c r="C17" s="25"/>
      <c r="D17" s="23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6">
        <f t="shared" si="4"/>
        <v>34.299999999999997</v>
      </c>
      <c r="W17" s="15"/>
      <c r="X17" s="27">
        <f t="shared" si="5"/>
        <v>7.5</v>
      </c>
      <c r="Y17" s="15"/>
      <c r="Z17" s="18"/>
      <c r="AA17" s="22">
        <f t="shared" si="6"/>
        <v>155.23599999999999</v>
      </c>
      <c r="AB17" s="28"/>
      <c r="AC17" s="23"/>
      <c r="AD17" s="29">
        <v>59.3</v>
      </c>
      <c r="AE17" s="14">
        <v>9.19</v>
      </c>
      <c r="AF17" s="15">
        <f t="shared" si="0"/>
        <v>153.54599999999999</v>
      </c>
      <c r="AG17" s="20"/>
    </row>
    <row r="18" spans="1:33" ht="18.75" x14ac:dyDescent="0.3">
      <c r="A18" s="5">
        <f t="shared" si="1"/>
        <v>52.3</v>
      </c>
      <c r="B18" s="6">
        <f t="shared" si="2"/>
        <v>153.21599999999998</v>
      </c>
      <c r="C18" s="25"/>
      <c r="D18" s="23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6">
        <f t="shared" si="4"/>
        <v>37.299999999999997</v>
      </c>
      <c r="W18" s="15"/>
      <c r="X18" s="27">
        <f t="shared" si="5"/>
        <v>8.8000000000000007</v>
      </c>
      <c r="Y18" s="15"/>
      <c r="Z18" s="18"/>
      <c r="AA18" s="22">
        <f t="shared" si="6"/>
        <v>153.93599999999998</v>
      </c>
      <c r="AB18" s="30"/>
      <c r="AC18" s="23"/>
      <c r="AD18" s="29">
        <v>64.3</v>
      </c>
      <c r="AE18" s="31">
        <v>8.83</v>
      </c>
      <c r="AF18" s="15">
        <f t="shared" si="0"/>
        <v>153.90599999999998</v>
      </c>
      <c r="AG18" s="21"/>
    </row>
    <row r="19" spans="1:33" ht="18.75" x14ac:dyDescent="0.3">
      <c r="A19" s="5">
        <f t="shared" si="1"/>
        <v>55.3</v>
      </c>
      <c r="B19" s="6">
        <f t="shared" si="2"/>
        <v>153.346</v>
      </c>
      <c r="C19" s="25"/>
      <c r="D19" s="23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6">
        <f t="shared" si="4"/>
        <v>40.299999999999997</v>
      </c>
      <c r="W19" s="15"/>
      <c r="X19" s="27">
        <f t="shared" si="5"/>
        <v>9.81</v>
      </c>
      <c r="Y19" s="15"/>
      <c r="Z19" s="18"/>
      <c r="AA19" s="22">
        <f t="shared" si="6"/>
        <v>152.92599999999999</v>
      </c>
      <c r="AB19" s="30"/>
      <c r="AC19" s="9"/>
      <c r="AD19" s="29">
        <v>69.3</v>
      </c>
      <c r="AE19" s="31">
        <v>8.9499999999999993</v>
      </c>
      <c r="AF19" s="15">
        <f t="shared" si="0"/>
        <v>153.786</v>
      </c>
      <c r="AG19" s="28"/>
    </row>
    <row r="20" spans="1:33" ht="18.75" x14ac:dyDescent="0.3">
      <c r="A20" s="5">
        <f t="shared" si="1"/>
        <v>59.3</v>
      </c>
      <c r="B20" s="6">
        <f t="shared" si="2"/>
        <v>153.54599999999999</v>
      </c>
      <c r="C20" s="25"/>
      <c r="D20" s="23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6">
        <f t="shared" si="4"/>
        <v>43.3</v>
      </c>
      <c r="W20" s="15"/>
      <c r="X20" s="27">
        <f t="shared" si="5"/>
        <v>9.7799999999999994</v>
      </c>
      <c r="Y20" s="15"/>
      <c r="Z20" s="18"/>
      <c r="AA20" s="22">
        <f t="shared" si="6"/>
        <v>152.95599999999999</v>
      </c>
      <c r="AB20" s="13"/>
      <c r="AC20" s="9"/>
      <c r="AD20" s="29">
        <v>74.3</v>
      </c>
      <c r="AE20" s="31">
        <v>8.25</v>
      </c>
      <c r="AF20" s="15">
        <f t="shared" si="0"/>
        <v>154.48599999999999</v>
      </c>
      <c r="AG20" s="21"/>
    </row>
    <row r="21" spans="1:33" ht="18.75" x14ac:dyDescent="0.3">
      <c r="A21" s="5">
        <f t="shared" si="1"/>
        <v>64.3</v>
      </c>
      <c r="B21" s="6">
        <f t="shared" si="2"/>
        <v>153.90599999999998</v>
      </c>
      <c r="C21" s="25"/>
      <c r="D21" s="23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6">
        <f t="shared" si="4"/>
        <v>46.3</v>
      </c>
      <c r="W21" s="15"/>
      <c r="X21" s="27">
        <f t="shared" si="5"/>
        <v>9.74</v>
      </c>
      <c r="Y21" s="15"/>
      <c r="Z21" s="18"/>
      <c r="AA21" s="22">
        <f t="shared" si="6"/>
        <v>152.99599999999998</v>
      </c>
      <c r="AB21" s="13"/>
      <c r="AC21" s="9"/>
      <c r="AD21" s="29">
        <v>79.3</v>
      </c>
      <c r="AE21" s="31">
        <v>8.0399999999999991</v>
      </c>
      <c r="AF21" s="15">
        <f t="shared" si="0"/>
        <v>154.696</v>
      </c>
      <c r="AG21" s="20"/>
    </row>
    <row r="22" spans="1:33" ht="18.75" x14ac:dyDescent="0.3">
      <c r="A22" s="5">
        <f t="shared" si="1"/>
        <v>69.3</v>
      </c>
      <c r="B22" s="6">
        <f t="shared" si="2"/>
        <v>153.786</v>
      </c>
      <c r="C22" s="25"/>
      <c r="D22" s="2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6">
        <f t="shared" si="4"/>
        <v>49.3</v>
      </c>
      <c r="W22" s="15"/>
      <c r="X22" s="27">
        <f t="shared" si="5"/>
        <v>9.7100000000000009</v>
      </c>
      <c r="Y22" s="15"/>
      <c r="Z22" s="18"/>
      <c r="AA22" s="22">
        <f t="shared" si="6"/>
        <v>153.02599999999998</v>
      </c>
      <c r="AB22" s="13"/>
      <c r="AC22" s="9"/>
      <c r="AD22" s="29">
        <v>85.3</v>
      </c>
      <c r="AE22" s="31">
        <v>7.1</v>
      </c>
      <c r="AF22" s="15">
        <f t="shared" si="0"/>
        <v>155.636</v>
      </c>
      <c r="AG22" s="28"/>
    </row>
    <row r="23" spans="1:33" ht="18.75" x14ac:dyDescent="0.3">
      <c r="A23" s="5">
        <f t="shared" si="1"/>
        <v>74.3</v>
      </c>
      <c r="B23" s="6">
        <f t="shared" si="2"/>
        <v>154.48599999999999</v>
      </c>
      <c r="C23" s="25"/>
      <c r="D23" s="23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6">
        <f t="shared" si="4"/>
        <v>52.3</v>
      </c>
      <c r="W23" s="15"/>
      <c r="X23" s="27">
        <f t="shared" si="5"/>
        <v>9.52</v>
      </c>
      <c r="Y23" s="15"/>
      <c r="Z23" s="18"/>
      <c r="AA23" s="22">
        <f t="shared" si="6"/>
        <v>153.21599999999998</v>
      </c>
      <c r="AB23" s="28"/>
      <c r="AC23" s="9"/>
      <c r="AD23" s="29">
        <v>91.3</v>
      </c>
      <c r="AE23" s="31">
        <v>6.06</v>
      </c>
      <c r="AF23" s="15">
        <f t="shared" si="0"/>
        <v>156.67599999999999</v>
      </c>
      <c r="AG23" s="20"/>
    </row>
    <row r="24" spans="1:33" ht="18.75" x14ac:dyDescent="0.3">
      <c r="A24" s="5">
        <f t="shared" si="1"/>
        <v>79.3</v>
      </c>
      <c r="B24" s="6">
        <f t="shared" si="2"/>
        <v>154.696</v>
      </c>
      <c r="C24" s="25"/>
      <c r="D24" s="23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6">
        <f t="shared" si="4"/>
        <v>55.3</v>
      </c>
      <c r="W24" s="15"/>
      <c r="X24" s="27">
        <f t="shared" si="5"/>
        <v>9.39</v>
      </c>
      <c r="Y24" s="32"/>
      <c r="Z24" s="32"/>
      <c r="AA24" s="22">
        <f t="shared" si="6"/>
        <v>153.346</v>
      </c>
      <c r="AB24" s="24"/>
      <c r="AC24" s="9"/>
      <c r="AD24" s="29">
        <v>97.3</v>
      </c>
      <c r="AE24" s="31">
        <v>5.7</v>
      </c>
      <c r="AF24" s="15">
        <f t="shared" si="0"/>
        <v>157.036</v>
      </c>
      <c r="AG24" s="21"/>
    </row>
    <row r="25" spans="1:33" ht="18.75" x14ac:dyDescent="0.3">
      <c r="A25" s="5">
        <f t="shared" si="1"/>
        <v>85.3</v>
      </c>
      <c r="B25" s="6">
        <f t="shared" si="2"/>
        <v>155.636</v>
      </c>
      <c r="C25" s="25"/>
      <c r="D25" s="23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6">
        <f t="shared" si="4"/>
        <v>59.3</v>
      </c>
      <c r="W25" s="32"/>
      <c r="X25" s="27">
        <f t="shared" si="5"/>
        <v>9.19</v>
      </c>
      <c r="Y25" s="32"/>
      <c r="Z25" s="32"/>
      <c r="AA25" s="22">
        <f t="shared" si="6"/>
        <v>153.54599999999999</v>
      </c>
      <c r="AB25" s="24"/>
      <c r="AC25" s="9"/>
      <c r="AD25" s="29">
        <v>104.3</v>
      </c>
      <c r="AE25" s="33">
        <v>5.23</v>
      </c>
      <c r="AF25" s="15">
        <f t="shared" si="0"/>
        <v>157.506</v>
      </c>
      <c r="AG25" s="21"/>
    </row>
    <row r="26" spans="1:33" ht="18.75" x14ac:dyDescent="0.3">
      <c r="A26" s="5">
        <f t="shared" si="1"/>
        <v>91.3</v>
      </c>
      <c r="B26" s="6">
        <f t="shared" si="2"/>
        <v>156.67599999999999</v>
      </c>
      <c r="C26" s="25"/>
      <c r="D26" s="23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6">
        <f t="shared" si="4"/>
        <v>64.3</v>
      </c>
      <c r="W26" s="32"/>
      <c r="X26" s="27">
        <f t="shared" si="5"/>
        <v>8.83</v>
      </c>
      <c r="Y26" s="32"/>
      <c r="Z26" s="32"/>
      <c r="AA26" s="22">
        <f t="shared" si="6"/>
        <v>153.90599999999998</v>
      </c>
      <c r="AB26" s="24"/>
      <c r="AC26" s="9"/>
      <c r="AD26" s="29">
        <v>109.3</v>
      </c>
      <c r="AE26" s="33">
        <v>4.62</v>
      </c>
      <c r="AF26" s="15">
        <f t="shared" si="0"/>
        <v>158.11599999999999</v>
      </c>
      <c r="AG26" s="21"/>
    </row>
    <row r="27" spans="1:33" ht="18.75" x14ac:dyDescent="0.3">
      <c r="A27" s="5">
        <f t="shared" si="1"/>
        <v>97.3</v>
      </c>
      <c r="B27" s="6">
        <f t="shared" si="2"/>
        <v>157.036</v>
      </c>
      <c r="C27" s="25"/>
      <c r="D27" s="23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6">
        <f t="shared" si="4"/>
        <v>69.3</v>
      </c>
      <c r="W27" s="32"/>
      <c r="X27" s="27">
        <f t="shared" si="5"/>
        <v>8.9499999999999993</v>
      </c>
      <c r="Y27" s="32"/>
      <c r="Z27" s="32"/>
      <c r="AA27" s="22">
        <f t="shared" si="6"/>
        <v>153.786</v>
      </c>
      <c r="AB27" s="24"/>
      <c r="AC27" s="9"/>
      <c r="AD27" s="29">
        <v>116.3</v>
      </c>
      <c r="AE27" s="33">
        <v>3.7</v>
      </c>
      <c r="AF27" s="15">
        <f t="shared" si="0"/>
        <v>159.036</v>
      </c>
      <c r="AG27" s="21"/>
    </row>
    <row r="28" spans="1:33" ht="18.75" x14ac:dyDescent="0.3">
      <c r="A28" s="5">
        <f t="shared" si="1"/>
        <v>104.3</v>
      </c>
      <c r="B28" s="6">
        <f t="shared" si="2"/>
        <v>157.506</v>
      </c>
      <c r="C28" s="25"/>
      <c r="D28" s="23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6">
        <f t="shared" si="4"/>
        <v>74.3</v>
      </c>
      <c r="W28" s="32"/>
      <c r="X28" s="27">
        <f t="shared" si="5"/>
        <v>8.25</v>
      </c>
      <c r="Y28" s="32"/>
      <c r="Z28" s="32"/>
      <c r="AA28" s="22">
        <f t="shared" si="6"/>
        <v>154.48599999999999</v>
      </c>
      <c r="AB28" s="28"/>
      <c r="AC28" s="9"/>
      <c r="AD28" s="29">
        <v>129.30000000000001</v>
      </c>
      <c r="AE28" s="31">
        <v>0.4</v>
      </c>
      <c r="AF28" s="15">
        <f t="shared" si="0"/>
        <v>162.33599999999998</v>
      </c>
      <c r="AG28" s="13"/>
    </row>
    <row r="29" spans="1:33" ht="18" x14ac:dyDescent="0.25">
      <c r="A29" s="5">
        <f t="shared" si="1"/>
        <v>109.3</v>
      </c>
      <c r="B29" s="6">
        <f t="shared" si="2"/>
        <v>158.11599999999999</v>
      </c>
      <c r="C29" s="24"/>
      <c r="D29" s="23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6">
        <f t="shared" si="4"/>
        <v>79.3</v>
      </c>
      <c r="W29" s="32"/>
      <c r="X29" s="27">
        <f t="shared" si="5"/>
        <v>8.0399999999999991</v>
      </c>
      <c r="Y29" s="32"/>
      <c r="Z29" s="32"/>
      <c r="AA29" s="22">
        <f t="shared" si="6"/>
        <v>154.696</v>
      </c>
      <c r="AB29" s="13"/>
      <c r="AC29" s="9"/>
      <c r="AD29" s="29">
        <v>148.80000000000001</v>
      </c>
      <c r="AE29" s="31">
        <v>0</v>
      </c>
      <c r="AF29" s="15">
        <f>+AA37</f>
        <v>162.73599999999999</v>
      </c>
      <c r="AG29" s="21" t="s">
        <v>22</v>
      </c>
    </row>
    <row r="30" spans="1:33" ht="18" x14ac:dyDescent="0.25">
      <c r="A30" s="5">
        <f t="shared" si="1"/>
        <v>116.3</v>
      </c>
      <c r="B30" s="6">
        <f t="shared" si="2"/>
        <v>159.036</v>
      </c>
      <c r="C30" s="34"/>
      <c r="D30" s="23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6">
        <f t="shared" si="4"/>
        <v>85.3</v>
      </c>
      <c r="W30" s="32"/>
      <c r="X30" s="27">
        <f t="shared" si="5"/>
        <v>7.1</v>
      </c>
      <c r="Y30" s="32"/>
      <c r="Z30" s="32"/>
      <c r="AA30" s="22">
        <f t="shared" si="6"/>
        <v>155.636</v>
      </c>
      <c r="AB30" s="13"/>
      <c r="AC30" s="9"/>
      <c r="AD30" s="29"/>
      <c r="AE30" s="31"/>
      <c r="AF30" s="15"/>
      <c r="AG30" s="28"/>
    </row>
    <row r="31" spans="1:33" ht="18" x14ac:dyDescent="0.25">
      <c r="A31" s="5">
        <f t="shared" si="1"/>
        <v>129.30000000000001</v>
      </c>
      <c r="B31" s="6">
        <f t="shared" si="2"/>
        <v>162.33599999999998</v>
      </c>
      <c r="C31" s="24"/>
      <c r="D31" s="23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6">
        <f t="shared" si="4"/>
        <v>91.3</v>
      </c>
      <c r="W31" s="15"/>
      <c r="X31" s="27">
        <f t="shared" si="5"/>
        <v>6.06</v>
      </c>
      <c r="Y31" s="15"/>
      <c r="Z31" s="18"/>
      <c r="AA31" s="22">
        <f t="shared" si="6"/>
        <v>156.67599999999999</v>
      </c>
      <c r="AB31" s="13"/>
      <c r="AC31" s="9"/>
      <c r="AD31" s="29"/>
      <c r="AE31" s="31"/>
      <c r="AF31" s="15"/>
      <c r="AG31" s="21"/>
    </row>
    <row r="32" spans="1:33" ht="18" x14ac:dyDescent="0.25">
      <c r="A32" s="5">
        <f>+V37</f>
        <v>148.80000000000001</v>
      </c>
      <c r="B32" s="6">
        <f t="shared" si="2"/>
        <v>162.73599999999999</v>
      </c>
      <c r="C32" s="24" t="s">
        <v>22</v>
      </c>
      <c r="D32" s="23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6">
        <f t="shared" si="4"/>
        <v>97.3</v>
      </c>
      <c r="W32" s="15"/>
      <c r="X32" s="27">
        <f t="shared" si="5"/>
        <v>5.7</v>
      </c>
      <c r="Y32" s="15"/>
      <c r="Z32" s="18"/>
      <c r="AA32" s="22">
        <f t="shared" si="6"/>
        <v>157.036</v>
      </c>
      <c r="AB32" s="13"/>
      <c r="AC32" s="9"/>
      <c r="AD32" s="35"/>
      <c r="AE32" s="35"/>
      <c r="AF32" s="35"/>
      <c r="AG32" s="35"/>
    </row>
    <row r="33" spans="1:33" ht="18" x14ac:dyDescent="0.25">
      <c r="A33" s="5">
        <f>+V39</f>
        <v>167.3</v>
      </c>
      <c r="B33" s="6">
        <f>+AA39</f>
        <v>163.64599999999999</v>
      </c>
      <c r="D33" s="23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6">
        <f>+AD25</f>
        <v>104.3</v>
      </c>
      <c r="W33" s="15"/>
      <c r="X33" s="27">
        <f t="shared" si="5"/>
        <v>5.23</v>
      </c>
      <c r="Y33" s="15"/>
      <c r="Z33" s="18"/>
      <c r="AA33" s="22">
        <f t="shared" si="6"/>
        <v>157.506</v>
      </c>
      <c r="AB33" s="28"/>
      <c r="AC33" s="4"/>
      <c r="AD33" s="4"/>
      <c r="AE33" s="4"/>
      <c r="AF33" s="4"/>
      <c r="AG33" s="4"/>
    </row>
    <row r="34" spans="1:33" ht="18.75" x14ac:dyDescent="0.3">
      <c r="A34" s="5">
        <f t="shared" ref="A34" si="7">+V40</f>
        <v>170</v>
      </c>
      <c r="B34" s="6">
        <f t="shared" ref="B34" si="8">+AA40</f>
        <v>164.68700000000001</v>
      </c>
      <c r="C34" s="36"/>
      <c r="D34" s="23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6">
        <f t="shared" si="4"/>
        <v>109.3</v>
      </c>
      <c r="W34" s="15"/>
      <c r="X34" s="27">
        <f t="shared" si="5"/>
        <v>4.62</v>
      </c>
      <c r="Y34" s="15"/>
      <c r="Z34" s="18"/>
      <c r="AA34" s="22">
        <f t="shared" si="6"/>
        <v>158.11599999999999</v>
      </c>
      <c r="AB34" s="28"/>
      <c r="AC34" s="9"/>
      <c r="AD34" s="37"/>
      <c r="AE34" s="38"/>
      <c r="AF34" s="39"/>
      <c r="AG34" s="40"/>
    </row>
    <row r="35" spans="1:33" ht="18.75" x14ac:dyDescent="0.3">
      <c r="A35" s="5">
        <f>+V42</f>
        <v>182</v>
      </c>
      <c r="B35" s="6">
        <f>+AA42</f>
        <v>165.09</v>
      </c>
      <c r="C35" s="36"/>
      <c r="D35" s="239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26">
        <f t="shared" si="4"/>
        <v>116.3</v>
      </c>
      <c r="W35" s="15"/>
      <c r="X35" s="27">
        <f t="shared" si="5"/>
        <v>3.7</v>
      </c>
      <c r="Y35" s="15"/>
      <c r="Z35" s="15"/>
      <c r="AA35" s="22">
        <f t="shared" si="6"/>
        <v>159.036</v>
      </c>
      <c r="AB35" s="20"/>
      <c r="AC35" s="9"/>
      <c r="AD35" s="37"/>
      <c r="AE35" s="38"/>
      <c r="AF35" s="39"/>
      <c r="AG35" s="40"/>
    </row>
    <row r="36" spans="1:33" ht="18" x14ac:dyDescent="0.25">
      <c r="A36" s="5">
        <f>+V43</f>
        <v>192</v>
      </c>
      <c r="B36" s="6">
        <f>+AA43</f>
        <v>165.386</v>
      </c>
      <c r="C36" s="24"/>
      <c r="D36" s="23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6">
        <f t="shared" si="4"/>
        <v>129.30000000000001</v>
      </c>
      <c r="W36" s="15"/>
      <c r="X36" s="27">
        <f t="shared" si="5"/>
        <v>0.4</v>
      </c>
      <c r="Y36" s="15"/>
      <c r="Z36" s="15"/>
      <c r="AA36" s="22">
        <f t="shared" si="6"/>
        <v>162.33599999999998</v>
      </c>
      <c r="AB36" s="28"/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6"/>
      <c r="D37" s="23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6">
        <f>+AD29</f>
        <v>148.80000000000001</v>
      </c>
      <c r="W37" s="15"/>
      <c r="X37" s="27">
        <f t="shared" si="5"/>
        <v>0</v>
      </c>
      <c r="Y37" s="15"/>
      <c r="Z37" s="18"/>
      <c r="AA37" s="22">
        <f t="shared" si="6"/>
        <v>162.73599999999999</v>
      </c>
      <c r="AB37" s="24" t="s">
        <v>22</v>
      </c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6"/>
      <c r="D38" s="23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>
        <v>3.99</v>
      </c>
      <c r="X38" s="15"/>
      <c r="Y38" s="15">
        <v>3.37</v>
      </c>
      <c r="Z38" s="18"/>
      <c r="AA38" s="22">
        <f>+$AA$6+W38-Y38</f>
        <v>166.726</v>
      </c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6"/>
      <c r="D39" s="23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>
        <v>167.3</v>
      </c>
      <c r="W39" s="15"/>
      <c r="X39" s="15">
        <v>3.08</v>
      </c>
      <c r="Y39" s="15"/>
      <c r="Z39" s="18"/>
      <c r="AA39" s="22">
        <f>+$AA$38-X39</f>
        <v>163.64599999999999</v>
      </c>
      <c r="AB39" s="21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6"/>
      <c r="D40" s="23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>
        <v>170</v>
      </c>
      <c r="W40" s="32"/>
      <c r="X40" s="15">
        <v>2.0390000000000001</v>
      </c>
      <c r="Y40" s="32"/>
      <c r="Z40" s="32"/>
      <c r="AA40" s="22">
        <f t="shared" ref="AA40:AA43" si="9">+$AA$38-X40</f>
        <v>164.68700000000001</v>
      </c>
      <c r="AB40" s="28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6"/>
      <c r="D41" s="23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>
        <v>1.18</v>
      </c>
      <c r="Y41" s="18"/>
      <c r="Z41" s="32"/>
      <c r="AA41" s="22">
        <f t="shared" si="9"/>
        <v>165.54599999999999</v>
      </c>
      <c r="AB41" s="13"/>
      <c r="AC41" s="9"/>
      <c r="AD41" s="9"/>
      <c r="AE41" s="9"/>
      <c r="AF41" s="9"/>
      <c r="AG41" s="9"/>
    </row>
    <row r="42" spans="1:33" ht="18" customHeight="1" x14ac:dyDescent="0.25">
      <c r="A42" s="5"/>
      <c r="B42" s="6"/>
      <c r="C42" s="28"/>
      <c r="D42" s="23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>
        <v>182</v>
      </c>
      <c r="W42" s="18"/>
      <c r="X42" s="15">
        <v>1.6359999999999999</v>
      </c>
      <c r="Y42" s="32"/>
      <c r="Z42" s="32"/>
      <c r="AA42" s="22">
        <f t="shared" si="9"/>
        <v>165.09</v>
      </c>
      <c r="AB42" s="13"/>
      <c r="AC42" s="9"/>
      <c r="AD42" s="9"/>
      <c r="AE42" s="9"/>
      <c r="AF42" s="9"/>
      <c r="AG42" s="9"/>
    </row>
    <row r="43" spans="1:33" ht="18" x14ac:dyDescent="0.25">
      <c r="A43" s="5"/>
      <c r="B43" s="6"/>
      <c r="C43" s="28"/>
      <c r="D43" s="23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>
        <v>192</v>
      </c>
      <c r="W43" s="42"/>
      <c r="X43" s="15">
        <v>1.34</v>
      </c>
      <c r="Y43" s="15"/>
      <c r="Z43" s="43"/>
      <c r="AA43" s="22">
        <f t="shared" si="9"/>
        <v>165.386</v>
      </c>
      <c r="AB43" s="13"/>
      <c r="AC43" s="40"/>
      <c r="AD43" s="44"/>
      <c r="AE43" s="45"/>
      <c r="AF43" s="45"/>
      <c r="AG43" s="9"/>
    </row>
    <row r="44" spans="1:33" ht="18" x14ac:dyDescent="0.25">
      <c r="V44" s="18"/>
      <c r="W44" s="18"/>
      <c r="X44" s="15"/>
      <c r="Y44" s="18"/>
      <c r="Z44" s="18"/>
      <c r="AA44" s="22"/>
      <c r="AB44" s="28"/>
    </row>
    <row r="45" spans="1:33" ht="18" customHeight="1" x14ac:dyDescent="0.25">
      <c r="A45" s="46"/>
      <c r="B45" s="47"/>
      <c r="C45" s="48"/>
      <c r="D45" s="235" t="s">
        <v>23</v>
      </c>
    </row>
    <row r="46" spans="1:33" ht="18" x14ac:dyDescent="0.25">
      <c r="A46" s="49">
        <v>12.3</v>
      </c>
      <c r="B46" s="50">
        <v>162.73599999999999</v>
      </c>
      <c r="C46" s="51" t="s">
        <v>24</v>
      </c>
      <c r="D46" s="235"/>
    </row>
    <row r="47" spans="1:33" ht="18" x14ac:dyDescent="0.25">
      <c r="A47" s="49">
        <v>148.80000000000001</v>
      </c>
      <c r="B47" s="50">
        <v>162.73599999999999</v>
      </c>
      <c r="C47" s="51" t="s">
        <v>25</v>
      </c>
      <c r="D47" s="235"/>
    </row>
    <row r="48" spans="1:33" ht="18" x14ac:dyDescent="0.25">
      <c r="A48" s="52">
        <v>5</v>
      </c>
      <c r="B48" s="53">
        <v>166.636</v>
      </c>
      <c r="C48" s="236" t="s">
        <v>26</v>
      </c>
      <c r="D48" s="235"/>
    </row>
    <row r="49" spans="1:5" ht="18" x14ac:dyDescent="0.25">
      <c r="A49" s="52">
        <v>5</v>
      </c>
      <c r="B49" s="53">
        <f>+B48-1.5</f>
        <v>165.136</v>
      </c>
      <c r="C49" s="237"/>
      <c r="D49" s="235"/>
    </row>
    <row r="50" spans="1:5" ht="18" x14ac:dyDescent="0.25">
      <c r="A50" s="52">
        <v>7</v>
      </c>
      <c r="B50" s="53">
        <f>+B51+1</f>
        <v>165.61</v>
      </c>
      <c r="C50" s="236" t="s">
        <v>27</v>
      </c>
      <c r="D50" s="235"/>
    </row>
    <row r="51" spans="1:5" ht="18" x14ac:dyDescent="0.25">
      <c r="A51" s="52">
        <v>7</v>
      </c>
      <c r="B51" s="53">
        <v>164.61</v>
      </c>
      <c r="C51" s="237"/>
      <c r="D51" s="235"/>
    </row>
    <row r="52" spans="1:5" ht="18" x14ac:dyDescent="0.25">
      <c r="A52" s="52">
        <v>10</v>
      </c>
      <c r="B52" s="53">
        <v>164.61</v>
      </c>
      <c r="C52" s="231" t="s">
        <v>28</v>
      </c>
      <c r="D52" s="235"/>
    </row>
    <row r="53" spans="1:5" ht="18" x14ac:dyDescent="0.25">
      <c r="A53" s="52">
        <v>10</v>
      </c>
      <c r="B53" s="53">
        <f>+B52-1</f>
        <v>163.61000000000001</v>
      </c>
      <c r="C53" s="231"/>
      <c r="D53" s="235"/>
    </row>
    <row r="54" spans="1:5" ht="18" x14ac:dyDescent="0.25">
      <c r="A54" s="52">
        <v>13.5</v>
      </c>
      <c r="B54" s="53">
        <v>163.61000000000001</v>
      </c>
      <c r="C54" s="238" t="s">
        <v>29</v>
      </c>
      <c r="D54" s="235"/>
    </row>
    <row r="55" spans="1:5" ht="18" x14ac:dyDescent="0.25">
      <c r="A55" s="52">
        <v>13.5</v>
      </c>
      <c r="B55" s="53">
        <f>+B54-1</f>
        <v>162.61000000000001</v>
      </c>
      <c r="C55" s="237"/>
      <c r="D55" s="235"/>
    </row>
    <row r="56" spans="1:5" ht="18" x14ac:dyDescent="0.25">
      <c r="A56" s="52"/>
      <c r="B56" s="53"/>
      <c r="C56" s="231"/>
      <c r="D56" s="54"/>
    </row>
    <row r="57" spans="1:5" ht="18" x14ac:dyDescent="0.25">
      <c r="A57" s="52"/>
      <c r="B57" s="53"/>
      <c r="C57" s="231"/>
      <c r="D57" s="54"/>
    </row>
    <row r="58" spans="1:5" ht="18" x14ac:dyDescent="0.25">
      <c r="A58" s="55">
        <v>3</v>
      </c>
      <c r="B58" s="56">
        <v>165.386</v>
      </c>
      <c r="C58" s="57" t="s">
        <v>30</v>
      </c>
    </row>
    <row r="59" spans="1:5" ht="18" x14ac:dyDescent="0.25">
      <c r="A59" s="55">
        <v>192</v>
      </c>
      <c r="B59" s="56">
        <v>165.386</v>
      </c>
      <c r="C59" s="57" t="s">
        <v>30</v>
      </c>
    </row>
    <row r="60" spans="1:5" ht="18" x14ac:dyDescent="0.25">
      <c r="A60" s="58" t="s">
        <v>31</v>
      </c>
      <c r="B60" s="58"/>
      <c r="C60" s="59">
        <v>158.61000000000001</v>
      </c>
      <c r="E60" s="215">
        <f>+B58-C60</f>
        <v>6.775999999999982</v>
      </c>
    </row>
    <row r="61" spans="1:5" ht="18" x14ac:dyDescent="0.25">
      <c r="A61" s="60" t="s">
        <v>32</v>
      </c>
      <c r="B61" s="58"/>
      <c r="C61" s="53">
        <v>165.136</v>
      </c>
    </row>
    <row r="62" spans="1:5" ht="18" x14ac:dyDescent="0.25">
      <c r="A62" s="232" t="s">
        <v>33</v>
      </c>
      <c r="B62" s="232"/>
      <c r="C62" s="59">
        <f>+Z4</f>
        <v>167.428</v>
      </c>
    </row>
    <row r="63" spans="1:5" ht="18" x14ac:dyDescent="0.25">
      <c r="A63" s="232" t="s">
        <v>34</v>
      </c>
      <c r="B63" s="232"/>
      <c r="C63" s="59">
        <f>+B58</f>
        <v>165.386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56:C57"/>
    <mergeCell ref="A62:B62"/>
    <mergeCell ref="A63:B63"/>
    <mergeCell ref="AB2:AB3"/>
    <mergeCell ref="D45:D55"/>
    <mergeCell ref="C48:C49"/>
    <mergeCell ref="C50:C51"/>
    <mergeCell ref="C52:C53"/>
    <mergeCell ref="C54:C55"/>
    <mergeCell ref="D1:D43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/>
  <dimension ref="A1:AG61"/>
  <sheetViews>
    <sheetView zoomScale="50" zoomScaleNormal="50" workbookViewId="0">
      <selection activeCell="C59" sqref="C59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39" t="s">
        <v>3</v>
      </c>
      <c r="E1" s="240" t="s">
        <v>4</v>
      </c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4"/>
      <c r="V1" s="241" t="s">
        <v>5</v>
      </c>
      <c r="W1" s="242"/>
      <c r="X1" s="242"/>
      <c r="Y1" s="242"/>
      <c r="Z1" s="242"/>
      <c r="AA1" s="242"/>
      <c r="AB1" s="243"/>
      <c r="AC1" s="4"/>
      <c r="AD1" s="241" t="s">
        <v>6</v>
      </c>
      <c r="AE1" s="242"/>
      <c r="AF1" s="242"/>
      <c r="AG1" s="243"/>
    </row>
    <row r="2" spans="1:33" ht="20.25" x14ac:dyDescent="0.3">
      <c r="A2" s="5"/>
      <c r="B2" s="6">
        <f>+Z4</f>
        <v>167.428</v>
      </c>
      <c r="C2" s="7" t="s">
        <v>7</v>
      </c>
      <c r="D2" s="23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8</v>
      </c>
      <c r="W2" s="244" t="s">
        <v>9</v>
      </c>
      <c r="X2" s="244" t="s">
        <v>10</v>
      </c>
      <c r="Y2" s="244" t="s">
        <v>11</v>
      </c>
      <c r="Z2" s="244" t="s">
        <v>12</v>
      </c>
      <c r="AA2" s="246" t="s">
        <v>1</v>
      </c>
      <c r="AB2" s="233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166.636</v>
      </c>
      <c r="C3" s="13" t="s">
        <v>16</v>
      </c>
      <c r="D3" s="23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34"/>
      <c r="AC3" s="9"/>
      <c r="AD3" s="14">
        <v>10.199999999999999</v>
      </c>
      <c r="AE3" s="14">
        <v>0</v>
      </c>
      <c r="AF3" s="15">
        <f>+AA10</f>
        <v>164.309</v>
      </c>
      <c r="AG3" s="13" t="s">
        <v>17</v>
      </c>
    </row>
    <row r="4" spans="1:33" ht="18.75" x14ac:dyDescent="0.3">
      <c r="A4" s="5">
        <f>+V9</f>
        <v>10.199999999999999</v>
      </c>
      <c r="B4" s="6">
        <f>+AA9</f>
        <v>164.309</v>
      </c>
      <c r="C4" s="16"/>
      <c r="D4" s="23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>
        <v>0</v>
      </c>
      <c r="W4" s="15">
        <v>1.1499999999999999</v>
      </c>
      <c r="X4" s="15"/>
      <c r="Y4" s="15"/>
      <c r="Z4" s="15">
        <v>167.428</v>
      </c>
      <c r="AA4" s="19">
        <f>+Z4+W4</f>
        <v>168.578</v>
      </c>
      <c r="AB4" s="20" t="s">
        <v>7</v>
      </c>
      <c r="AC4" s="9"/>
      <c r="AD4" s="14">
        <v>12</v>
      </c>
      <c r="AE4" s="14">
        <v>6.7</v>
      </c>
      <c r="AF4" s="15">
        <f t="shared" ref="AF4:AF23" si="0">+AA11</f>
        <v>157.60900000000001</v>
      </c>
      <c r="AG4" s="21"/>
    </row>
    <row r="5" spans="1:33" ht="18" x14ac:dyDescent="0.25">
      <c r="A5" s="5">
        <f t="shared" ref="A5:A25" si="1">+V10</f>
        <v>10.199999999999999</v>
      </c>
      <c r="B5" s="6">
        <f t="shared" ref="B5:B25" si="2">+AA10</f>
        <v>164.309</v>
      </c>
      <c r="C5" s="20" t="s">
        <v>18</v>
      </c>
      <c r="D5" s="23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1.9419999999999999</v>
      </c>
      <c r="Y5" s="15"/>
      <c r="Z5" s="18"/>
      <c r="AA5" s="22">
        <f>+$AA$4-X5</f>
        <v>166.636</v>
      </c>
      <c r="AB5" s="13" t="s">
        <v>16</v>
      </c>
      <c r="AC5" s="23"/>
      <c r="AD5" s="14">
        <v>18</v>
      </c>
      <c r="AE5" s="14">
        <v>6.74</v>
      </c>
      <c r="AF5" s="15">
        <f t="shared" si="0"/>
        <v>157.56899999999999</v>
      </c>
      <c r="AG5" s="21"/>
    </row>
    <row r="6" spans="1:33" ht="18" x14ac:dyDescent="0.25">
      <c r="A6" s="5">
        <f t="shared" si="1"/>
        <v>12</v>
      </c>
      <c r="B6" s="6">
        <f t="shared" si="2"/>
        <v>157.60900000000001</v>
      </c>
      <c r="C6" s="20"/>
      <c r="D6" s="23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>
        <v>1.3580000000000001</v>
      </c>
      <c r="X6" s="15"/>
      <c r="Y6" s="15">
        <v>2.8170000000000002</v>
      </c>
      <c r="Z6" s="18"/>
      <c r="AA6" s="22">
        <f>+$AA$4+W6-Y6</f>
        <v>167.119</v>
      </c>
      <c r="AB6" s="20"/>
      <c r="AC6" s="23"/>
      <c r="AD6" s="14">
        <v>26</v>
      </c>
      <c r="AE6" s="14">
        <v>7.24</v>
      </c>
      <c r="AF6" s="15">
        <f t="shared" si="0"/>
        <v>157.06899999999999</v>
      </c>
      <c r="AG6" s="21"/>
    </row>
    <row r="7" spans="1:33" ht="18" x14ac:dyDescent="0.25">
      <c r="A7" s="5">
        <f t="shared" si="1"/>
        <v>18</v>
      </c>
      <c r="B7" s="6">
        <f t="shared" si="2"/>
        <v>157.56899999999999</v>
      </c>
      <c r="C7" s="20"/>
      <c r="D7" s="23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5"/>
      <c r="X7" s="15">
        <v>1.51</v>
      </c>
      <c r="Y7" s="15"/>
      <c r="Z7" s="18"/>
      <c r="AA7" s="22">
        <f>+$AA$6-X7</f>
        <v>165.60900000000001</v>
      </c>
      <c r="AB7" s="24" t="s">
        <v>35</v>
      </c>
      <c r="AC7" s="23"/>
      <c r="AD7" s="14">
        <v>34</v>
      </c>
      <c r="AE7" s="14">
        <v>10.38</v>
      </c>
      <c r="AF7" s="15">
        <f t="shared" si="0"/>
        <v>153.929</v>
      </c>
      <c r="AG7" s="21"/>
    </row>
    <row r="8" spans="1:33" ht="18.75" x14ac:dyDescent="0.3">
      <c r="A8" s="5">
        <f t="shared" si="1"/>
        <v>26</v>
      </c>
      <c r="B8" s="6">
        <f t="shared" si="2"/>
        <v>157.06899999999999</v>
      </c>
      <c r="C8" s="16"/>
      <c r="D8" s="23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/>
      <c r="X8" s="15">
        <v>2.5099999999999998</v>
      </c>
      <c r="Y8" s="15"/>
      <c r="Z8" s="18"/>
      <c r="AA8" s="22">
        <f t="shared" ref="AA8:AA9" si="3">+$AA$6-X8</f>
        <v>164.60900000000001</v>
      </c>
      <c r="AB8" s="24" t="s">
        <v>20</v>
      </c>
      <c r="AC8" s="23"/>
      <c r="AD8" s="14">
        <v>42</v>
      </c>
      <c r="AE8" s="14">
        <v>12.09</v>
      </c>
      <c r="AF8" s="15">
        <f t="shared" si="0"/>
        <v>152.21899999999999</v>
      </c>
      <c r="AG8" s="21"/>
    </row>
    <row r="9" spans="1:33" ht="18" x14ac:dyDescent="0.25">
      <c r="A9" s="5">
        <f t="shared" si="1"/>
        <v>34</v>
      </c>
      <c r="B9" s="6">
        <f t="shared" si="2"/>
        <v>153.929</v>
      </c>
      <c r="C9" s="20"/>
      <c r="D9" s="23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>
        <v>10.199999999999999</v>
      </c>
      <c r="W9" s="15"/>
      <c r="X9" s="15">
        <v>2.81</v>
      </c>
      <c r="Y9" s="15"/>
      <c r="Z9" s="18"/>
      <c r="AA9" s="22">
        <f t="shared" si="3"/>
        <v>164.309</v>
      </c>
      <c r="AB9" s="13" t="s">
        <v>18</v>
      </c>
      <c r="AC9" s="23"/>
      <c r="AD9" s="14">
        <v>50</v>
      </c>
      <c r="AE9" s="14">
        <v>12.64</v>
      </c>
      <c r="AF9" s="15">
        <f t="shared" si="0"/>
        <v>151.66899999999998</v>
      </c>
      <c r="AG9" s="21"/>
    </row>
    <row r="10" spans="1:33" ht="18" x14ac:dyDescent="0.25">
      <c r="A10" s="5">
        <f t="shared" si="1"/>
        <v>42</v>
      </c>
      <c r="B10" s="6">
        <f t="shared" si="2"/>
        <v>152.21899999999999</v>
      </c>
      <c r="C10" s="20"/>
      <c r="D10" s="23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6">
        <f>+AD3</f>
        <v>10.199999999999999</v>
      </c>
      <c r="W10" s="15"/>
      <c r="X10" s="27">
        <f>+AE3</f>
        <v>0</v>
      </c>
      <c r="Y10" s="15"/>
      <c r="Z10" s="18"/>
      <c r="AA10" s="22">
        <f>+$AA$9-X10</f>
        <v>164.309</v>
      </c>
      <c r="AB10" s="28"/>
      <c r="AC10" s="23"/>
      <c r="AD10" s="14">
        <v>58</v>
      </c>
      <c r="AE10" s="14">
        <v>11.86</v>
      </c>
      <c r="AF10" s="15">
        <f t="shared" si="0"/>
        <v>152.44900000000001</v>
      </c>
      <c r="AG10" s="21"/>
    </row>
    <row r="11" spans="1:33" ht="18.75" x14ac:dyDescent="0.3">
      <c r="A11" s="5">
        <f t="shared" si="1"/>
        <v>50</v>
      </c>
      <c r="B11" s="6">
        <f t="shared" si="2"/>
        <v>151.66899999999998</v>
      </c>
      <c r="C11" s="25"/>
      <c r="D11" s="23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6">
        <f t="shared" ref="V11:V30" si="4">+AD4</f>
        <v>12</v>
      </c>
      <c r="W11" s="15"/>
      <c r="X11" s="27">
        <f t="shared" ref="X11:X30" si="5">+AE4</f>
        <v>6.7</v>
      </c>
      <c r="Y11" s="15"/>
      <c r="Z11" s="18"/>
      <c r="AA11" s="22">
        <f t="shared" ref="AA11:AA30" si="6">+$AA$9-X11</f>
        <v>157.60900000000001</v>
      </c>
      <c r="AB11" s="13"/>
      <c r="AC11" s="23"/>
      <c r="AD11" s="14">
        <v>66</v>
      </c>
      <c r="AE11" s="14">
        <v>11.93</v>
      </c>
      <c r="AF11" s="15">
        <f t="shared" si="0"/>
        <v>152.37899999999999</v>
      </c>
      <c r="AG11" s="21"/>
    </row>
    <row r="12" spans="1:33" ht="18.75" x14ac:dyDescent="0.3">
      <c r="A12" s="5">
        <f t="shared" si="1"/>
        <v>58</v>
      </c>
      <c r="B12" s="6">
        <f t="shared" si="2"/>
        <v>152.44900000000001</v>
      </c>
      <c r="C12" s="25"/>
      <c r="D12" s="23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6">
        <f t="shared" si="4"/>
        <v>18</v>
      </c>
      <c r="W12" s="15"/>
      <c r="X12" s="27">
        <f t="shared" si="5"/>
        <v>6.74</v>
      </c>
      <c r="Y12" s="15"/>
      <c r="Z12" s="18"/>
      <c r="AA12" s="22">
        <f t="shared" si="6"/>
        <v>157.56899999999999</v>
      </c>
      <c r="AB12" s="20"/>
      <c r="AC12" s="23"/>
      <c r="AD12" s="14">
        <v>74</v>
      </c>
      <c r="AE12" s="14">
        <v>11.44</v>
      </c>
      <c r="AF12" s="15">
        <f t="shared" si="0"/>
        <v>152.869</v>
      </c>
      <c r="AG12" s="21"/>
    </row>
    <row r="13" spans="1:33" ht="18.75" x14ac:dyDescent="0.3">
      <c r="A13" s="5">
        <f t="shared" si="1"/>
        <v>66</v>
      </c>
      <c r="B13" s="6">
        <f t="shared" si="2"/>
        <v>152.37899999999999</v>
      </c>
      <c r="C13" s="25"/>
      <c r="D13" s="23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6">
        <f t="shared" si="4"/>
        <v>26</v>
      </c>
      <c r="W13" s="15"/>
      <c r="X13" s="27">
        <f t="shared" si="5"/>
        <v>7.24</v>
      </c>
      <c r="Y13" s="15"/>
      <c r="Z13" s="18"/>
      <c r="AA13" s="22">
        <f t="shared" si="6"/>
        <v>157.06899999999999</v>
      </c>
      <c r="AB13" s="13"/>
      <c r="AC13" s="23"/>
      <c r="AD13" s="14">
        <v>80</v>
      </c>
      <c r="AE13" s="14">
        <v>11.09</v>
      </c>
      <c r="AF13" s="15">
        <f t="shared" si="0"/>
        <v>153.21899999999999</v>
      </c>
      <c r="AG13" s="21"/>
    </row>
    <row r="14" spans="1:33" ht="18.75" x14ac:dyDescent="0.3">
      <c r="A14" s="5">
        <f t="shared" si="1"/>
        <v>74</v>
      </c>
      <c r="B14" s="6">
        <f t="shared" si="2"/>
        <v>152.869</v>
      </c>
      <c r="C14" s="25"/>
      <c r="D14" s="23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6">
        <f t="shared" si="4"/>
        <v>34</v>
      </c>
      <c r="W14" s="15"/>
      <c r="X14" s="27">
        <f t="shared" si="5"/>
        <v>10.38</v>
      </c>
      <c r="Y14" s="15"/>
      <c r="Z14" s="18"/>
      <c r="AA14" s="22">
        <f t="shared" si="6"/>
        <v>153.929</v>
      </c>
      <c r="AB14" s="13"/>
      <c r="AC14" s="23"/>
      <c r="AD14" s="14">
        <v>87</v>
      </c>
      <c r="AE14" s="14">
        <v>11.59</v>
      </c>
      <c r="AF14" s="15">
        <f t="shared" si="0"/>
        <v>152.71899999999999</v>
      </c>
      <c r="AG14" s="21"/>
    </row>
    <row r="15" spans="1:33" ht="18.75" x14ac:dyDescent="0.3">
      <c r="A15" s="5">
        <f t="shared" si="1"/>
        <v>80</v>
      </c>
      <c r="B15" s="6">
        <f t="shared" si="2"/>
        <v>153.21899999999999</v>
      </c>
      <c r="C15" s="25"/>
      <c r="D15" s="23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6">
        <f t="shared" si="4"/>
        <v>42</v>
      </c>
      <c r="W15" s="15"/>
      <c r="X15" s="27">
        <f t="shared" si="5"/>
        <v>12.09</v>
      </c>
      <c r="Y15" s="15"/>
      <c r="Z15" s="18"/>
      <c r="AA15" s="22">
        <f t="shared" si="6"/>
        <v>152.21899999999999</v>
      </c>
      <c r="AB15" s="13"/>
      <c r="AC15" s="23"/>
      <c r="AD15" s="14">
        <v>94</v>
      </c>
      <c r="AE15" s="14">
        <v>9.49</v>
      </c>
      <c r="AF15" s="15">
        <f t="shared" si="0"/>
        <v>154.81899999999999</v>
      </c>
      <c r="AG15" s="21"/>
    </row>
    <row r="16" spans="1:33" ht="18.75" x14ac:dyDescent="0.3">
      <c r="A16" s="5">
        <f t="shared" si="1"/>
        <v>87</v>
      </c>
      <c r="B16" s="6">
        <f t="shared" si="2"/>
        <v>152.71899999999999</v>
      </c>
      <c r="C16" s="25"/>
      <c r="D16" s="23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6">
        <f t="shared" si="4"/>
        <v>50</v>
      </c>
      <c r="W16" s="15"/>
      <c r="X16" s="27">
        <f t="shared" si="5"/>
        <v>12.64</v>
      </c>
      <c r="Y16" s="15"/>
      <c r="Z16" s="18"/>
      <c r="AA16" s="22">
        <f t="shared" si="6"/>
        <v>151.66899999999998</v>
      </c>
      <c r="AB16" s="13"/>
      <c r="AC16" s="23"/>
      <c r="AD16" s="14">
        <v>101</v>
      </c>
      <c r="AE16" s="14">
        <v>10.029999999999999</v>
      </c>
      <c r="AF16" s="15">
        <f t="shared" si="0"/>
        <v>154.279</v>
      </c>
      <c r="AG16" s="21"/>
    </row>
    <row r="17" spans="1:33" ht="18.75" x14ac:dyDescent="0.3">
      <c r="A17" s="5">
        <f t="shared" si="1"/>
        <v>94</v>
      </c>
      <c r="B17" s="6">
        <f t="shared" si="2"/>
        <v>154.81899999999999</v>
      </c>
      <c r="C17" s="25"/>
      <c r="D17" s="23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6">
        <f t="shared" si="4"/>
        <v>58</v>
      </c>
      <c r="W17" s="15"/>
      <c r="X17" s="27">
        <f t="shared" si="5"/>
        <v>11.86</v>
      </c>
      <c r="Y17" s="15"/>
      <c r="Z17" s="18"/>
      <c r="AA17" s="22">
        <f t="shared" si="6"/>
        <v>152.44900000000001</v>
      </c>
      <c r="AB17" s="28"/>
      <c r="AC17" s="23"/>
      <c r="AD17" s="29">
        <v>108</v>
      </c>
      <c r="AE17" s="14">
        <v>8.6999999999999993</v>
      </c>
      <c r="AF17" s="15">
        <f t="shared" si="0"/>
        <v>155.60900000000001</v>
      </c>
      <c r="AG17" s="20"/>
    </row>
    <row r="18" spans="1:33" ht="18.75" x14ac:dyDescent="0.3">
      <c r="A18" s="5">
        <f t="shared" si="1"/>
        <v>101</v>
      </c>
      <c r="B18" s="6">
        <f t="shared" si="2"/>
        <v>154.279</v>
      </c>
      <c r="C18" s="25"/>
      <c r="D18" s="23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6">
        <f t="shared" si="4"/>
        <v>66</v>
      </c>
      <c r="W18" s="15"/>
      <c r="X18" s="27">
        <f t="shared" si="5"/>
        <v>11.93</v>
      </c>
      <c r="Y18" s="15"/>
      <c r="Z18" s="18"/>
      <c r="AA18" s="22">
        <f t="shared" si="6"/>
        <v>152.37899999999999</v>
      </c>
      <c r="AB18" s="30"/>
      <c r="AC18" s="23"/>
      <c r="AD18" s="29">
        <v>115</v>
      </c>
      <c r="AE18" s="31">
        <v>8.31</v>
      </c>
      <c r="AF18" s="15">
        <f t="shared" si="0"/>
        <v>155.999</v>
      </c>
      <c r="AG18" s="21"/>
    </row>
    <row r="19" spans="1:33" ht="18.75" x14ac:dyDescent="0.3">
      <c r="A19" s="5">
        <f t="shared" si="1"/>
        <v>108</v>
      </c>
      <c r="B19" s="6">
        <f t="shared" si="2"/>
        <v>155.60900000000001</v>
      </c>
      <c r="C19" s="25"/>
      <c r="D19" s="23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6">
        <f t="shared" si="4"/>
        <v>74</v>
      </c>
      <c r="W19" s="15"/>
      <c r="X19" s="27">
        <f t="shared" si="5"/>
        <v>11.44</v>
      </c>
      <c r="Y19" s="15"/>
      <c r="Z19" s="18"/>
      <c r="AA19" s="22">
        <f t="shared" si="6"/>
        <v>152.869</v>
      </c>
      <c r="AB19" s="30"/>
      <c r="AC19" s="9"/>
      <c r="AD19" s="29">
        <v>122</v>
      </c>
      <c r="AE19" s="31">
        <v>7.52</v>
      </c>
      <c r="AF19" s="15">
        <f t="shared" si="0"/>
        <v>156.78899999999999</v>
      </c>
      <c r="AG19" s="28"/>
    </row>
    <row r="20" spans="1:33" ht="18.75" x14ac:dyDescent="0.3">
      <c r="A20" s="5">
        <f t="shared" si="1"/>
        <v>115</v>
      </c>
      <c r="B20" s="6">
        <f t="shared" si="2"/>
        <v>155.999</v>
      </c>
      <c r="C20" s="25"/>
      <c r="D20" s="23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6">
        <f t="shared" si="4"/>
        <v>80</v>
      </c>
      <c r="W20" s="15"/>
      <c r="X20" s="27">
        <f t="shared" si="5"/>
        <v>11.09</v>
      </c>
      <c r="Y20" s="15"/>
      <c r="Z20" s="18"/>
      <c r="AA20" s="22">
        <f t="shared" si="6"/>
        <v>153.21899999999999</v>
      </c>
      <c r="AB20" s="13"/>
      <c r="AC20" s="9"/>
      <c r="AD20" s="29">
        <v>130</v>
      </c>
      <c r="AE20" s="31">
        <v>6.2</v>
      </c>
      <c r="AF20" s="15">
        <f t="shared" si="0"/>
        <v>158.10900000000001</v>
      </c>
      <c r="AG20" s="21"/>
    </row>
    <row r="21" spans="1:33" ht="18.75" x14ac:dyDescent="0.3">
      <c r="A21" s="5">
        <f t="shared" si="1"/>
        <v>122</v>
      </c>
      <c r="B21" s="6">
        <f t="shared" si="2"/>
        <v>156.78899999999999</v>
      </c>
      <c r="C21" s="25"/>
      <c r="D21" s="23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6">
        <f t="shared" si="4"/>
        <v>87</v>
      </c>
      <c r="W21" s="15"/>
      <c r="X21" s="27">
        <f t="shared" si="5"/>
        <v>11.59</v>
      </c>
      <c r="Y21" s="15"/>
      <c r="Z21" s="18"/>
      <c r="AA21" s="22">
        <f t="shared" si="6"/>
        <v>152.71899999999999</v>
      </c>
      <c r="AB21" s="13"/>
      <c r="AC21" s="9"/>
      <c r="AD21" s="29">
        <v>138</v>
      </c>
      <c r="AE21" s="31">
        <v>5.72</v>
      </c>
      <c r="AF21" s="15">
        <f t="shared" si="0"/>
        <v>158.589</v>
      </c>
      <c r="AG21" s="20"/>
    </row>
    <row r="22" spans="1:33" ht="18.75" x14ac:dyDescent="0.3">
      <c r="A22" s="5">
        <f t="shared" si="1"/>
        <v>130</v>
      </c>
      <c r="B22" s="6">
        <f t="shared" si="2"/>
        <v>158.10900000000001</v>
      </c>
      <c r="C22" s="25"/>
      <c r="D22" s="2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6">
        <f t="shared" si="4"/>
        <v>94</v>
      </c>
      <c r="W22" s="15"/>
      <c r="X22" s="27">
        <f t="shared" si="5"/>
        <v>9.49</v>
      </c>
      <c r="Y22" s="15"/>
      <c r="Z22" s="18"/>
      <c r="AA22" s="22">
        <f t="shared" si="6"/>
        <v>154.81899999999999</v>
      </c>
      <c r="AB22" s="13"/>
      <c r="AC22" s="9"/>
      <c r="AD22" s="29">
        <v>146</v>
      </c>
      <c r="AE22" s="31">
        <v>4.54</v>
      </c>
      <c r="AF22" s="15">
        <f t="shared" si="0"/>
        <v>159.76900000000001</v>
      </c>
      <c r="AG22" s="28"/>
    </row>
    <row r="23" spans="1:33" ht="18.75" x14ac:dyDescent="0.3">
      <c r="A23" s="5">
        <f t="shared" si="1"/>
        <v>138</v>
      </c>
      <c r="B23" s="6">
        <f t="shared" si="2"/>
        <v>158.589</v>
      </c>
      <c r="C23" s="25"/>
      <c r="D23" s="23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6">
        <f t="shared" si="4"/>
        <v>101</v>
      </c>
      <c r="W23" s="15"/>
      <c r="X23" s="27">
        <f t="shared" si="5"/>
        <v>10.029999999999999</v>
      </c>
      <c r="Y23" s="15"/>
      <c r="Z23" s="18"/>
      <c r="AA23" s="22">
        <f t="shared" si="6"/>
        <v>154.279</v>
      </c>
      <c r="AB23" s="28"/>
      <c r="AC23" s="9"/>
      <c r="AD23" s="29">
        <v>154</v>
      </c>
      <c r="AE23" s="31">
        <v>0</v>
      </c>
      <c r="AF23" s="15">
        <f t="shared" si="0"/>
        <v>164.309</v>
      </c>
      <c r="AG23" s="21" t="s">
        <v>22</v>
      </c>
    </row>
    <row r="24" spans="1:33" ht="18.75" x14ac:dyDescent="0.3">
      <c r="A24" s="5">
        <f t="shared" si="1"/>
        <v>146</v>
      </c>
      <c r="B24" s="6">
        <f t="shared" si="2"/>
        <v>159.76900000000001</v>
      </c>
      <c r="C24" s="25"/>
      <c r="D24" s="23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6">
        <f t="shared" si="4"/>
        <v>108</v>
      </c>
      <c r="W24" s="15"/>
      <c r="X24" s="27">
        <f t="shared" si="5"/>
        <v>8.6999999999999993</v>
      </c>
      <c r="Y24" s="32"/>
      <c r="Z24" s="32"/>
      <c r="AA24" s="22">
        <f t="shared" si="6"/>
        <v>155.60900000000001</v>
      </c>
      <c r="AB24" s="24"/>
      <c r="AC24" s="9"/>
      <c r="AD24" s="29"/>
      <c r="AE24" s="31"/>
      <c r="AF24" s="15"/>
      <c r="AG24" s="21"/>
    </row>
    <row r="25" spans="1:33" ht="18" x14ac:dyDescent="0.25">
      <c r="A25" s="5">
        <f t="shared" si="1"/>
        <v>154</v>
      </c>
      <c r="B25" s="6">
        <f t="shared" si="2"/>
        <v>164.309</v>
      </c>
      <c r="C25" s="24" t="s">
        <v>22</v>
      </c>
      <c r="D25" s="23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6">
        <f t="shared" si="4"/>
        <v>115</v>
      </c>
      <c r="W25" s="32"/>
      <c r="X25" s="27">
        <f t="shared" si="5"/>
        <v>8.31</v>
      </c>
      <c r="Y25" s="32"/>
      <c r="Z25" s="32"/>
      <c r="AA25" s="22">
        <f t="shared" si="6"/>
        <v>155.999</v>
      </c>
      <c r="AB25" s="24"/>
      <c r="AC25" s="9"/>
      <c r="AD25" s="29"/>
      <c r="AE25" s="33"/>
      <c r="AF25" s="15"/>
      <c r="AG25" s="21"/>
    </row>
    <row r="26" spans="1:33" ht="18.75" x14ac:dyDescent="0.3">
      <c r="A26" s="5">
        <f>+V32</f>
        <v>156</v>
      </c>
      <c r="B26" s="6">
        <f>+AA32</f>
        <v>163.16499999999999</v>
      </c>
      <c r="C26" s="25"/>
      <c r="D26" s="23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6">
        <f t="shared" si="4"/>
        <v>122</v>
      </c>
      <c r="W26" s="32"/>
      <c r="X26" s="27">
        <f t="shared" si="5"/>
        <v>7.52</v>
      </c>
      <c r="Y26" s="32"/>
      <c r="Z26" s="32"/>
      <c r="AA26" s="22">
        <f t="shared" si="6"/>
        <v>156.78899999999999</v>
      </c>
      <c r="AB26" s="24"/>
      <c r="AC26" s="9"/>
      <c r="AD26" s="29"/>
      <c r="AE26" s="33"/>
      <c r="AF26" s="15"/>
      <c r="AG26" s="21"/>
    </row>
    <row r="27" spans="1:33" ht="18.75" x14ac:dyDescent="0.3">
      <c r="A27" s="5">
        <f>+V33</f>
        <v>165</v>
      </c>
      <c r="B27" s="6">
        <f>+AA33</f>
        <v>163.33099999999999</v>
      </c>
      <c r="C27" s="25"/>
      <c r="D27" s="23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6">
        <f t="shared" si="4"/>
        <v>130</v>
      </c>
      <c r="W27" s="32"/>
      <c r="X27" s="27">
        <f t="shared" si="5"/>
        <v>6.2</v>
      </c>
      <c r="Y27" s="32"/>
      <c r="Z27" s="32"/>
      <c r="AA27" s="22">
        <f t="shared" si="6"/>
        <v>158.10900000000001</v>
      </c>
      <c r="AB27" s="24"/>
      <c r="AC27" s="9"/>
      <c r="AD27" s="29"/>
      <c r="AE27" s="33"/>
      <c r="AF27" s="15"/>
      <c r="AG27" s="21"/>
    </row>
    <row r="28" spans="1:33" ht="18.75" x14ac:dyDescent="0.3">
      <c r="A28" s="5"/>
      <c r="B28" s="6"/>
      <c r="C28" s="25"/>
      <c r="D28" s="23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6">
        <f t="shared" si="4"/>
        <v>138</v>
      </c>
      <c r="W28" s="32"/>
      <c r="X28" s="27">
        <f t="shared" si="5"/>
        <v>5.72</v>
      </c>
      <c r="Y28" s="32"/>
      <c r="Z28" s="32"/>
      <c r="AA28" s="22">
        <f t="shared" si="6"/>
        <v>158.589</v>
      </c>
      <c r="AB28" s="28"/>
      <c r="AC28" s="9"/>
      <c r="AD28" s="29"/>
      <c r="AE28" s="31"/>
      <c r="AF28" s="15"/>
      <c r="AG28" s="13"/>
    </row>
    <row r="29" spans="1:33" ht="18" x14ac:dyDescent="0.25">
      <c r="A29" s="5"/>
      <c r="B29" s="6"/>
      <c r="C29" s="24"/>
      <c r="D29" s="23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6">
        <f t="shared" si="4"/>
        <v>146</v>
      </c>
      <c r="W29" s="32"/>
      <c r="X29" s="27">
        <f t="shared" si="5"/>
        <v>4.54</v>
      </c>
      <c r="Y29" s="32"/>
      <c r="Z29" s="32"/>
      <c r="AA29" s="22">
        <f t="shared" si="6"/>
        <v>159.76900000000001</v>
      </c>
      <c r="AB29" s="13"/>
      <c r="AC29" s="9"/>
      <c r="AD29" s="29"/>
      <c r="AE29" s="31"/>
      <c r="AF29" s="15"/>
      <c r="AG29" s="28"/>
    </row>
    <row r="30" spans="1:33" ht="18" x14ac:dyDescent="0.25">
      <c r="A30" s="5"/>
      <c r="B30" s="6"/>
      <c r="C30" s="34"/>
      <c r="D30" s="23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6">
        <f t="shared" si="4"/>
        <v>154</v>
      </c>
      <c r="W30" s="32"/>
      <c r="X30" s="27">
        <f t="shared" si="5"/>
        <v>0</v>
      </c>
      <c r="Y30" s="32"/>
      <c r="Z30" s="32"/>
      <c r="AA30" s="22">
        <f t="shared" si="6"/>
        <v>164.309</v>
      </c>
      <c r="AB30" s="24" t="s">
        <v>22</v>
      </c>
      <c r="AC30" s="9"/>
      <c r="AD30" s="29"/>
      <c r="AE30" s="31"/>
      <c r="AF30" s="15"/>
      <c r="AG30" s="28"/>
    </row>
    <row r="31" spans="1:33" ht="18" x14ac:dyDescent="0.25">
      <c r="A31" s="5"/>
      <c r="B31" s="6"/>
      <c r="C31" s="24"/>
      <c r="D31" s="23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8"/>
      <c r="W31" s="15">
        <v>0.34599999999999997</v>
      </c>
      <c r="X31" s="15"/>
      <c r="Y31" s="15">
        <v>2.81</v>
      </c>
      <c r="Z31" s="18"/>
      <c r="AA31" s="22">
        <f>+$AA$6+W31-Y31</f>
        <v>164.655</v>
      </c>
      <c r="AB31" s="13"/>
      <c r="AC31" s="9"/>
      <c r="AD31" s="29"/>
      <c r="AE31" s="31"/>
      <c r="AF31" s="15"/>
      <c r="AG31" s="21"/>
    </row>
    <row r="32" spans="1:33" ht="18" x14ac:dyDescent="0.25">
      <c r="A32" s="5"/>
      <c r="B32" s="6"/>
      <c r="C32" s="28"/>
      <c r="D32" s="23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8">
        <v>156</v>
      </c>
      <c r="W32" s="15"/>
      <c r="X32" s="15">
        <v>1.49</v>
      </c>
      <c r="Y32" s="15"/>
      <c r="Z32" s="18"/>
      <c r="AA32" s="22">
        <f>+$AA$31-X32</f>
        <v>163.16499999999999</v>
      </c>
      <c r="AB32" s="13"/>
      <c r="AC32" s="9"/>
      <c r="AD32" s="35"/>
      <c r="AE32" s="35"/>
      <c r="AF32" s="35"/>
      <c r="AG32" s="35"/>
    </row>
    <row r="33" spans="1:33" ht="18" x14ac:dyDescent="0.25">
      <c r="A33" s="5"/>
      <c r="B33" s="6"/>
      <c r="C33" s="28"/>
      <c r="D33" s="23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>
        <v>165</v>
      </c>
      <c r="W33" s="15"/>
      <c r="X33" s="15">
        <v>1.3240000000000001</v>
      </c>
      <c r="Y33" s="15"/>
      <c r="Z33" s="18"/>
      <c r="AA33" s="22">
        <f>+$AA$31-X33</f>
        <v>163.33099999999999</v>
      </c>
      <c r="AB33" s="28"/>
      <c r="AC33" s="4"/>
      <c r="AD33" s="4"/>
      <c r="AE33" s="4"/>
      <c r="AF33" s="4"/>
      <c r="AG33" s="4"/>
    </row>
    <row r="34" spans="1:33" ht="18.75" x14ac:dyDescent="0.3">
      <c r="A34" s="5"/>
      <c r="B34" s="6"/>
      <c r="C34" s="36"/>
      <c r="D34" s="23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5"/>
      <c r="X34" s="15"/>
      <c r="Y34" s="15"/>
      <c r="Z34" s="18"/>
      <c r="AA34" s="22"/>
      <c r="AB34" s="28"/>
      <c r="AC34" s="9"/>
      <c r="AD34" s="37"/>
      <c r="AE34" s="38"/>
      <c r="AF34" s="39"/>
      <c r="AG34" s="40"/>
    </row>
    <row r="35" spans="1:33" ht="18.75" x14ac:dyDescent="0.3">
      <c r="A35" s="5"/>
      <c r="B35" s="6"/>
      <c r="C35" s="36"/>
      <c r="D35" s="239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18"/>
      <c r="W35" s="15"/>
      <c r="X35" s="15"/>
      <c r="Y35" s="15"/>
      <c r="Z35" s="15"/>
      <c r="AA35" s="22"/>
      <c r="AB35" s="20"/>
      <c r="AC35" s="9"/>
      <c r="AD35" s="37"/>
      <c r="AE35" s="38"/>
      <c r="AF35" s="39"/>
      <c r="AG35" s="40"/>
    </row>
    <row r="36" spans="1:33" ht="18" x14ac:dyDescent="0.25">
      <c r="A36" s="5"/>
      <c r="B36" s="6"/>
      <c r="C36" s="24"/>
      <c r="D36" s="23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5"/>
      <c r="X36" s="15"/>
      <c r="Y36" s="15"/>
      <c r="Z36" s="15"/>
      <c r="AA36" s="22"/>
      <c r="AB36" s="28"/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6"/>
      <c r="D37" s="23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5"/>
      <c r="X37" s="15"/>
      <c r="Y37" s="15"/>
      <c r="Z37" s="18"/>
      <c r="AA37" s="22"/>
      <c r="AB37" s="28"/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6"/>
      <c r="D38" s="23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/>
      <c r="X38" s="15"/>
      <c r="Y38" s="15"/>
      <c r="Z38" s="18"/>
      <c r="AA38" s="22"/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6"/>
      <c r="D39" s="23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2"/>
      <c r="AB39" s="21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6"/>
      <c r="D40" s="23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32"/>
      <c r="X40" s="15"/>
      <c r="Y40" s="32"/>
      <c r="Z40" s="32"/>
      <c r="AA40" s="22"/>
      <c r="AB40" s="28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6"/>
      <c r="D41" s="23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18"/>
      <c r="Z41" s="32"/>
      <c r="AA41" s="22"/>
      <c r="AB41" s="13"/>
      <c r="AC41" s="9"/>
      <c r="AD41" s="9"/>
      <c r="AE41" s="9"/>
      <c r="AF41" s="9"/>
      <c r="AG41" s="9"/>
    </row>
    <row r="42" spans="1:33" ht="18" customHeight="1" x14ac:dyDescent="0.25">
      <c r="A42" s="5"/>
      <c r="B42" s="6"/>
      <c r="C42" s="28"/>
      <c r="D42" s="23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/>
      <c r="W42" s="18"/>
      <c r="X42" s="15"/>
      <c r="Y42" s="32"/>
      <c r="Z42" s="32"/>
      <c r="AA42" s="22"/>
      <c r="AB42" s="13"/>
      <c r="AC42" s="9"/>
      <c r="AD42" s="9"/>
      <c r="AE42" s="9"/>
      <c r="AF42" s="9"/>
      <c r="AG42" s="9"/>
    </row>
    <row r="43" spans="1:33" ht="18" x14ac:dyDescent="0.25">
      <c r="A43" s="5"/>
      <c r="B43" s="6"/>
      <c r="C43" s="28"/>
      <c r="D43" s="23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42"/>
      <c r="X43" s="15"/>
      <c r="Y43" s="15"/>
      <c r="Z43" s="43"/>
      <c r="AA43" s="22"/>
      <c r="AB43" s="13"/>
      <c r="AC43" s="40"/>
      <c r="AD43" s="44"/>
      <c r="AE43" s="45"/>
      <c r="AF43" s="45"/>
      <c r="AG43" s="9"/>
    </row>
    <row r="44" spans="1:33" ht="18" x14ac:dyDescent="0.25">
      <c r="V44" s="18"/>
      <c r="W44" s="18"/>
      <c r="X44" s="15"/>
      <c r="Y44" s="18"/>
      <c r="Z44" s="18"/>
      <c r="AA44" s="22"/>
      <c r="AB44" s="28"/>
    </row>
    <row r="45" spans="1:33" ht="18" customHeight="1" x14ac:dyDescent="0.25">
      <c r="A45" s="46"/>
      <c r="B45" s="47"/>
      <c r="C45" s="48"/>
      <c r="D45" s="235" t="s">
        <v>23</v>
      </c>
    </row>
    <row r="46" spans="1:33" ht="18" x14ac:dyDescent="0.25">
      <c r="A46" s="49">
        <v>10.199999999999999</v>
      </c>
      <c r="B46" s="50">
        <v>164.309</v>
      </c>
      <c r="C46" s="51" t="s">
        <v>24</v>
      </c>
      <c r="D46" s="235"/>
    </row>
    <row r="47" spans="1:33" ht="18" x14ac:dyDescent="0.25">
      <c r="A47" s="49">
        <v>154</v>
      </c>
      <c r="B47" s="50">
        <v>164.309</v>
      </c>
      <c r="C47" s="51" t="s">
        <v>25</v>
      </c>
      <c r="D47" s="235"/>
    </row>
    <row r="48" spans="1:33" ht="18" x14ac:dyDescent="0.25">
      <c r="A48" s="52">
        <v>5</v>
      </c>
      <c r="B48" s="53">
        <v>166.636</v>
      </c>
      <c r="C48" s="236" t="s">
        <v>26</v>
      </c>
      <c r="D48" s="235"/>
    </row>
    <row r="49" spans="1:4" ht="18" x14ac:dyDescent="0.25">
      <c r="A49" s="52">
        <v>5</v>
      </c>
      <c r="B49" s="53">
        <f>+B48-1.5</f>
        <v>165.136</v>
      </c>
      <c r="C49" s="237"/>
      <c r="D49" s="235"/>
    </row>
    <row r="50" spans="1:4" ht="18" x14ac:dyDescent="0.25">
      <c r="A50" s="52">
        <v>9</v>
      </c>
      <c r="B50" s="53">
        <v>165.60900000000001</v>
      </c>
      <c r="C50" s="236" t="s">
        <v>27</v>
      </c>
      <c r="D50" s="235"/>
    </row>
    <row r="51" spans="1:4" ht="18" x14ac:dyDescent="0.25">
      <c r="A51" s="52">
        <v>9</v>
      </c>
      <c r="B51" s="53">
        <f>+B50-1</f>
        <v>164.60900000000001</v>
      </c>
      <c r="C51" s="237"/>
      <c r="D51" s="235"/>
    </row>
    <row r="52" spans="1:4" ht="18" x14ac:dyDescent="0.25">
      <c r="A52" s="52">
        <v>11</v>
      </c>
      <c r="B52" s="53">
        <v>164.60900000000001</v>
      </c>
      <c r="C52" s="231" t="s">
        <v>28</v>
      </c>
      <c r="D52" s="235"/>
    </row>
    <row r="53" spans="1:4" ht="18" x14ac:dyDescent="0.25">
      <c r="A53" s="52">
        <v>11</v>
      </c>
      <c r="B53" s="53">
        <f>+B52-1</f>
        <v>163.60900000000001</v>
      </c>
      <c r="C53" s="231"/>
      <c r="D53" s="235"/>
    </row>
    <row r="54" spans="1:4" ht="18" x14ac:dyDescent="0.25">
      <c r="A54" s="52"/>
      <c r="B54" s="53"/>
      <c r="C54" s="238"/>
      <c r="D54" s="235"/>
    </row>
    <row r="55" spans="1:4" ht="18" x14ac:dyDescent="0.25">
      <c r="A55" s="52"/>
      <c r="B55" s="53"/>
      <c r="C55" s="237"/>
      <c r="D55" s="235"/>
    </row>
    <row r="56" spans="1:4" ht="18" x14ac:dyDescent="0.25">
      <c r="A56" s="55"/>
      <c r="B56" s="56"/>
      <c r="C56" s="57" t="s">
        <v>30</v>
      </c>
    </row>
    <row r="57" spans="1:4" ht="18" x14ac:dyDescent="0.25">
      <c r="A57" s="55"/>
      <c r="B57" s="56"/>
      <c r="C57" s="57" t="s">
        <v>30</v>
      </c>
    </row>
    <row r="58" spans="1:4" ht="18" x14ac:dyDescent="0.25">
      <c r="A58" s="61" t="s">
        <v>31</v>
      </c>
      <c r="B58" s="61"/>
      <c r="C58" s="59">
        <v>158.60900000000001</v>
      </c>
    </row>
    <row r="59" spans="1:4" ht="18" x14ac:dyDescent="0.25">
      <c r="A59" s="60" t="s">
        <v>32</v>
      </c>
      <c r="B59" s="61"/>
      <c r="C59" s="53">
        <v>165.136</v>
      </c>
    </row>
    <row r="60" spans="1:4" ht="18" x14ac:dyDescent="0.25">
      <c r="A60" s="232" t="s">
        <v>33</v>
      </c>
      <c r="B60" s="232"/>
      <c r="C60" s="59">
        <f>+Z4</f>
        <v>167.428</v>
      </c>
    </row>
    <row r="61" spans="1:4" ht="18" x14ac:dyDescent="0.25">
      <c r="A61" s="232" t="s">
        <v>34</v>
      </c>
      <c r="B61" s="232"/>
      <c r="C61" s="59">
        <f>+B56</f>
        <v>0</v>
      </c>
    </row>
  </sheetData>
  <mergeCells count="18">
    <mergeCell ref="A60:B60"/>
    <mergeCell ref="A61:B61"/>
    <mergeCell ref="AB2:AB3"/>
    <mergeCell ref="D45:D55"/>
    <mergeCell ref="C48:C49"/>
    <mergeCell ref="C50:C51"/>
    <mergeCell ref="C52:C53"/>
    <mergeCell ref="C54:C55"/>
    <mergeCell ref="D1:D43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zoomScale="50" zoomScaleNormal="50" workbookViewId="0">
      <selection activeCell="C59" sqref="C59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39" t="s">
        <v>3</v>
      </c>
      <c r="E1" s="240" t="s">
        <v>4</v>
      </c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4"/>
      <c r="V1" s="241" t="s">
        <v>5</v>
      </c>
      <c r="W1" s="242"/>
      <c r="X1" s="242"/>
      <c r="Y1" s="242"/>
      <c r="Z1" s="242"/>
      <c r="AA1" s="242"/>
      <c r="AB1" s="243"/>
      <c r="AC1" s="4"/>
      <c r="AD1" s="241" t="s">
        <v>6</v>
      </c>
      <c r="AE1" s="242"/>
      <c r="AF1" s="242"/>
      <c r="AG1" s="243"/>
    </row>
    <row r="2" spans="1:33" ht="20.25" x14ac:dyDescent="0.3">
      <c r="A2" s="5"/>
      <c r="B2" s="6">
        <f>+Z4</f>
        <v>167.428</v>
      </c>
      <c r="C2" s="7" t="s">
        <v>7</v>
      </c>
      <c r="D2" s="23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8</v>
      </c>
      <c r="W2" s="244" t="s">
        <v>9</v>
      </c>
      <c r="X2" s="244" t="s">
        <v>10</v>
      </c>
      <c r="Y2" s="244" t="s">
        <v>11</v>
      </c>
      <c r="Z2" s="244" t="s">
        <v>12</v>
      </c>
      <c r="AA2" s="246" t="s">
        <v>1</v>
      </c>
      <c r="AB2" s="233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+V9</f>
        <v>0</v>
      </c>
      <c r="B3" s="6">
        <f>+AA9</f>
        <v>167.048</v>
      </c>
      <c r="C3" s="13" t="s">
        <v>203</v>
      </c>
      <c r="D3" s="23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34"/>
      <c r="AC3" s="9"/>
      <c r="AD3" s="14">
        <v>14.9</v>
      </c>
      <c r="AE3" s="14">
        <v>3.85</v>
      </c>
      <c r="AF3" s="15">
        <f>+AA15</f>
        <v>161.11199999999999</v>
      </c>
      <c r="AG3" s="13" t="s">
        <v>17</v>
      </c>
    </row>
    <row r="4" spans="1:33" ht="18.75" x14ac:dyDescent="0.3">
      <c r="A4" s="5">
        <f t="shared" ref="A4:A31" si="0">+V10</f>
        <v>0</v>
      </c>
      <c r="B4" s="6">
        <f t="shared" ref="B4:B32" si="1">+AA10</f>
        <v>165.636</v>
      </c>
      <c r="C4" s="16"/>
      <c r="D4" s="23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1.056</v>
      </c>
      <c r="X4" s="15"/>
      <c r="Y4" s="15"/>
      <c r="Z4" s="15">
        <v>167.428</v>
      </c>
      <c r="AA4" s="19">
        <f>+Z4+W4</f>
        <v>168.48400000000001</v>
      </c>
      <c r="AB4" s="20" t="s">
        <v>7</v>
      </c>
      <c r="AC4" s="9"/>
      <c r="AD4" s="14">
        <v>21</v>
      </c>
      <c r="AE4" s="14">
        <v>5.18</v>
      </c>
      <c r="AF4" s="15">
        <f t="shared" ref="AF4:AF23" si="2">+AA16</f>
        <v>159.78199999999998</v>
      </c>
      <c r="AG4" s="21"/>
    </row>
    <row r="5" spans="1:33" ht="18" x14ac:dyDescent="0.25">
      <c r="A5" s="5">
        <f t="shared" si="0"/>
        <v>7</v>
      </c>
      <c r="B5" s="6">
        <f t="shared" si="1"/>
        <v>165.602</v>
      </c>
      <c r="C5" s="20"/>
      <c r="D5" s="23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1.85</v>
      </c>
      <c r="Y5" s="15"/>
      <c r="Z5" s="18"/>
      <c r="AA5" s="22">
        <f>+$AA$4-X5</f>
        <v>166.63400000000001</v>
      </c>
      <c r="AB5" s="13" t="s">
        <v>199</v>
      </c>
      <c r="AC5" s="23"/>
      <c r="AD5" s="14">
        <v>27</v>
      </c>
      <c r="AE5" s="14">
        <v>12.01</v>
      </c>
      <c r="AF5" s="15">
        <f t="shared" si="2"/>
        <v>152.952</v>
      </c>
      <c r="AG5" s="21"/>
    </row>
    <row r="6" spans="1:33" ht="18" x14ac:dyDescent="0.25">
      <c r="A6" s="5">
        <f t="shared" si="0"/>
        <v>14.5</v>
      </c>
      <c r="B6" s="6">
        <f t="shared" si="1"/>
        <v>165.62700000000001</v>
      </c>
      <c r="C6" s="20"/>
      <c r="D6" s="23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/>
      <c r="X6" s="15">
        <v>3.633</v>
      </c>
      <c r="Y6" s="15"/>
      <c r="Z6" s="18"/>
      <c r="AA6" s="22">
        <f t="shared" ref="AA6:AA7" si="3">+$AA$4-X6</f>
        <v>164.851</v>
      </c>
      <c r="AB6" s="13" t="s">
        <v>200</v>
      </c>
      <c r="AC6" s="23"/>
      <c r="AD6" s="14">
        <v>33</v>
      </c>
      <c r="AE6" s="14">
        <v>15.25</v>
      </c>
      <c r="AF6" s="15">
        <f t="shared" si="2"/>
        <v>149.71199999999999</v>
      </c>
      <c r="AG6" s="21"/>
    </row>
    <row r="7" spans="1:33" ht="18" x14ac:dyDescent="0.25">
      <c r="A7" s="5">
        <f t="shared" si="0"/>
        <v>14.9</v>
      </c>
      <c r="B7" s="6">
        <f t="shared" si="1"/>
        <v>165.48599999999999</v>
      </c>
      <c r="C7" s="20"/>
      <c r="D7" s="23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5"/>
      <c r="X7" s="15">
        <v>2.91</v>
      </c>
      <c r="Y7" s="15"/>
      <c r="Z7" s="18"/>
      <c r="AA7" s="22">
        <f t="shared" si="3"/>
        <v>165.57400000000001</v>
      </c>
      <c r="AB7" s="24" t="s">
        <v>201</v>
      </c>
      <c r="AC7" s="23"/>
      <c r="AD7" s="14">
        <v>39</v>
      </c>
      <c r="AE7" s="14">
        <v>15.14</v>
      </c>
      <c r="AF7" s="15">
        <f t="shared" si="2"/>
        <v>149.822</v>
      </c>
      <c r="AG7" s="21"/>
    </row>
    <row r="8" spans="1:33" ht="18" x14ac:dyDescent="0.25">
      <c r="A8" s="5">
        <f t="shared" si="0"/>
        <v>14.9</v>
      </c>
      <c r="B8" s="6">
        <f t="shared" si="1"/>
        <v>164.96199999999999</v>
      </c>
      <c r="C8" s="13" t="s">
        <v>17</v>
      </c>
      <c r="D8" s="23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/>
      <c r="X8" s="15"/>
      <c r="Y8" s="15">
        <v>1.056</v>
      </c>
      <c r="Z8" s="18"/>
      <c r="AA8" s="22">
        <f>+$AA$4-Y8</f>
        <v>167.428</v>
      </c>
      <c r="AB8" s="24" t="s">
        <v>202</v>
      </c>
      <c r="AC8" s="23"/>
      <c r="AD8" s="14">
        <v>45</v>
      </c>
      <c r="AE8" s="14">
        <v>15.3</v>
      </c>
      <c r="AF8" s="15">
        <f t="shared" si="2"/>
        <v>149.66199999999998</v>
      </c>
      <c r="AG8" s="21"/>
    </row>
    <row r="9" spans="1:33" ht="18" x14ac:dyDescent="0.25">
      <c r="A9" s="5">
        <f t="shared" si="0"/>
        <v>14.9</v>
      </c>
      <c r="B9" s="6">
        <f t="shared" si="1"/>
        <v>161.11199999999999</v>
      </c>
      <c r="C9" s="20"/>
      <c r="D9" s="23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>
        <v>0</v>
      </c>
      <c r="W9" s="15">
        <v>1.089</v>
      </c>
      <c r="X9" s="15"/>
      <c r="Y9" s="15"/>
      <c r="Z9" s="18">
        <v>165.959</v>
      </c>
      <c r="AA9" s="22">
        <f>+$Z$9+W9</f>
        <v>167.048</v>
      </c>
      <c r="AB9" s="13" t="s">
        <v>203</v>
      </c>
      <c r="AC9" s="23"/>
      <c r="AD9" s="14">
        <v>51</v>
      </c>
      <c r="AE9" s="14">
        <v>14.52</v>
      </c>
      <c r="AF9" s="15">
        <f t="shared" si="2"/>
        <v>150.44199999999998</v>
      </c>
      <c r="AG9" s="21"/>
    </row>
    <row r="10" spans="1:33" ht="18" x14ac:dyDescent="0.25">
      <c r="A10" s="5">
        <f t="shared" si="0"/>
        <v>21</v>
      </c>
      <c r="B10" s="6">
        <f t="shared" si="1"/>
        <v>159.78199999999998</v>
      </c>
      <c r="C10" s="20"/>
      <c r="D10" s="23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>
        <v>0</v>
      </c>
      <c r="W10" s="15"/>
      <c r="X10" s="15">
        <v>1.4119999999999999</v>
      </c>
      <c r="Y10" s="15"/>
      <c r="Z10" s="18"/>
      <c r="AA10" s="22">
        <f>+$AA$9-X10</f>
        <v>165.636</v>
      </c>
      <c r="AB10" s="13" t="s">
        <v>204</v>
      </c>
      <c r="AC10" s="23"/>
      <c r="AD10" s="14">
        <v>57</v>
      </c>
      <c r="AE10" s="14">
        <v>11.84</v>
      </c>
      <c r="AF10" s="15">
        <f t="shared" si="2"/>
        <v>153.12199999999999</v>
      </c>
      <c r="AG10" s="21"/>
    </row>
    <row r="11" spans="1:33" ht="18.75" x14ac:dyDescent="0.3">
      <c r="A11" s="5">
        <f t="shared" si="0"/>
        <v>27</v>
      </c>
      <c r="B11" s="6">
        <f t="shared" si="1"/>
        <v>152.952</v>
      </c>
      <c r="C11" s="25"/>
      <c r="D11" s="23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>
        <v>7</v>
      </c>
      <c r="W11" s="15"/>
      <c r="X11" s="15">
        <v>1.446</v>
      </c>
      <c r="Y11" s="15"/>
      <c r="Z11" s="18"/>
      <c r="AA11" s="22">
        <f t="shared" ref="AA11:AA14" si="4">+$AA$9-X11</f>
        <v>165.602</v>
      </c>
      <c r="AB11" s="13"/>
      <c r="AC11" s="23"/>
      <c r="AD11" s="14">
        <v>63</v>
      </c>
      <c r="AE11" s="14">
        <v>11.92</v>
      </c>
      <c r="AF11" s="15">
        <f t="shared" si="2"/>
        <v>153.042</v>
      </c>
      <c r="AG11" s="21"/>
    </row>
    <row r="12" spans="1:33" ht="18.75" x14ac:dyDescent="0.3">
      <c r="A12" s="5">
        <f t="shared" si="0"/>
        <v>33</v>
      </c>
      <c r="B12" s="6">
        <f t="shared" si="1"/>
        <v>149.71199999999999</v>
      </c>
      <c r="C12" s="25"/>
      <c r="D12" s="23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>
        <v>14.5</v>
      </c>
      <c r="W12" s="15"/>
      <c r="X12" s="15">
        <v>1.421</v>
      </c>
      <c r="Y12" s="15"/>
      <c r="Z12" s="18"/>
      <c r="AA12" s="22">
        <f t="shared" si="4"/>
        <v>165.62700000000001</v>
      </c>
      <c r="AB12" s="20" t="s">
        <v>205</v>
      </c>
      <c r="AC12" s="23"/>
      <c r="AD12" s="14">
        <v>69</v>
      </c>
      <c r="AE12" s="14">
        <v>11.3</v>
      </c>
      <c r="AF12" s="15">
        <f t="shared" si="2"/>
        <v>153.66199999999998</v>
      </c>
      <c r="AG12" s="21"/>
    </row>
    <row r="13" spans="1:33" ht="18.75" x14ac:dyDescent="0.3">
      <c r="A13" s="5">
        <f t="shared" si="0"/>
        <v>39</v>
      </c>
      <c r="B13" s="6">
        <f t="shared" si="1"/>
        <v>149.822</v>
      </c>
      <c r="C13" s="25"/>
      <c r="D13" s="23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>
        <v>14.9</v>
      </c>
      <c r="W13" s="15"/>
      <c r="X13" s="15">
        <v>1.5620000000000001</v>
      </c>
      <c r="Y13" s="15"/>
      <c r="Z13" s="18"/>
      <c r="AA13" s="22">
        <f t="shared" si="4"/>
        <v>165.48599999999999</v>
      </c>
      <c r="AB13" s="13" t="s">
        <v>206</v>
      </c>
      <c r="AC13" s="23"/>
      <c r="AD13" s="14">
        <v>75</v>
      </c>
      <c r="AE13" s="14">
        <v>11.47</v>
      </c>
      <c r="AF13" s="15">
        <f t="shared" si="2"/>
        <v>153.49199999999999</v>
      </c>
      <c r="AG13" s="21"/>
    </row>
    <row r="14" spans="1:33" ht="18.75" x14ac:dyDescent="0.3">
      <c r="A14" s="5">
        <f t="shared" si="0"/>
        <v>45</v>
      </c>
      <c r="B14" s="6">
        <f t="shared" si="1"/>
        <v>149.66199999999998</v>
      </c>
      <c r="C14" s="25"/>
      <c r="D14" s="23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>
        <v>14.9</v>
      </c>
      <c r="W14" s="15"/>
      <c r="X14" s="15">
        <v>2.0859999999999999</v>
      </c>
      <c r="Y14" s="15"/>
      <c r="Z14" s="18"/>
      <c r="AA14" s="22">
        <f t="shared" si="4"/>
        <v>164.96199999999999</v>
      </c>
      <c r="AB14" s="13" t="s">
        <v>17</v>
      </c>
      <c r="AC14" s="23"/>
      <c r="AD14" s="14">
        <v>82</v>
      </c>
      <c r="AE14" s="14">
        <v>10.119999999999999</v>
      </c>
      <c r="AF14" s="15">
        <f t="shared" si="2"/>
        <v>154.84199999999998</v>
      </c>
      <c r="AG14" s="21"/>
    </row>
    <row r="15" spans="1:33" ht="18.75" x14ac:dyDescent="0.3">
      <c r="A15" s="5">
        <f t="shared" si="0"/>
        <v>51</v>
      </c>
      <c r="B15" s="6">
        <f t="shared" si="1"/>
        <v>150.44199999999998</v>
      </c>
      <c r="C15" s="25"/>
      <c r="D15" s="23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12">
        <f>+AD3</f>
        <v>14.9</v>
      </c>
      <c r="W15" s="15"/>
      <c r="X15" s="213">
        <f>+AE3</f>
        <v>3.85</v>
      </c>
      <c r="Y15" s="15"/>
      <c r="Z15" s="18"/>
      <c r="AA15" s="22">
        <f>+$AA$14-X15</f>
        <v>161.11199999999999</v>
      </c>
      <c r="AB15" s="13"/>
      <c r="AC15" s="23"/>
      <c r="AD15" s="14">
        <v>89</v>
      </c>
      <c r="AE15" s="14">
        <v>9.1</v>
      </c>
      <c r="AF15" s="15">
        <f t="shared" si="2"/>
        <v>155.86199999999999</v>
      </c>
      <c r="AG15" s="21"/>
    </row>
    <row r="16" spans="1:33" ht="18.75" x14ac:dyDescent="0.3">
      <c r="A16" s="5">
        <f t="shared" si="0"/>
        <v>57</v>
      </c>
      <c r="B16" s="6">
        <f t="shared" si="1"/>
        <v>153.12199999999999</v>
      </c>
      <c r="C16" s="25"/>
      <c r="D16" s="23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12">
        <f t="shared" ref="V16:V34" si="5">+AD4</f>
        <v>21</v>
      </c>
      <c r="W16" s="15"/>
      <c r="X16" s="213">
        <f t="shared" ref="X16:X35" si="6">+AE4</f>
        <v>5.18</v>
      </c>
      <c r="Y16" s="15"/>
      <c r="Z16" s="18"/>
      <c r="AA16" s="22">
        <f t="shared" ref="AA16:AA35" si="7">+$AA$14-X16</f>
        <v>159.78199999999998</v>
      </c>
      <c r="AB16" s="13"/>
      <c r="AC16" s="23"/>
      <c r="AD16" s="14">
        <v>96</v>
      </c>
      <c r="AE16" s="14">
        <v>8.33</v>
      </c>
      <c r="AF16" s="15">
        <f t="shared" si="2"/>
        <v>156.63199999999998</v>
      </c>
      <c r="AG16" s="21"/>
    </row>
    <row r="17" spans="1:33" ht="18.75" x14ac:dyDescent="0.3">
      <c r="A17" s="5">
        <f t="shared" si="0"/>
        <v>63</v>
      </c>
      <c r="B17" s="6">
        <f t="shared" si="1"/>
        <v>153.042</v>
      </c>
      <c r="C17" s="25"/>
      <c r="D17" s="23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12">
        <f t="shared" si="5"/>
        <v>27</v>
      </c>
      <c r="W17" s="15"/>
      <c r="X17" s="213">
        <f t="shared" si="6"/>
        <v>12.01</v>
      </c>
      <c r="Y17" s="15"/>
      <c r="Z17" s="18"/>
      <c r="AA17" s="22">
        <f t="shared" si="7"/>
        <v>152.952</v>
      </c>
      <c r="AB17" s="28"/>
      <c r="AC17" s="23"/>
      <c r="AD17" s="29">
        <v>103</v>
      </c>
      <c r="AE17" s="14">
        <v>8.3000000000000007</v>
      </c>
      <c r="AF17" s="15">
        <f t="shared" si="2"/>
        <v>156.66199999999998</v>
      </c>
      <c r="AG17" s="20"/>
    </row>
    <row r="18" spans="1:33" ht="18.75" x14ac:dyDescent="0.3">
      <c r="A18" s="5">
        <f t="shared" si="0"/>
        <v>69</v>
      </c>
      <c r="B18" s="6">
        <f t="shared" si="1"/>
        <v>153.66199999999998</v>
      </c>
      <c r="C18" s="25"/>
      <c r="D18" s="23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12">
        <f t="shared" si="5"/>
        <v>33</v>
      </c>
      <c r="W18" s="15"/>
      <c r="X18" s="213">
        <f t="shared" si="6"/>
        <v>15.25</v>
      </c>
      <c r="Y18" s="15"/>
      <c r="Z18" s="18"/>
      <c r="AA18" s="22">
        <f t="shared" si="7"/>
        <v>149.71199999999999</v>
      </c>
      <c r="AB18" s="30"/>
      <c r="AC18" s="23"/>
      <c r="AD18" s="29">
        <v>110</v>
      </c>
      <c r="AE18" s="31">
        <v>7.34</v>
      </c>
      <c r="AF18" s="15">
        <f t="shared" si="2"/>
        <v>157.62199999999999</v>
      </c>
      <c r="AG18" s="21"/>
    </row>
    <row r="19" spans="1:33" ht="18.75" x14ac:dyDescent="0.3">
      <c r="A19" s="5">
        <f t="shared" si="0"/>
        <v>75</v>
      </c>
      <c r="B19" s="6">
        <f t="shared" si="1"/>
        <v>153.49199999999999</v>
      </c>
      <c r="C19" s="25"/>
      <c r="D19" s="23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12">
        <f t="shared" si="5"/>
        <v>39</v>
      </c>
      <c r="W19" s="15"/>
      <c r="X19" s="213">
        <f t="shared" si="6"/>
        <v>15.14</v>
      </c>
      <c r="Y19" s="15"/>
      <c r="Z19" s="18"/>
      <c r="AA19" s="22">
        <f t="shared" si="7"/>
        <v>149.822</v>
      </c>
      <c r="AB19" s="30"/>
      <c r="AC19" s="9"/>
      <c r="AD19" s="29">
        <v>118</v>
      </c>
      <c r="AE19" s="31">
        <v>5.8</v>
      </c>
      <c r="AF19" s="15">
        <f t="shared" si="2"/>
        <v>159.16199999999998</v>
      </c>
      <c r="AG19" s="28"/>
    </row>
    <row r="20" spans="1:33" ht="18.75" x14ac:dyDescent="0.3">
      <c r="A20" s="5">
        <f t="shared" si="0"/>
        <v>82</v>
      </c>
      <c r="B20" s="6">
        <f t="shared" si="1"/>
        <v>154.84199999999998</v>
      </c>
      <c r="C20" s="25"/>
      <c r="D20" s="23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12">
        <f t="shared" si="5"/>
        <v>45</v>
      </c>
      <c r="W20" s="15"/>
      <c r="X20" s="213">
        <f t="shared" si="6"/>
        <v>15.3</v>
      </c>
      <c r="Y20" s="15"/>
      <c r="Z20" s="18"/>
      <c r="AA20" s="22">
        <f t="shared" si="7"/>
        <v>149.66199999999998</v>
      </c>
      <c r="AB20" s="13"/>
      <c r="AC20" s="9"/>
      <c r="AD20" s="29">
        <v>126</v>
      </c>
      <c r="AE20" s="31">
        <v>4.58</v>
      </c>
      <c r="AF20" s="15">
        <f t="shared" si="2"/>
        <v>160.38199999999998</v>
      </c>
      <c r="AG20" s="21"/>
    </row>
    <row r="21" spans="1:33" ht="18.75" x14ac:dyDescent="0.3">
      <c r="A21" s="5">
        <f t="shared" si="0"/>
        <v>89</v>
      </c>
      <c r="B21" s="6">
        <f t="shared" si="1"/>
        <v>155.86199999999999</v>
      </c>
      <c r="C21" s="25"/>
      <c r="D21" s="23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12">
        <f t="shared" si="5"/>
        <v>51</v>
      </c>
      <c r="W21" s="15"/>
      <c r="X21" s="213">
        <f t="shared" si="6"/>
        <v>14.52</v>
      </c>
      <c r="Y21" s="15"/>
      <c r="Z21" s="18"/>
      <c r="AA21" s="22">
        <f t="shared" si="7"/>
        <v>150.44199999999998</v>
      </c>
      <c r="AB21" s="13"/>
      <c r="AC21" s="9"/>
      <c r="AD21" s="29">
        <v>134</v>
      </c>
      <c r="AE21" s="31">
        <v>4.6500000000000004</v>
      </c>
      <c r="AF21" s="15">
        <f t="shared" si="2"/>
        <v>160.31199999999998</v>
      </c>
      <c r="AG21" s="20"/>
    </row>
    <row r="22" spans="1:33" ht="18.75" x14ac:dyDescent="0.3">
      <c r="A22" s="5">
        <f t="shared" si="0"/>
        <v>96</v>
      </c>
      <c r="B22" s="6">
        <f t="shared" si="1"/>
        <v>156.63199999999998</v>
      </c>
      <c r="C22" s="25"/>
      <c r="D22" s="2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12">
        <f t="shared" si="5"/>
        <v>57</v>
      </c>
      <c r="W22" s="15"/>
      <c r="X22" s="213">
        <f t="shared" si="6"/>
        <v>11.84</v>
      </c>
      <c r="Y22" s="15"/>
      <c r="Z22" s="18"/>
      <c r="AA22" s="22">
        <f t="shared" si="7"/>
        <v>153.12199999999999</v>
      </c>
      <c r="AB22" s="13"/>
      <c r="AC22" s="9"/>
      <c r="AD22" s="29">
        <v>142</v>
      </c>
      <c r="AE22" s="31">
        <v>3.17</v>
      </c>
      <c r="AF22" s="15">
        <f t="shared" si="2"/>
        <v>161.792</v>
      </c>
      <c r="AG22" s="28"/>
    </row>
    <row r="23" spans="1:33" ht="18.75" x14ac:dyDescent="0.3">
      <c r="A23" s="5">
        <f t="shared" si="0"/>
        <v>103</v>
      </c>
      <c r="B23" s="6">
        <f t="shared" si="1"/>
        <v>156.66199999999998</v>
      </c>
      <c r="C23" s="25"/>
      <c r="D23" s="23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12">
        <f t="shared" si="5"/>
        <v>63</v>
      </c>
      <c r="W23" s="15"/>
      <c r="X23" s="213">
        <f t="shared" si="6"/>
        <v>11.92</v>
      </c>
      <c r="Y23" s="15"/>
      <c r="Z23" s="18"/>
      <c r="AA23" s="22">
        <f t="shared" si="7"/>
        <v>153.042</v>
      </c>
      <c r="AB23" s="28"/>
      <c r="AC23" s="9"/>
      <c r="AD23" s="29">
        <v>147.19999999999999</v>
      </c>
      <c r="AE23" s="31">
        <v>0.7</v>
      </c>
      <c r="AF23" s="15">
        <f t="shared" si="2"/>
        <v>164.262</v>
      </c>
      <c r="AG23" s="21" t="s">
        <v>22</v>
      </c>
    </row>
    <row r="24" spans="1:33" ht="18.75" x14ac:dyDescent="0.3">
      <c r="A24" s="5">
        <f t="shared" si="0"/>
        <v>110</v>
      </c>
      <c r="B24" s="6">
        <f t="shared" si="1"/>
        <v>157.62199999999999</v>
      </c>
      <c r="C24" s="25"/>
      <c r="D24" s="23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12">
        <f t="shared" si="5"/>
        <v>69</v>
      </c>
      <c r="W24" s="15"/>
      <c r="X24" s="213">
        <f t="shared" si="6"/>
        <v>11.3</v>
      </c>
      <c r="Y24" s="32"/>
      <c r="Z24" s="32"/>
      <c r="AA24" s="22">
        <f t="shared" si="7"/>
        <v>153.66199999999998</v>
      </c>
      <c r="AB24" s="24"/>
      <c r="AC24" s="9"/>
      <c r="AD24" s="29"/>
      <c r="AE24" s="31"/>
      <c r="AF24" s="15"/>
      <c r="AG24" s="21"/>
    </row>
    <row r="25" spans="1:33" ht="18" x14ac:dyDescent="0.25">
      <c r="A25" s="5">
        <f t="shared" si="0"/>
        <v>118</v>
      </c>
      <c r="B25" s="6">
        <f t="shared" si="1"/>
        <v>159.16199999999998</v>
      </c>
      <c r="D25" s="23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12">
        <f t="shared" si="5"/>
        <v>75</v>
      </c>
      <c r="W25" s="32"/>
      <c r="X25" s="213">
        <f t="shared" si="6"/>
        <v>11.47</v>
      </c>
      <c r="Y25" s="32"/>
      <c r="Z25" s="32"/>
      <c r="AA25" s="22">
        <f t="shared" si="7"/>
        <v>153.49199999999999</v>
      </c>
      <c r="AB25" s="24"/>
      <c r="AC25" s="9"/>
      <c r="AD25" s="29"/>
      <c r="AE25" s="33"/>
      <c r="AF25" s="15"/>
      <c r="AG25" s="21"/>
    </row>
    <row r="26" spans="1:33" ht="18.75" x14ac:dyDescent="0.3">
      <c r="A26" s="5">
        <f t="shared" si="0"/>
        <v>126</v>
      </c>
      <c r="B26" s="6">
        <f t="shared" si="1"/>
        <v>160.38199999999998</v>
      </c>
      <c r="C26" s="25"/>
      <c r="D26" s="23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12">
        <f t="shared" si="5"/>
        <v>82</v>
      </c>
      <c r="W26" s="32"/>
      <c r="X26" s="213">
        <f t="shared" si="6"/>
        <v>10.119999999999999</v>
      </c>
      <c r="Y26" s="32"/>
      <c r="Z26" s="32"/>
      <c r="AA26" s="22">
        <f t="shared" si="7"/>
        <v>154.84199999999998</v>
      </c>
      <c r="AB26" s="24"/>
      <c r="AC26" s="9"/>
      <c r="AD26" s="29"/>
      <c r="AE26" s="33"/>
      <c r="AF26" s="15"/>
      <c r="AG26" s="21"/>
    </row>
    <row r="27" spans="1:33" ht="18.75" x14ac:dyDescent="0.3">
      <c r="A27" s="5">
        <f t="shared" si="0"/>
        <v>134</v>
      </c>
      <c r="B27" s="6">
        <f t="shared" si="1"/>
        <v>160.31199999999998</v>
      </c>
      <c r="C27" s="25"/>
      <c r="D27" s="23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12">
        <f t="shared" si="5"/>
        <v>89</v>
      </c>
      <c r="W27" s="32"/>
      <c r="X27" s="213">
        <f t="shared" si="6"/>
        <v>9.1</v>
      </c>
      <c r="Y27" s="32"/>
      <c r="Z27" s="32"/>
      <c r="AA27" s="22">
        <f t="shared" si="7"/>
        <v>155.86199999999999</v>
      </c>
      <c r="AB27" s="24"/>
      <c r="AC27" s="9"/>
      <c r="AD27" s="29"/>
      <c r="AE27" s="33"/>
      <c r="AF27" s="15"/>
      <c r="AG27" s="21"/>
    </row>
    <row r="28" spans="1:33" ht="18.75" x14ac:dyDescent="0.3">
      <c r="A28" s="5">
        <f t="shared" si="0"/>
        <v>142</v>
      </c>
      <c r="B28" s="6">
        <f t="shared" si="1"/>
        <v>161.792</v>
      </c>
      <c r="C28" s="25"/>
      <c r="D28" s="23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12">
        <f t="shared" si="5"/>
        <v>96</v>
      </c>
      <c r="W28" s="32"/>
      <c r="X28" s="213">
        <f t="shared" si="6"/>
        <v>8.33</v>
      </c>
      <c r="Y28" s="32"/>
      <c r="Z28" s="32"/>
      <c r="AA28" s="22">
        <f t="shared" si="7"/>
        <v>156.63199999999998</v>
      </c>
      <c r="AB28" s="28"/>
      <c r="AC28" s="9"/>
      <c r="AD28" s="29"/>
      <c r="AE28" s="31"/>
      <c r="AF28" s="15"/>
      <c r="AG28" s="13"/>
    </row>
    <row r="29" spans="1:33" ht="18" x14ac:dyDescent="0.25">
      <c r="A29" s="5">
        <f t="shared" si="0"/>
        <v>147.19999999999999</v>
      </c>
      <c r="B29" s="6">
        <f t="shared" si="1"/>
        <v>164.262</v>
      </c>
      <c r="C29" s="24"/>
      <c r="D29" s="23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12">
        <f t="shared" si="5"/>
        <v>103</v>
      </c>
      <c r="W29" s="32"/>
      <c r="X29" s="213">
        <f t="shared" si="6"/>
        <v>8.3000000000000007</v>
      </c>
      <c r="Y29" s="32"/>
      <c r="Z29" s="32"/>
      <c r="AA29" s="22">
        <f t="shared" si="7"/>
        <v>156.66199999999998</v>
      </c>
      <c r="AB29" s="13"/>
      <c r="AC29" s="9"/>
      <c r="AD29" s="29"/>
      <c r="AE29" s="31"/>
      <c r="AF29" s="15"/>
      <c r="AG29" s="28"/>
    </row>
    <row r="30" spans="1:33" ht="18" x14ac:dyDescent="0.25">
      <c r="A30" s="5">
        <f>+V36</f>
        <v>147.19999999999999</v>
      </c>
      <c r="B30" s="6">
        <f t="shared" si="1"/>
        <v>164.93199999999999</v>
      </c>
      <c r="C30" s="24" t="s">
        <v>22</v>
      </c>
      <c r="D30" s="23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12">
        <f t="shared" si="5"/>
        <v>110</v>
      </c>
      <c r="W30" s="32"/>
      <c r="X30" s="213">
        <f t="shared" si="6"/>
        <v>7.34</v>
      </c>
      <c r="Y30" s="32"/>
      <c r="Z30" s="32"/>
      <c r="AA30" s="22">
        <f t="shared" si="7"/>
        <v>157.62199999999999</v>
      </c>
      <c r="AB30" s="28"/>
      <c r="AC30" s="9"/>
      <c r="AD30" s="29"/>
      <c r="AE30" s="31"/>
      <c r="AF30" s="15"/>
      <c r="AG30" s="28"/>
    </row>
    <row r="31" spans="1:33" ht="18" x14ac:dyDescent="0.25">
      <c r="A31" s="5">
        <f t="shared" si="0"/>
        <v>147.19999999999999</v>
      </c>
      <c r="B31" s="6">
        <f t="shared" si="1"/>
        <v>165.40600000000001</v>
      </c>
      <c r="C31" s="24"/>
      <c r="D31" s="23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12">
        <f t="shared" si="5"/>
        <v>118</v>
      </c>
      <c r="W31" s="15"/>
      <c r="X31" s="213">
        <f t="shared" si="6"/>
        <v>5.8</v>
      </c>
      <c r="Y31" s="15"/>
      <c r="Z31" s="18"/>
      <c r="AA31" s="22">
        <f t="shared" si="7"/>
        <v>159.16199999999998</v>
      </c>
      <c r="AB31" s="13"/>
      <c r="AC31" s="9"/>
      <c r="AD31" s="29"/>
      <c r="AE31" s="31"/>
      <c r="AF31" s="15"/>
      <c r="AG31" s="21"/>
    </row>
    <row r="32" spans="1:33" ht="18" x14ac:dyDescent="0.25">
      <c r="A32" s="5">
        <f>+V38</f>
        <v>152.19999999999999</v>
      </c>
      <c r="B32" s="6">
        <f t="shared" si="1"/>
        <v>165.048</v>
      </c>
      <c r="C32" s="28"/>
      <c r="D32" s="23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12">
        <f t="shared" si="5"/>
        <v>126</v>
      </c>
      <c r="W32" s="15"/>
      <c r="X32" s="213">
        <f t="shared" si="6"/>
        <v>4.58</v>
      </c>
      <c r="Y32" s="15"/>
      <c r="Z32" s="18"/>
      <c r="AA32" s="22">
        <f t="shared" si="7"/>
        <v>160.38199999999998</v>
      </c>
      <c r="AB32" s="13"/>
      <c r="AC32" s="9"/>
      <c r="AD32" s="35"/>
      <c r="AE32" s="35"/>
      <c r="AF32" s="35"/>
      <c r="AG32" s="35"/>
    </row>
    <row r="33" spans="1:33" ht="18" x14ac:dyDescent="0.25">
      <c r="A33" s="5"/>
      <c r="B33" s="6"/>
      <c r="C33" s="28"/>
      <c r="D33" s="23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12">
        <f t="shared" si="5"/>
        <v>134</v>
      </c>
      <c r="W33" s="15"/>
      <c r="X33" s="213">
        <f t="shared" si="6"/>
        <v>4.6500000000000004</v>
      </c>
      <c r="Y33" s="15"/>
      <c r="Z33" s="18"/>
      <c r="AA33" s="22">
        <f t="shared" si="7"/>
        <v>160.31199999999998</v>
      </c>
      <c r="AB33" s="28"/>
      <c r="AC33" s="4"/>
      <c r="AD33" s="4"/>
      <c r="AE33" s="4"/>
      <c r="AF33" s="4"/>
      <c r="AG33" s="4"/>
    </row>
    <row r="34" spans="1:33" ht="18.75" x14ac:dyDescent="0.3">
      <c r="A34" s="5"/>
      <c r="B34" s="6"/>
      <c r="C34" s="36"/>
      <c r="D34" s="23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12">
        <f t="shared" si="5"/>
        <v>142</v>
      </c>
      <c r="W34" s="15"/>
      <c r="X34" s="213">
        <f t="shared" si="6"/>
        <v>3.17</v>
      </c>
      <c r="Y34" s="15"/>
      <c r="Z34" s="18"/>
      <c r="AA34" s="22">
        <f t="shared" si="7"/>
        <v>161.792</v>
      </c>
      <c r="AB34" s="28"/>
      <c r="AC34" s="9"/>
      <c r="AD34" s="37"/>
      <c r="AE34" s="38"/>
      <c r="AF34" s="39"/>
      <c r="AG34" s="40"/>
    </row>
    <row r="35" spans="1:33" ht="18.75" x14ac:dyDescent="0.3">
      <c r="A35" s="5"/>
      <c r="B35" s="6"/>
      <c r="C35" s="36"/>
      <c r="D35" s="239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212">
        <f>+AD23</f>
        <v>147.19999999999999</v>
      </c>
      <c r="W35" s="15"/>
      <c r="X35" s="213">
        <f t="shared" si="6"/>
        <v>0.7</v>
      </c>
      <c r="Y35" s="15"/>
      <c r="Z35" s="15"/>
      <c r="AA35" s="22">
        <f t="shared" si="7"/>
        <v>164.262</v>
      </c>
      <c r="AB35" s="20"/>
      <c r="AC35" s="9"/>
      <c r="AD35" s="37"/>
      <c r="AE35" s="38"/>
      <c r="AF35" s="39"/>
      <c r="AG35" s="40"/>
    </row>
    <row r="36" spans="1:33" ht="18" x14ac:dyDescent="0.25">
      <c r="A36" s="5"/>
      <c r="B36" s="6"/>
      <c r="C36" s="24"/>
      <c r="D36" s="23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>
        <v>147.19999999999999</v>
      </c>
      <c r="W36" s="15"/>
      <c r="X36" s="15">
        <v>2.1160000000000001</v>
      </c>
      <c r="Y36" s="15"/>
      <c r="Z36" s="15"/>
      <c r="AA36" s="22">
        <f>+$AA$9-X36</f>
        <v>164.93199999999999</v>
      </c>
      <c r="AB36" s="24" t="s">
        <v>22</v>
      </c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6"/>
      <c r="D37" s="23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>
        <v>147.19999999999999</v>
      </c>
      <c r="W37" s="15"/>
      <c r="X37" s="15">
        <v>1.6419999999999999</v>
      </c>
      <c r="Y37" s="15"/>
      <c r="Z37" s="18"/>
      <c r="AA37" s="22">
        <f>+$AA$9-X37</f>
        <v>165.40600000000001</v>
      </c>
      <c r="AB37" s="24" t="s">
        <v>207</v>
      </c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6"/>
      <c r="D38" s="23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>
        <v>152.19999999999999</v>
      </c>
      <c r="W38" s="15"/>
      <c r="X38" s="15">
        <v>2</v>
      </c>
      <c r="Y38" s="15"/>
      <c r="Z38" s="18"/>
      <c r="AA38" s="22">
        <f>+$AA$9-X38</f>
        <v>165.048</v>
      </c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6"/>
      <c r="D39" s="23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>
        <v>1.0900000000000001</v>
      </c>
      <c r="Z39" s="18"/>
      <c r="AA39" s="22">
        <f>+$AA$9-Y39</f>
        <v>165.958</v>
      </c>
      <c r="AB39" s="21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6"/>
      <c r="D40" s="23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32"/>
      <c r="X40" s="15"/>
      <c r="Y40" s="32"/>
      <c r="Z40" s="32"/>
      <c r="AA40" s="22"/>
      <c r="AB40" s="28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6"/>
      <c r="D41" s="23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18"/>
      <c r="Z41" s="32"/>
      <c r="AA41" s="22"/>
      <c r="AB41" s="13"/>
      <c r="AC41" s="9"/>
      <c r="AD41" s="9"/>
      <c r="AE41" s="9"/>
      <c r="AF41" s="9"/>
      <c r="AG41" s="9"/>
    </row>
    <row r="42" spans="1:33" ht="18" customHeight="1" x14ac:dyDescent="0.25">
      <c r="A42" s="5"/>
      <c r="B42" s="6"/>
      <c r="C42" s="28"/>
      <c r="D42" s="23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/>
      <c r="W42" s="18"/>
      <c r="X42" s="15"/>
      <c r="Y42" s="32"/>
      <c r="Z42" s="32"/>
      <c r="AA42" s="22"/>
      <c r="AB42" s="13"/>
      <c r="AC42" s="9"/>
      <c r="AD42" s="9"/>
      <c r="AE42" s="9"/>
      <c r="AF42" s="9"/>
      <c r="AG42" s="9"/>
    </row>
    <row r="43" spans="1:33" ht="18" x14ac:dyDescent="0.25">
      <c r="A43" s="5"/>
      <c r="B43" s="6"/>
      <c r="C43" s="28"/>
      <c r="D43" s="23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42"/>
      <c r="X43" s="15"/>
      <c r="Y43" s="15"/>
      <c r="Z43" s="43"/>
      <c r="AA43" s="22"/>
      <c r="AB43" s="13"/>
      <c r="AC43" s="40"/>
      <c r="AD43" s="44"/>
      <c r="AE43" s="45"/>
      <c r="AF43" s="45"/>
      <c r="AG43" s="9"/>
    </row>
    <row r="44" spans="1:33" ht="18" x14ac:dyDescent="0.25">
      <c r="V44" s="18"/>
      <c r="W44" s="18"/>
      <c r="X44" s="15"/>
      <c r="Y44" s="18"/>
      <c r="Z44" s="18"/>
      <c r="AA44" s="22"/>
      <c r="AB44" s="28"/>
    </row>
    <row r="45" spans="1:33" ht="18" customHeight="1" x14ac:dyDescent="0.25">
      <c r="A45" s="46"/>
      <c r="B45" s="47"/>
      <c r="C45" s="48"/>
      <c r="D45" s="235" t="s">
        <v>23</v>
      </c>
    </row>
    <row r="46" spans="1:33" ht="18" x14ac:dyDescent="0.25">
      <c r="A46" s="49">
        <v>14.9</v>
      </c>
      <c r="B46" s="50">
        <v>164.96199999999999</v>
      </c>
      <c r="C46" s="51" t="s">
        <v>24</v>
      </c>
      <c r="D46" s="235"/>
    </row>
    <row r="47" spans="1:33" ht="18" x14ac:dyDescent="0.25">
      <c r="A47" s="49">
        <v>147.19999999999999</v>
      </c>
      <c r="B47" s="50">
        <v>164.96199999999999</v>
      </c>
      <c r="C47" s="51" t="s">
        <v>25</v>
      </c>
      <c r="D47" s="235"/>
    </row>
    <row r="48" spans="1:33" ht="18" x14ac:dyDescent="0.25">
      <c r="A48" s="52">
        <v>14</v>
      </c>
      <c r="B48" s="53">
        <v>166.63399999999999</v>
      </c>
      <c r="C48" s="236" t="s">
        <v>26</v>
      </c>
      <c r="D48" s="235"/>
    </row>
    <row r="49" spans="1:5" ht="18" x14ac:dyDescent="0.25">
      <c r="A49" s="52">
        <v>14</v>
      </c>
      <c r="B49" s="53">
        <f>+B48-1.5</f>
        <v>165.13399999999999</v>
      </c>
      <c r="C49" s="237"/>
      <c r="D49" s="235"/>
    </row>
    <row r="50" spans="1:5" ht="18" x14ac:dyDescent="0.25">
      <c r="A50" s="52">
        <v>14.5</v>
      </c>
      <c r="B50" s="53">
        <v>165.57400000000001</v>
      </c>
      <c r="C50" s="236" t="s">
        <v>27</v>
      </c>
      <c r="D50" s="235"/>
    </row>
    <row r="51" spans="1:5" ht="18" x14ac:dyDescent="0.25">
      <c r="A51" s="52">
        <v>14.5</v>
      </c>
      <c r="B51" s="53">
        <f>+B50-1</f>
        <v>164.57400000000001</v>
      </c>
      <c r="C51" s="237"/>
      <c r="D51" s="235"/>
    </row>
    <row r="52" spans="1:5" ht="18" x14ac:dyDescent="0.25">
      <c r="A52" s="52">
        <v>14.9</v>
      </c>
      <c r="B52" s="53">
        <v>164.57400000000001</v>
      </c>
      <c r="C52" s="231" t="s">
        <v>28</v>
      </c>
      <c r="D52" s="235"/>
    </row>
    <row r="53" spans="1:5" ht="18" x14ac:dyDescent="0.25">
      <c r="A53" s="52">
        <v>14.9</v>
      </c>
      <c r="B53" s="53">
        <f>+B52-1</f>
        <v>163.57400000000001</v>
      </c>
      <c r="C53" s="231"/>
      <c r="D53" s="235"/>
    </row>
    <row r="54" spans="1:5" ht="18" x14ac:dyDescent="0.25">
      <c r="A54" s="52"/>
      <c r="B54" s="53"/>
      <c r="C54" s="238"/>
      <c r="D54" s="235"/>
    </row>
    <row r="55" spans="1:5" ht="18" x14ac:dyDescent="0.25">
      <c r="A55" s="52"/>
      <c r="B55" s="53"/>
      <c r="C55" s="237"/>
      <c r="D55" s="235"/>
    </row>
    <row r="56" spans="1:5" ht="18" x14ac:dyDescent="0.25">
      <c r="A56" s="55">
        <v>14.9</v>
      </c>
      <c r="B56" s="56">
        <v>165.40600000000001</v>
      </c>
      <c r="C56" s="57" t="s">
        <v>30</v>
      </c>
    </row>
    <row r="57" spans="1:5" ht="18" x14ac:dyDescent="0.25">
      <c r="A57" s="55">
        <v>147.19999999999999</v>
      </c>
      <c r="B57" s="56">
        <v>165.40600000000001</v>
      </c>
      <c r="C57" s="57" t="s">
        <v>30</v>
      </c>
    </row>
    <row r="58" spans="1:5" ht="18" x14ac:dyDescent="0.25">
      <c r="A58" s="62" t="s">
        <v>31</v>
      </c>
      <c r="B58" s="62"/>
      <c r="C58" s="59">
        <v>158.57400000000001</v>
      </c>
      <c r="E58" s="214">
        <f>+B56-C58</f>
        <v>6.8319999999999936</v>
      </c>
    </row>
    <row r="59" spans="1:5" ht="18" x14ac:dyDescent="0.25">
      <c r="A59" s="60" t="s">
        <v>32</v>
      </c>
      <c r="B59" s="62"/>
      <c r="C59" s="53">
        <v>165.57400000000001</v>
      </c>
    </row>
    <row r="60" spans="1:5" ht="18" x14ac:dyDescent="0.25">
      <c r="A60" s="232" t="s">
        <v>33</v>
      </c>
      <c r="B60" s="232"/>
      <c r="C60" s="59">
        <f>+Z4</f>
        <v>167.428</v>
      </c>
    </row>
    <row r="61" spans="1:5" ht="18" x14ac:dyDescent="0.25">
      <c r="A61" s="232" t="s">
        <v>34</v>
      </c>
      <c r="B61" s="232"/>
      <c r="C61" s="59">
        <f>+B56</f>
        <v>165.40600000000001</v>
      </c>
    </row>
  </sheetData>
  <mergeCells count="18">
    <mergeCell ref="A60:B60"/>
    <mergeCell ref="A61:B61"/>
    <mergeCell ref="AB2:AB3"/>
    <mergeCell ref="D45:D55"/>
    <mergeCell ref="C48:C49"/>
    <mergeCell ref="C50:C51"/>
    <mergeCell ref="C52:C53"/>
    <mergeCell ref="C54:C55"/>
    <mergeCell ref="D1:D43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zoomScale="50" zoomScaleNormal="50" workbookViewId="0">
      <selection activeCell="C59" sqref="C59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39" t="s">
        <v>3</v>
      </c>
      <c r="E1" s="240" t="s">
        <v>4</v>
      </c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4"/>
      <c r="V1" s="241" t="s">
        <v>5</v>
      </c>
      <c r="W1" s="242"/>
      <c r="X1" s="242"/>
      <c r="Y1" s="242"/>
      <c r="Z1" s="242"/>
      <c r="AA1" s="242"/>
      <c r="AB1" s="243"/>
      <c r="AC1" s="4"/>
      <c r="AD1" s="241" t="s">
        <v>6</v>
      </c>
      <c r="AE1" s="242"/>
      <c r="AF1" s="242"/>
      <c r="AG1" s="243"/>
    </row>
    <row r="2" spans="1:33" ht="20.25" x14ac:dyDescent="0.3">
      <c r="A2" s="5"/>
      <c r="B2" s="6">
        <f>+Z4</f>
        <v>167.428</v>
      </c>
      <c r="C2" s="7" t="s">
        <v>7</v>
      </c>
      <c r="D2" s="23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8</v>
      </c>
      <c r="W2" s="244" t="s">
        <v>9</v>
      </c>
      <c r="X2" s="244" t="s">
        <v>10</v>
      </c>
      <c r="Y2" s="244" t="s">
        <v>11</v>
      </c>
      <c r="Z2" s="244" t="s">
        <v>12</v>
      </c>
      <c r="AA2" s="246" t="s">
        <v>1</v>
      </c>
      <c r="AB2" s="233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+V9</f>
        <v>0</v>
      </c>
      <c r="B3" s="6">
        <f>+AA5</f>
        <v>168.67599999999999</v>
      </c>
      <c r="C3" s="13"/>
      <c r="D3" s="23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34"/>
      <c r="AC3" s="9"/>
      <c r="AD3" s="14">
        <v>36</v>
      </c>
      <c r="AE3" s="14">
        <v>0</v>
      </c>
      <c r="AF3" s="15">
        <f>+AA11</f>
        <v>164.11099999999999</v>
      </c>
      <c r="AG3" s="13" t="s">
        <v>17</v>
      </c>
    </row>
    <row r="4" spans="1:33" ht="18.75" x14ac:dyDescent="0.3">
      <c r="A4" s="5">
        <f>+V5</f>
        <v>30</v>
      </c>
      <c r="B4" s="6">
        <f>+AA5</f>
        <v>168.67599999999999</v>
      </c>
      <c r="C4" s="16"/>
      <c r="D4" s="23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>
        <v>0</v>
      </c>
      <c r="W4" s="15"/>
      <c r="X4" s="15">
        <v>1.2969999999999999</v>
      </c>
      <c r="Y4" s="15"/>
      <c r="Z4" s="15">
        <v>167.428</v>
      </c>
      <c r="AA4" s="19">
        <f>+Z4-X4</f>
        <v>166.131</v>
      </c>
      <c r="AB4" s="20" t="s">
        <v>7</v>
      </c>
      <c r="AC4" s="9"/>
      <c r="AD4" s="14">
        <v>42</v>
      </c>
      <c r="AE4" s="14">
        <v>7.75</v>
      </c>
      <c r="AF4" s="15">
        <f t="shared" ref="AF4:AF22" si="0">+AA12</f>
        <v>156.36099999999999</v>
      </c>
      <c r="AG4" s="21"/>
    </row>
    <row r="5" spans="1:33" ht="18" x14ac:dyDescent="0.25">
      <c r="A5" s="5">
        <f>+V10</f>
        <v>36</v>
      </c>
      <c r="B5" s="6">
        <f>+AA10</f>
        <v>164.11099999999999</v>
      </c>
      <c r="C5" s="13" t="s">
        <v>17</v>
      </c>
      <c r="D5" s="23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30</v>
      </c>
      <c r="W5" s="15">
        <v>2.5449999999999999</v>
      </c>
      <c r="X5" s="15"/>
      <c r="Y5" s="15"/>
      <c r="Z5" s="18"/>
      <c r="AA5" s="22">
        <f>+$AA$4+W5</f>
        <v>168.67599999999999</v>
      </c>
      <c r="AB5" s="13" t="s">
        <v>209</v>
      </c>
      <c r="AC5" s="23"/>
      <c r="AD5" s="14">
        <v>48</v>
      </c>
      <c r="AE5" s="14">
        <v>7.82</v>
      </c>
      <c r="AF5" s="15">
        <f t="shared" si="0"/>
        <v>156.291</v>
      </c>
      <c r="AG5" s="21"/>
    </row>
    <row r="6" spans="1:33" ht="18" x14ac:dyDescent="0.25">
      <c r="A6" s="5">
        <f t="shared" ref="A6:A24" si="1">+V11</f>
        <v>36</v>
      </c>
      <c r="B6" s="6">
        <f t="shared" ref="B6:B25" si="2">+AA11</f>
        <v>164.11099999999999</v>
      </c>
      <c r="C6" s="20"/>
      <c r="D6" s="23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/>
      <c r="X6" s="15">
        <v>2.335</v>
      </c>
      <c r="Y6" s="15"/>
      <c r="Z6" s="18"/>
      <c r="AA6" s="22">
        <f>+$AA$5-X6</f>
        <v>166.34099999999998</v>
      </c>
      <c r="AB6" s="13" t="s">
        <v>210</v>
      </c>
      <c r="AC6" s="23"/>
      <c r="AD6" s="14">
        <v>54</v>
      </c>
      <c r="AE6" s="14">
        <v>11.3</v>
      </c>
      <c r="AF6" s="15">
        <f t="shared" si="0"/>
        <v>152.81099999999998</v>
      </c>
      <c r="AG6" s="21"/>
    </row>
    <row r="7" spans="1:33" ht="18" x14ac:dyDescent="0.25">
      <c r="A7" s="5">
        <f t="shared" si="1"/>
        <v>42</v>
      </c>
      <c r="B7" s="6">
        <f t="shared" si="2"/>
        <v>156.36099999999999</v>
      </c>
      <c r="C7" s="20"/>
      <c r="D7" s="23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5"/>
      <c r="X7" s="15">
        <v>2.0449999999999999</v>
      </c>
      <c r="Y7" s="15"/>
      <c r="Z7" s="18"/>
      <c r="AA7" s="22">
        <f t="shared" ref="AA7:AA8" si="3">+$AA$5-X7</f>
        <v>166.631</v>
      </c>
      <c r="AB7" s="24" t="s">
        <v>16</v>
      </c>
      <c r="AC7" s="23"/>
      <c r="AD7" s="14">
        <v>60</v>
      </c>
      <c r="AE7" s="14">
        <v>11.45</v>
      </c>
      <c r="AF7" s="15">
        <f t="shared" si="0"/>
        <v>152.661</v>
      </c>
      <c r="AG7" s="21"/>
    </row>
    <row r="8" spans="1:33" ht="18" x14ac:dyDescent="0.25">
      <c r="A8" s="5">
        <f t="shared" si="1"/>
        <v>48</v>
      </c>
      <c r="B8" s="6">
        <f t="shared" si="2"/>
        <v>156.291</v>
      </c>
      <c r="C8" s="13"/>
      <c r="D8" s="23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/>
      <c r="X8" s="15">
        <v>3.0550000000000002</v>
      </c>
      <c r="Y8" s="15"/>
      <c r="Z8" s="18"/>
      <c r="AA8" s="22">
        <f t="shared" si="3"/>
        <v>165.62099999999998</v>
      </c>
      <c r="AB8" s="24" t="s">
        <v>211</v>
      </c>
      <c r="AC8" s="23"/>
      <c r="AD8" s="14">
        <v>66</v>
      </c>
      <c r="AE8" s="14">
        <v>11.35</v>
      </c>
      <c r="AF8" s="15">
        <f t="shared" si="0"/>
        <v>152.761</v>
      </c>
      <c r="AG8" s="21"/>
    </row>
    <row r="9" spans="1:33" ht="18" x14ac:dyDescent="0.25">
      <c r="A9" s="5">
        <f t="shared" si="1"/>
        <v>54</v>
      </c>
      <c r="B9" s="6">
        <f t="shared" si="2"/>
        <v>152.81099999999998</v>
      </c>
      <c r="C9" s="20"/>
      <c r="D9" s="23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5">
        <v>1.1379999999999999</v>
      </c>
      <c r="X9" s="15"/>
      <c r="Y9" s="15">
        <v>4.0549999999999997</v>
      </c>
      <c r="Z9" s="18"/>
      <c r="AA9" s="22">
        <f>+$AA$5+W9-Y9</f>
        <v>165.75899999999999</v>
      </c>
      <c r="AB9" s="13" t="s">
        <v>20</v>
      </c>
      <c r="AC9" s="23"/>
      <c r="AD9" s="14">
        <v>72</v>
      </c>
      <c r="AE9" s="14">
        <v>11.03</v>
      </c>
      <c r="AF9" s="15">
        <f t="shared" si="0"/>
        <v>153.08099999999999</v>
      </c>
      <c r="AG9" s="21"/>
    </row>
    <row r="10" spans="1:33" ht="18" x14ac:dyDescent="0.25">
      <c r="A10" s="5">
        <f t="shared" si="1"/>
        <v>60</v>
      </c>
      <c r="B10" s="6">
        <f t="shared" si="2"/>
        <v>152.661</v>
      </c>
      <c r="C10" s="20"/>
      <c r="D10" s="23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>
        <v>36</v>
      </c>
      <c r="W10" s="15"/>
      <c r="X10" s="15">
        <v>1.6479999999999999</v>
      </c>
      <c r="Y10" s="15"/>
      <c r="Z10" s="18"/>
      <c r="AA10" s="22">
        <f>+$AA$9-X10</f>
        <v>164.11099999999999</v>
      </c>
      <c r="AB10" s="13" t="s">
        <v>17</v>
      </c>
      <c r="AC10" s="23"/>
      <c r="AD10" s="14">
        <v>78</v>
      </c>
      <c r="AE10" s="14">
        <v>10.42</v>
      </c>
      <c r="AF10" s="15">
        <f t="shared" si="0"/>
        <v>153.691</v>
      </c>
      <c r="AG10" s="21"/>
    </row>
    <row r="11" spans="1:33" ht="18.75" x14ac:dyDescent="0.3">
      <c r="A11" s="5">
        <f t="shared" si="1"/>
        <v>66</v>
      </c>
      <c r="B11" s="6">
        <f t="shared" si="2"/>
        <v>152.761</v>
      </c>
      <c r="C11" s="25"/>
      <c r="D11" s="23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12">
        <f>+AD3</f>
        <v>36</v>
      </c>
      <c r="W11" s="15"/>
      <c r="X11" s="213">
        <f>+AE3</f>
        <v>0</v>
      </c>
      <c r="Y11" s="15"/>
      <c r="Z11" s="18"/>
      <c r="AA11" s="22">
        <f>+$AA$10-X11</f>
        <v>164.11099999999999</v>
      </c>
      <c r="AB11" s="13"/>
      <c r="AC11" s="23"/>
      <c r="AD11" s="14">
        <v>84</v>
      </c>
      <c r="AE11" s="14">
        <v>10.3</v>
      </c>
      <c r="AF11" s="15">
        <f t="shared" si="0"/>
        <v>153.81099999999998</v>
      </c>
      <c r="AG11" s="21"/>
    </row>
    <row r="12" spans="1:33" ht="18.75" x14ac:dyDescent="0.3">
      <c r="A12" s="5">
        <f t="shared" si="1"/>
        <v>72</v>
      </c>
      <c r="B12" s="6">
        <f t="shared" si="2"/>
        <v>153.08099999999999</v>
      </c>
      <c r="C12" s="25"/>
      <c r="D12" s="23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12">
        <f t="shared" ref="V12:V30" si="4">+AD4</f>
        <v>42</v>
      </c>
      <c r="W12" s="15"/>
      <c r="X12" s="213">
        <f t="shared" ref="X12:X30" si="5">+AE4</f>
        <v>7.75</v>
      </c>
      <c r="Y12" s="15"/>
      <c r="Z12" s="18"/>
      <c r="AA12" s="22">
        <f t="shared" ref="AA12:AA30" si="6">+$AA$10-X12</f>
        <v>156.36099999999999</v>
      </c>
      <c r="AB12" s="20"/>
      <c r="AC12" s="23"/>
      <c r="AD12" s="14">
        <v>90</v>
      </c>
      <c r="AE12" s="14">
        <v>10.199999999999999</v>
      </c>
      <c r="AF12" s="15">
        <f t="shared" si="0"/>
        <v>153.911</v>
      </c>
      <c r="AG12" s="21"/>
    </row>
    <row r="13" spans="1:33" ht="18.75" x14ac:dyDescent="0.3">
      <c r="A13" s="5">
        <f t="shared" si="1"/>
        <v>78</v>
      </c>
      <c r="B13" s="6">
        <f t="shared" si="2"/>
        <v>153.691</v>
      </c>
      <c r="C13" s="25"/>
      <c r="D13" s="23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12">
        <f t="shared" si="4"/>
        <v>48</v>
      </c>
      <c r="W13" s="15"/>
      <c r="X13" s="213">
        <f t="shared" si="5"/>
        <v>7.82</v>
      </c>
      <c r="Y13" s="15"/>
      <c r="Z13" s="18"/>
      <c r="AA13" s="22">
        <f t="shared" si="6"/>
        <v>156.291</v>
      </c>
      <c r="AB13" s="13"/>
      <c r="AC13" s="23"/>
      <c r="AD13" s="14">
        <v>96</v>
      </c>
      <c r="AE13" s="14">
        <v>9.19</v>
      </c>
      <c r="AF13" s="15">
        <f t="shared" si="0"/>
        <v>154.92099999999999</v>
      </c>
      <c r="AG13" s="21"/>
    </row>
    <row r="14" spans="1:33" ht="18.75" x14ac:dyDescent="0.3">
      <c r="A14" s="5">
        <f t="shared" si="1"/>
        <v>84</v>
      </c>
      <c r="B14" s="6">
        <f t="shared" si="2"/>
        <v>153.81099999999998</v>
      </c>
      <c r="C14" s="25"/>
      <c r="D14" s="23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12">
        <f t="shared" si="4"/>
        <v>54</v>
      </c>
      <c r="W14" s="15"/>
      <c r="X14" s="213">
        <f t="shared" si="5"/>
        <v>11.3</v>
      </c>
      <c r="Y14" s="15"/>
      <c r="Z14" s="18"/>
      <c r="AA14" s="22">
        <f t="shared" si="6"/>
        <v>152.81099999999998</v>
      </c>
      <c r="AB14" s="13"/>
      <c r="AC14" s="23"/>
      <c r="AD14" s="14">
        <v>102</v>
      </c>
      <c r="AE14" s="14">
        <v>8.1300000000000008</v>
      </c>
      <c r="AF14" s="15">
        <f t="shared" si="0"/>
        <v>155.98099999999999</v>
      </c>
      <c r="AG14" s="21"/>
    </row>
    <row r="15" spans="1:33" ht="18.75" x14ac:dyDescent="0.3">
      <c r="A15" s="5">
        <f t="shared" si="1"/>
        <v>90</v>
      </c>
      <c r="B15" s="6">
        <f t="shared" si="2"/>
        <v>153.911</v>
      </c>
      <c r="C15" s="25"/>
      <c r="D15" s="23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12">
        <f t="shared" si="4"/>
        <v>60</v>
      </c>
      <c r="W15" s="15"/>
      <c r="X15" s="213">
        <f t="shared" si="5"/>
        <v>11.45</v>
      </c>
      <c r="Y15" s="15"/>
      <c r="Z15" s="18"/>
      <c r="AA15" s="22">
        <f t="shared" si="6"/>
        <v>152.661</v>
      </c>
      <c r="AB15" s="13"/>
      <c r="AC15" s="23"/>
      <c r="AD15" s="14">
        <v>108</v>
      </c>
      <c r="AE15" s="14">
        <v>8.14</v>
      </c>
      <c r="AF15" s="15">
        <f t="shared" si="0"/>
        <v>155.971</v>
      </c>
      <c r="AG15" s="21"/>
    </row>
    <row r="16" spans="1:33" ht="18.75" x14ac:dyDescent="0.3">
      <c r="A16" s="5">
        <f t="shared" si="1"/>
        <v>96</v>
      </c>
      <c r="B16" s="6">
        <f t="shared" si="2"/>
        <v>154.92099999999999</v>
      </c>
      <c r="C16" s="25"/>
      <c r="D16" s="23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12">
        <f t="shared" si="4"/>
        <v>66</v>
      </c>
      <c r="W16" s="15"/>
      <c r="X16" s="213">
        <f t="shared" si="5"/>
        <v>11.35</v>
      </c>
      <c r="Y16" s="15"/>
      <c r="Z16" s="18"/>
      <c r="AA16" s="22">
        <f t="shared" si="6"/>
        <v>152.761</v>
      </c>
      <c r="AB16" s="13"/>
      <c r="AC16" s="23"/>
      <c r="AD16" s="14">
        <v>115</v>
      </c>
      <c r="AE16" s="14">
        <v>7.33</v>
      </c>
      <c r="AF16" s="15">
        <f t="shared" si="0"/>
        <v>156.78099999999998</v>
      </c>
      <c r="AG16" s="21"/>
    </row>
    <row r="17" spans="1:33" ht="18.75" x14ac:dyDescent="0.3">
      <c r="A17" s="5">
        <f t="shared" si="1"/>
        <v>102</v>
      </c>
      <c r="B17" s="6">
        <f t="shared" si="2"/>
        <v>155.98099999999999</v>
      </c>
      <c r="C17" s="25"/>
      <c r="D17" s="23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12">
        <f t="shared" si="4"/>
        <v>72</v>
      </c>
      <c r="W17" s="15"/>
      <c r="X17" s="213">
        <f t="shared" si="5"/>
        <v>11.03</v>
      </c>
      <c r="Y17" s="15"/>
      <c r="Z17" s="18"/>
      <c r="AA17" s="22">
        <f t="shared" si="6"/>
        <v>153.08099999999999</v>
      </c>
      <c r="AB17" s="28"/>
      <c r="AC17" s="23"/>
      <c r="AD17" s="29">
        <v>122</v>
      </c>
      <c r="AE17" s="14">
        <v>6.77</v>
      </c>
      <c r="AF17" s="15">
        <f t="shared" si="0"/>
        <v>157.34099999999998</v>
      </c>
      <c r="AG17" s="20"/>
    </row>
    <row r="18" spans="1:33" ht="18.75" x14ac:dyDescent="0.3">
      <c r="A18" s="5">
        <f t="shared" si="1"/>
        <v>108</v>
      </c>
      <c r="B18" s="6">
        <f t="shared" si="2"/>
        <v>155.971</v>
      </c>
      <c r="C18" s="25"/>
      <c r="D18" s="23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12">
        <f t="shared" si="4"/>
        <v>78</v>
      </c>
      <c r="W18" s="15"/>
      <c r="X18" s="213">
        <f t="shared" si="5"/>
        <v>10.42</v>
      </c>
      <c r="Y18" s="15"/>
      <c r="Z18" s="18"/>
      <c r="AA18" s="22">
        <f t="shared" si="6"/>
        <v>153.691</v>
      </c>
      <c r="AB18" s="30"/>
      <c r="AC18" s="23"/>
      <c r="AD18" s="29">
        <v>130</v>
      </c>
      <c r="AE18" s="31">
        <v>6.54</v>
      </c>
      <c r="AF18" s="15">
        <f t="shared" si="0"/>
        <v>157.571</v>
      </c>
      <c r="AG18" s="21"/>
    </row>
    <row r="19" spans="1:33" ht="18.75" x14ac:dyDescent="0.3">
      <c r="A19" s="5">
        <f t="shared" si="1"/>
        <v>115</v>
      </c>
      <c r="B19" s="6">
        <f t="shared" si="2"/>
        <v>156.78099999999998</v>
      </c>
      <c r="C19" s="25"/>
      <c r="D19" s="23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12">
        <f t="shared" si="4"/>
        <v>84</v>
      </c>
      <c r="W19" s="15"/>
      <c r="X19" s="213">
        <f t="shared" si="5"/>
        <v>10.3</v>
      </c>
      <c r="Y19" s="15"/>
      <c r="Z19" s="18"/>
      <c r="AA19" s="22">
        <f t="shared" si="6"/>
        <v>153.81099999999998</v>
      </c>
      <c r="AB19" s="30"/>
      <c r="AC19" s="9"/>
      <c r="AD19" s="29">
        <v>138</v>
      </c>
      <c r="AE19" s="31">
        <v>5.0999999999999996</v>
      </c>
      <c r="AF19" s="15">
        <f t="shared" si="0"/>
        <v>159.011</v>
      </c>
      <c r="AG19" s="28"/>
    </row>
    <row r="20" spans="1:33" ht="18.75" x14ac:dyDescent="0.3">
      <c r="A20" s="5">
        <f t="shared" si="1"/>
        <v>122</v>
      </c>
      <c r="B20" s="6">
        <f t="shared" si="2"/>
        <v>157.34099999999998</v>
      </c>
      <c r="C20" s="25"/>
      <c r="D20" s="23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12">
        <f t="shared" si="4"/>
        <v>90</v>
      </c>
      <c r="W20" s="15"/>
      <c r="X20" s="213">
        <f t="shared" si="5"/>
        <v>10.199999999999999</v>
      </c>
      <c r="Y20" s="15"/>
      <c r="Z20" s="18"/>
      <c r="AA20" s="22">
        <f t="shared" si="6"/>
        <v>153.911</v>
      </c>
      <c r="AB20" s="13"/>
      <c r="AC20" s="9"/>
      <c r="AD20" s="29">
        <v>146</v>
      </c>
      <c r="AE20" s="31">
        <v>4.1500000000000004</v>
      </c>
      <c r="AF20" s="15">
        <f t="shared" si="0"/>
        <v>159.96099999999998</v>
      </c>
      <c r="AG20" s="21"/>
    </row>
    <row r="21" spans="1:33" ht="18.75" x14ac:dyDescent="0.3">
      <c r="A21" s="5">
        <f t="shared" si="1"/>
        <v>130</v>
      </c>
      <c r="B21" s="6">
        <f t="shared" si="2"/>
        <v>157.571</v>
      </c>
      <c r="C21" s="25"/>
      <c r="D21" s="23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12">
        <f t="shared" si="4"/>
        <v>96</v>
      </c>
      <c r="W21" s="15"/>
      <c r="X21" s="213">
        <f t="shared" si="5"/>
        <v>9.19</v>
      </c>
      <c r="Y21" s="15"/>
      <c r="Z21" s="18"/>
      <c r="AA21" s="22">
        <f t="shared" si="6"/>
        <v>154.92099999999999</v>
      </c>
      <c r="AB21" s="13"/>
      <c r="AC21" s="9"/>
      <c r="AD21" s="29">
        <v>155</v>
      </c>
      <c r="AE21" s="31">
        <v>1.9</v>
      </c>
      <c r="AF21" s="15">
        <f t="shared" si="0"/>
        <v>162.21099999999998</v>
      </c>
      <c r="AG21" s="20"/>
    </row>
    <row r="22" spans="1:33" ht="18.75" x14ac:dyDescent="0.3">
      <c r="A22" s="5">
        <f t="shared" si="1"/>
        <v>138</v>
      </c>
      <c r="B22" s="6">
        <f t="shared" si="2"/>
        <v>159.011</v>
      </c>
      <c r="C22" s="25"/>
      <c r="D22" s="2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12">
        <f t="shared" si="4"/>
        <v>102</v>
      </c>
      <c r="W22" s="15"/>
      <c r="X22" s="213">
        <f t="shared" si="5"/>
        <v>8.1300000000000008</v>
      </c>
      <c r="Y22" s="15"/>
      <c r="Z22" s="18"/>
      <c r="AA22" s="22">
        <f t="shared" si="6"/>
        <v>155.98099999999999</v>
      </c>
      <c r="AB22" s="13"/>
      <c r="AC22" s="9"/>
      <c r="AD22" s="29">
        <v>164</v>
      </c>
      <c r="AE22" s="31">
        <v>0</v>
      </c>
      <c r="AF22" s="15">
        <f t="shared" si="0"/>
        <v>164.11099999999999</v>
      </c>
      <c r="AG22" s="21" t="s">
        <v>22</v>
      </c>
    </row>
    <row r="23" spans="1:33" ht="18.75" x14ac:dyDescent="0.3">
      <c r="A23" s="5">
        <f>+V28</f>
        <v>146</v>
      </c>
      <c r="B23" s="6">
        <f t="shared" si="2"/>
        <v>159.96099999999998</v>
      </c>
      <c r="C23" s="25"/>
      <c r="D23" s="23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12">
        <f t="shared" si="4"/>
        <v>108</v>
      </c>
      <c r="W23" s="15"/>
      <c r="X23" s="213">
        <f t="shared" si="5"/>
        <v>8.14</v>
      </c>
      <c r="Y23" s="15"/>
      <c r="Z23" s="18"/>
      <c r="AA23" s="22">
        <f t="shared" si="6"/>
        <v>155.971</v>
      </c>
      <c r="AB23" s="28"/>
      <c r="AC23" s="9"/>
      <c r="AD23" s="29"/>
      <c r="AE23" s="31"/>
      <c r="AF23" s="15"/>
      <c r="AG23" s="21"/>
    </row>
    <row r="24" spans="1:33" ht="18.75" x14ac:dyDescent="0.3">
      <c r="A24" s="5">
        <f t="shared" si="1"/>
        <v>155</v>
      </c>
      <c r="B24" s="6">
        <f t="shared" si="2"/>
        <v>162.21099999999998</v>
      </c>
      <c r="C24" s="25"/>
      <c r="D24" s="23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12">
        <f t="shared" si="4"/>
        <v>115</v>
      </c>
      <c r="W24" s="15"/>
      <c r="X24" s="213">
        <f t="shared" si="5"/>
        <v>7.33</v>
      </c>
      <c r="Y24" s="32"/>
      <c r="Z24" s="32"/>
      <c r="AA24" s="22">
        <f t="shared" si="6"/>
        <v>156.78099999999998</v>
      </c>
      <c r="AB24" s="24"/>
      <c r="AC24" s="9"/>
      <c r="AD24" s="29"/>
      <c r="AE24" s="31"/>
      <c r="AF24" s="15"/>
      <c r="AG24" s="21"/>
    </row>
    <row r="25" spans="1:33" ht="18" x14ac:dyDescent="0.25">
      <c r="A25" s="5">
        <f>+V30</f>
        <v>164</v>
      </c>
      <c r="B25" s="6">
        <f t="shared" si="2"/>
        <v>164.11099999999999</v>
      </c>
      <c r="C25" s="24" t="s">
        <v>22</v>
      </c>
      <c r="D25" s="23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12">
        <f t="shared" si="4"/>
        <v>122</v>
      </c>
      <c r="W25" s="32"/>
      <c r="X25" s="213">
        <f t="shared" si="5"/>
        <v>6.77</v>
      </c>
      <c r="Y25" s="32"/>
      <c r="Z25" s="32"/>
      <c r="AA25" s="22">
        <f t="shared" si="6"/>
        <v>157.34099999999998</v>
      </c>
      <c r="AB25" s="24"/>
      <c r="AC25" s="9"/>
      <c r="AD25" s="29"/>
      <c r="AE25" s="33"/>
      <c r="AF25" s="15"/>
      <c r="AG25" s="21"/>
    </row>
    <row r="26" spans="1:33" ht="18.75" x14ac:dyDescent="0.3">
      <c r="A26" s="5">
        <f t="shared" ref="A26" si="7">+V32</f>
        <v>169</v>
      </c>
      <c r="B26" s="6">
        <f>+AA32</f>
        <v>165.626</v>
      </c>
      <c r="C26" s="25" t="s">
        <v>208</v>
      </c>
      <c r="D26" s="23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12">
        <f t="shared" si="4"/>
        <v>130</v>
      </c>
      <c r="W26" s="32"/>
      <c r="X26" s="213">
        <f t="shared" si="5"/>
        <v>6.54</v>
      </c>
      <c r="Y26" s="32"/>
      <c r="Z26" s="32"/>
      <c r="AA26" s="22">
        <f t="shared" si="6"/>
        <v>157.571</v>
      </c>
      <c r="AB26" s="24"/>
      <c r="AC26" s="9"/>
      <c r="AD26" s="29"/>
      <c r="AE26" s="33"/>
      <c r="AF26" s="15"/>
      <c r="AG26" s="21"/>
    </row>
    <row r="27" spans="1:33" ht="18.75" x14ac:dyDescent="0.3">
      <c r="A27" s="5"/>
      <c r="B27" s="6"/>
      <c r="C27" s="25"/>
      <c r="D27" s="23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12">
        <f t="shared" si="4"/>
        <v>138</v>
      </c>
      <c r="W27" s="32"/>
      <c r="X27" s="213">
        <f t="shared" si="5"/>
        <v>5.0999999999999996</v>
      </c>
      <c r="Y27" s="32"/>
      <c r="Z27" s="32"/>
      <c r="AA27" s="22">
        <f t="shared" si="6"/>
        <v>159.011</v>
      </c>
      <c r="AB27" s="24"/>
      <c r="AC27" s="9"/>
      <c r="AD27" s="29"/>
      <c r="AE27" s="33"/>
      <c r="AF27" s="15"/>
      <c r="AG27" s="21"/>
    </row>
    <row r="28" spans="1:33" ht="18.75" x14ac:dyDescent="0.3">
      <c r="A28" s="5"/>
      <c r="B28" s="6"/>
      <c r="C28" s="25"/>
      <c r="D28" s="23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12">
        <f t="shared" si="4"/>
        <v>146</v>
      </c>
      <c r="W28" s="32"/>
      <c r="X28" s="213">
        <f t="shared" si="5"/>
        <v>4.1500000000000004</v>
      </c>
      <c r="Y28" s="32"/>
      <c r="Z28" s="32"/>
      <c r="AA28" s="22">
        <f t="shared" si="6"/>
        <v>159.96099999999998</v>
      </c>
      <c r="AB28" s="28"/>
      <c r="AC28" s="9"/>
      <c r="AD28" s="29"/>
      <c r="AE28" s="31"/>
      <c r="AF28" s="15"/>
      <c r="AG28" s="13"/>
    </row>
    <row r="29" spans="1:33" ht="18" x14ac:dyDescent="0.25">
      <c r="A29" s="5"/>
      <c r="B29" s="6"/>
      <c r="C29" s="24"/>
      <c r="D29" s="23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12">
        <f t="shared" si="4"/>
        <v>155</v>
      </c>
      <c r="W29" s="32"/>
      <c r="X29" s="213">
        <f t="shared" si="5"/>
        <v>1.9</v>
      </c>
      <c r="Y29" s="32"/>
      <c r="Z29" s="32"/>
      <c r="AA29" s="22">
        <f t="shared" si="6"/>
        <v>162.21099999999998</v>
      </c>
      <c r="AB29" s="13"/>
      <c r="AC29" s="9"/>
      <c r="AD29" s="29"/>
      <c r="AE29" s="31"/>
      <c r="AF29" s="15"/>
      <c r="AG29" s="28"/>
    </row>
    <row r="30" spans="1:33" ht="18" x14ac:dyDescent="0.25">
      <c r="A30" s="5"/>
      <c r="B30" s="6"/>
      <c r="C30" s="24"/>
      <c r="D30" s="23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12">
        <f t="shared" si="4"/>
        <v>164</v>
      </c>
      <c r="W30" s="32"/>
      <c r="X30" s="213">
        <f t="shared" si="5"/>
        <v>0</v>
      </c>
      <c r="Y30" s="32"/>
      <c r="Z30" s="32"/>
      <c r="AA30" s="22">
        <f t="shared" si="6"/>
        <v>164.11099999999999</v>
      </c>
      <c r="AB30" s="24" t="s">
        <v>22</v>
      </c>
      <c r="AC30" s="9"/>
      <c r="AD30" s="29"/>
      <c r="AE30" s="31"/>
      <c r="AF30" s="15"/>
      <c r="AG30" s="28"/>
    </row>
    <row r="31" spans="1:33" ht="18" x14ac:dyDescent="0.25">
      <c r="A31" s="5"/>
      <c r="B31" s="6"/>
      <c r="C31" s="24"/>
      <c r="D31" s="23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8">
        <v>164</v>
      </c>
      <c r="W31" s="15">
        <v>3.286</v>
      </c>
      <c r="X31" s="15"/>
      <c r="Y31" s="15"/>
      <c r="Z31" s="18"/>
      <c r="AA31" s="22">
        <f>+$AA$10+ W31</f>
        <v>167.39699999999999</v>
      </c>
      <c r="AB31" s="13"/>
      <c r="AC31" s="9"/>
      <c r="AD31" s="29"/>
      <c r="AE31" s="31"/>
      <c r="AF31" s="15"/>
      <c r="AG31" s="21"/>
    </row>
    <row r="32" spans="1:33" ht="18" x14ac:dyDescent="0.25">
      <c r="A32" s="5"/>
      <c r="B32" s="6"/>
      <c r="C32" s="28"/>
      <c r="D32" s="23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8">
        <v>169</v>
      </c>
      <c r="W32" s="15"/>
      <c r="X32" s="15">
        <v>1.7709999999999999</v>
      </c>
      <c r="Y32" s="15"/>
      <c r="Z32" s="18"/>
      <c r="AA32" s="22">
        <f>+$AA$31-X32</f>
        <v>165.626</v>
      </c>
      <c r="AB32" s="13" t="s">
        <v>208</v>
      </c>
      <c r="AC32" s="9"/>
      <c r="AD32" s="35"/>
      <c r="AE32" s="35"/>
      <c r="AF32" s="35"/>
      <c r="AG32" s="35"/>
    </row>
    <row r="33" spans="1:33" ht="18" x14ac:dyDescent="0.25">
      <c r="A33" s="5"/>
      <c r="B33" s="6"/>
      <c r="C33" s="28"/>
      <c r="D33" s="23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/>
      <c r="W33" s="15"/>
      <c r="X33" s="15"/>
      <c r="Y33" s="15"/>
      <c r="Z33" s="18"/>
      <c r="AA33" s="22"/>
      <c r="AB33" s="28"/>
      <c r="AC33" s="4"/>
      <c r="AD33" s="4"/>
      <c r="AE33" s="4"/>
      <c r="AF33" s="4"/>
      <c r="AG33" s="4"/>
    </row>
    <row r="34" spans="1:33" ht="18.75" x14ac:dyDescent="0.3">
      <c r="A34" s="5"/>
      <c r="B34" s="6"/>
      <c r="C34" s="36"/>
      <c r="D34" s="23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5"/>
      <c r="X34" s="15"/>
      <c r="Y34" s="15"/>
      <c r="Z34" s="18"/>
      <c r="AA34" s="22"/>
      <c r="AB34" s="28"/>
      <c r="AC34" s="9"/>
      <c r="AD34" s="37"/>
      <c r="AE34" s="38"/>
      <c r="AF34" s="39"/>
      <c r="AG34" s="40"/>
    </row>
    <row r="35" spans="1:33" ht="18.75" x14ac:dyDescent="0.3">
      <c r="A35" s="5"/>
      <c r="B35" s="6"/>
      <c r="C35" s="36"/>
      <c r="D35" s="239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18"/>
      <c r="W35" s="15"/>
      <c r="X35" s="15"/>
      <c r="Y35" s="15"/>
      <c r="Z35" s="15"/>
      <c r="AA35" s="22"/>
      <c r="AB35" s="20"/>
      <c r="AC35" s="9"/>
      <c r="AD35" s="37"/>
      <c r="AE35" s="38"/>
      <c r="AF35" s="39"/>
      <c r="AG35" s="40"/>
    </row>
    <row r="36" spans="1:33" ht="18" x14ac:dyDescent="0.25">
      <c r="A36" s="5"/>
      <c r="B36" s="6"/>
      <c r="C36" s="24"/>
      <c r="D36" s="23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5"/>
      <c r="X36" s="15"/>
      <c r="Y36" s="15"/>
      <c r="Z36" s="15"/>
      <c r="AA36" s="22"/>
      <c r="AB36" s="24"/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6"/>
      <c r="D37" s="23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5"/>
      <c r="X37" s="15"/>
      <c r="Y37" s="15"/>
      <c r="Z37" s="18"/>
      <c r="AA37" s="22"/>
      <c r="AB37" s="24"/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6"/>
      <c r="D38" s="23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/>
      <c r="X38" s="15"/>
      <c r="Y38" s="15"/>
      <c r="Z38" s="18"/>
      <c r="AA38" s="22"/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6"/>
      <c r="D39" s="23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2"/>
      <c r="AB39" s="21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6"/>
      <c r="D40" s="23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32"/>
      <c r="X40" s="15"/>
      <c r="Y40" s="32"/>
      <c r="Z40" s="32"/>
      <c r="AA40" s="22"/>
      <c r="AB40" s="28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6"/>
      <c r="D41" s="23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18"/>
      <c r="Z41" s="32"/>
      <c r="AA41" s="22"/>
      <c r="AB41" s="13"/>
      <c r="AC41" s="9"/>
      <c r="AD41" s="9"/>
      <c r="AE41" s="9"/>
      <c r="AF41" s="9"/>
      <c r="AG41" s="9"/>
    </row>
    <row r="42" spans="1:33" ht="18" customHeight="1" x14ac:dyDescent="0.25">
      <c r="A42" s="5"/>
      <c r="B42" s="6"/>
      <c r="C42" s="28"/>
      <c r="D42" s="23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/>
      <c r="W42" s="18"/>
      <c r="X42" s="15"/>
      <c r="Y42" s="32"/>
      <c r="Z42" s="32"/>
      <c r="AA42" s="22"/>
      <c r="AB42" s="13"/>
      <c r="AC42" s="9"/>
      <c r="AD42" s="9"/>
      <c r="AE42" s="9"/>
      <c r="AF42" s="9"/>
      <c r="AG42" s="9"/>
    </row>
    <row r="43" spans="1:33" ht="18" x14ac:dyDescent="0.25">
      <c r="A43" s="5"/>
      <c r="B43" s="6"/>
      <c r="C43" s="28"/>
      <c r="D43" s="23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42"/>
      <c r="X43" s="15"/>
      <c r="Y43" s="15"/>
      <c r="Z43" s="43"/>
      <c r="AA43" s="22"/>
      <c r="AB43" s="13"/>
      <c r="AC43" s="40"/>
      <c r="AD43" s="44"/>
      <c r="AE43" s="45"/>
      <c r="AF43" s="45"/>
      <c r="AG43" s="9"/>
    </row>
    <row r="44" spans="1:33" ht="18" x14ac:dyDescent="0.25">
      <c r="V44" s="18"/>
      <c r="W44" s="18"/>
      <c r="X44" s="15"/>
      <c r="Y44" s="18"/>
      <c r="Z44" s="18"/>
      <c r="AA44" s="22"/>
      <c r="AB44" s="28"/>
    </row>
    <row r="45" spans="1:33" ht="18" customHeight="1" x14ac:dyDescent="0.25">
      <c r="A45" s="46"/>
      <c r="B45" s="47"/>
      <c r="C45" s="48"/>
      <c r="D45" s="235" t="s">
        <v>23</v>
      </c>
    </row>
    <row r="46" spans="1:33" ht="18" x14ac:dyDescent="0.25">
      <c r="A46" s="49">
        <v>36</v>
      </c>
      <c r="B46" s="50">
        <v>164.11099999999999</v>
      </c>
      <c r="C46" s="51" t="s">
        <v>24</v>
      </c>
      <c r="D46" s="235"/>
    </row>
    <row r="47" spans="1:33" ht="18" x14ac:dyDescent="0.25">
      <c r="A47" s="49">
        <v>164</v>
      </c>
      <c r="B47" s="50">
        <v>164.11099999999999</v>
      </c>
      <c r="C47" s="51" t="s">
        <v>25</v>
      </c>
      <c r="D47" s="235"/>
    </row>
    <row r="48" spans="1:33" ht="18" x14ac:dyDescent="0.25">
      <c r="A48" s="52">
        <v>35</v>
      </c>
      <c r="B48" s="53">
        <v>166.631</v>
      </c>
      <c r="C48" s="236" t="s">
        <v>26</v>
      </c>
      <c r="D48" s="235"/>
    </row>
    <row r="49" spans="1:5" ht="18" x14ac:dyDescent="0.25">
      <c r="A49" s="52">
        <v>35</v>
      </c>
      <c r="B49" s="53">
        <f>+B48-1.5</f>
        <v>165.131</v>
      </c>
      <c r="C49" s="237"/>
      <c r="D49" s="235"/>
    </row>
    <row r="50" spans="1:5" ht="18" x14ac:dyDescent="0.25">
      <c r="A50" s="52">
        <v>36</v>
      </c>
      <c r="B50" s="53">
        <v>165.62100000000001</v>
      </c>
      <c r="C50" s="236" t="s">
        <v>27</v>
      </c>
      <c r="D50" s="235"/>
    </row>
    <row r="51" spans="1:5" ht="18" x14ac:dyDescent="0.25">
      <c r="A51" s="52">
        <v>36</v>
      </c>
      <c r="B51" s="53">
        <f>+B50-1</f>
        <v>164.62100000000001</v>
      </c>
      <c r="C51" s="237"/>
      <c r="D51" s="235"/>
    </row>
    <row r="52" spans="1:5" ht="18" x14ac:dyDescent="0.25">
      <c r="A52" s="52">
        <v>37</v>
      </c>
      <c r="B52" s="53">
        <v>164.62100000000001</v>
      </c>
      <c r="C52" s="231" t="s">
        <v>28</v>
      </c>
      <c r="D52" s="235"/>
    </row>
    <row r="53" spans="1:5" ht="18" x14ac:dyDescent="0.25">
      <c r="A53" s="52">
        <v>37</v>
      </c>
      <c r="B53" s="53">
        <f>+B52-1</f>
        <v>163.62100000000001</v>
      </c>
      <c r="C53" s="231"/>
      <c r="D53" s="235"/>
    </row>
    <row r="54" spans="1:5" ht="18" x14ac:dyDescent="0.25">
      <c r="A54" s="52"/>
      <c r="B54" s="53"/>
      <c r="C54" s="238"/>
      <c r="D54" s="235"/>
    </row>
    <row r="55" spans="1:5" ht="18" x14ac:dyDescent="0.25">
      <c r="A55" s="52"/>
      <c r="B55" s="53"/>
      <c r="C55" s="237"/>
      <c r="D55" s="235"/>
    </row>
    <row r="56" spans="1:5" ht="18" x14ac:dyDescent="0.25">
      <c r="A56" s="55">
        <v>34</v>
      </c>
      <c r="B56" s="56">
        <v>165.626</v>
      </c>
      <c r="C56" s="57" t="s">
        <v>30</v>
      </c>
    </row>
    <row r="57" spans="1:5" ht="18" x14ac:dyDescent="0.25">
      <c r="A57" s="55">
        <v>169</v>
      </c>
      <c r="B57" s="56">
        <v>165.626</v>
      </c>
      <c r="C57" s="57" t="s">
        <v>30</v>
      </c>
    </row>
    <row r="58" spans="1:5" ht="18" x14ac:dyDescent="0.25">
      <c r="A58" s="211" t="s">
        <v>31</v>
      </c>
      <c r="B58" s="211"/>
      <c r="C58" s="59">
        <v>158.62100000000001</v>
      </c>
      <c r="E58" s="214">
        <f>+B56-C58</f>
        <v>7.0049999999999955</v>
      </c>
    </row>
    <row r="59" spans="1:5" ht="18" x14ac:dyDescent="0.25">
      <c r="A59" s="60" t="s">
        <v>32</v>
      </c>
      <c r="B59" s="211"/>
      <c r="C59" s="53">
        <v>165.131</v>
      </c>
    </row>
    <row r="60" spans="1:5" ht="18" x14ac:dyDescent="0.25">
      <c r="A60" s="232" t="s">
        <v>33</v>
      </c>
      <c r="B60" s="232"/>
      <c r="C60" s="59">
        <f>+Z4</f>
        <v>167.428</v>
      </c>
    </row>
    <row r="61" spans="1:5" ht="18" x14ac:dyDescent="0.25">
      <c r="A61" s="232" t="s">
        <v>34</v>
      </c>
      <c r="B61" s="232"/>
      <c r="C61" s="59">
        <f>+B56</f>
        <v>165.626</v>
      </c>
    </row>
  </sheetData>
  <mergeCells count="18">
    <mergeCell ref="AD1:AG1"/>
    <mergeCell ref="V2:V3"/>
    <mergeCell ref="W2:W3"/>
    <mergeCell ref="X2:X3"/>
    <mergeCell ref="Y2:Y3"/>
    <mergeCell ref="Z2:Z3"/>
    <mergeCell ref="AA2:AA3"/>
    <mergeCell ref="A60:B60"/>
    <mergeCell ref="A61:B61"/>
    <mergeCell ref="AB2:AB3"/>
    <mergeCell ref="D45:D55"/>
    <mergeCell ref="C48:C49"/>
    <mergeCell ref="C50:C51"/>
    <mergeCell ref="C52:C53"/>
    <mergeCell ref="C54:C55"/>
    <mergeCell ref="D1:D43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abSelected="1" zoomScale="50" zoomScaleNormal="50" workbookViewId="0">
      <selection activeCell="R56" sqref="R56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39" t="s">
        <v>3</v>
      </c>
      <c r="E1" s="240" t="s">
        <v>4</v>
      </c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4"/>
      <c r="V1" s="241" t="s">
        <v>5</v>
      </c>
      <c r="W1" s="242"/>
      <c r="X1" s="242"/>
      <c r="Y1" s="242"/>
      <c r="Z1" s="242"/>
      <c r="AA1" s="242"/>
      <c r="AB1" s="243"/>
      <c r="AC1" s="4"/>
      <c r="AD1" s="241" t="s">
        <v>6</v>
      </c>
      <c r="AE1" s="242"/>
      <c r="AF1" s="242"/>
      <c r="AG1" s="243"/>
    </row>
    <row r="2" spans="1:33" ht="20.25" x14ac:dyDescent="0.3">
      <c r="A2" s="5"/>
      <c r="B2" s="6">
        <f>+Z4</f>
        <v>165.959</v>
      </c>
      <c r="C2" s="7" t="s">
        <v>7</v>
      </c>
      <c r="D2" s="23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8</v>
      </c>
      <c r="W2" s="244" t="s">
        <v>9</v>
      </c>
      <c r="X2" s="244" t="s">
        <v>10</v>
      </c>
      <c r="Y2" s="244" t="s">
        <v>11</v>
      </c>
      <c r="Z2" s="244" t="s">
        <v>12</v>
      </c>
      <c r="AA2" s="246" t="s">
        <v>1</v>
      </c>
      <c r="AB2" s="233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165.65899999999999</v>
      </c>
      <c r="C3" s="13"/>
      <c r="D3" s="23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34"/>
      <c r="AC3" s="9"/>
      <c r="AD3" s="14">
        <v>23.2</v>
      </c>
      <c r="AE3" s="14">
        <v>1</v>
      </c>
      <c r="AF3" s="15">
        <f>+AA9</f>
        <v>162.381</v>
      </c>
      <c r="AG3" s="13" t="s">
        <v>17</v>
      </c>
    </row>
    <row r="4" spans="1:33" ht="18.75" x14ac:dyDescent="0.3">
      <c r="A4" s="5">
        <f t="shared" ref="A4:A5" si="0">+V6</f>
        <v>10</v>
      </c>
      <c r="B4" s="6">
        <f t="shared" ref="B4:B26" si="1">+AA6</f>
        <v>165.619</v>
      </c>
      <c r="C4" s="16"/>
      <c r="D4" s="23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1.1000000000000001</v>
      </c>
      <c r="X4" s="15"/>
      <c r="Y4" s="15"/>
      <c r="Z4" s="15">
        <v>165.959</v>
      </c>
      <c r="AA4" s="19">
        <f>+Z4+W4</f>
        <v>167.059</v>
      </c>
      <c r="AB4" s="20" t="s">
        <v>213</v>
      </c>
      <c r="AC4" s="9"/>
      <c r="AD4" s="14">
        <f>+AD3+4.8</f>
        <v>28</v>
      </c>
      <c r="AE4" s="14">
        <v>2.67</v>
      </c>
      <c r="AF4" s="15">
        <f t="shared" ref="AF4:AF22" si="2">+AA10</f>
        <v>160.71100000000001</v>
      </c>
      <c r="AG4" s="21"/>
    </row>
    <row r="5" spans="1:33" ht="18" x14ac:dyDescent="0.25">
      <c r="A5" s="5">
        <f t="shared" si="0"/>
        <v>23.2</v>
      </c>
      <c r="B5" s="6">
        <f t="shared" si="1"/>
        <v>165.71299999999999</v>
      </c>
      <c r="C5" s="13"/>
      <c r="D5" s="23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5"/>
      <c r="X5" s="15">
        <v>1.4</v>
      </c>
      <c r="Y5" s="15"/>
      <c r="Z5" s="18"/>
      <c r="AA5" s="22">
        <f>+$AA$4-X5</f>
        <v>165.65899999999999</v>
      </c>
      <c r="AB5" s="13" t="s">
        <v>214</v>
      </c>
      <c r="AC5" s="23"/>
      <c r="AD5" s="14">
        <f t="shared" ref="AD5:AD13" si="3">+AD4+7</f>
        <v>35</v>
      </c>
      <c r="AE5" s="14">
        <v>3.12</v>
      </c>
      <c r="AF5" s="15">
        <f t="shared" si="2"/>
        <v>160.261</v>
      </c>
      <c r="AG5" s="21"/>
    </row>
    <row r="6" spans="1:33" ht="18" x14ac:dyDescent="0.25">
      <c r="A6" s="5">
        <f>+V8</f>
        <v>23.2</v>
      </c>
      <c r="B6" s="6">
        <f t="shared" si="1"/>
        <v>163.381</v>
      </c>
      <c r="C6" s="13" t="s">
        <v>17</v>
      </c>
      <c r="D6" s="23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10</v>
      </c>
      <c r="W6" s="15"/>
      <c r="X6" s="15">
        <v>1.44</v>
      </c>
      <c r="Y6" s="15"/>
      <c r="Z6" s="18"/>
      <c r="AA6" s="22">
        <f t="shared" ref="AA6:AA8" si="4">+$AA$4-X6</f>
        <v>165.619</v>
      </c>
      <c r="AB6" s="13" t="s">
        <v>215</v>
      </c>
      <c r="AC6" s="23"/>
      <c r="AD6" s="14">
        <f t="shared" si="3"/>
        <v>42</v>
      </c>
      <c r="AE6" s="14">
        <v>3.11</v>
      </c>
      <c r="AF6" s="15">
        <f t="shared" si="2"/>
        <v>160.27099999999999</v>
      </c>
      <c r="AG6" s="21"/>
    </row>
    <row r="7" spans="1:33" ht="18" x14ac:dyDescent="0.25">
      <c r="A7" s="5">
        <f t="shared" ref="A7:A26" si="5">+V9</f>
        <v>23.2</v>
      </c>
      <c r="B7" s="6">
        <f t="shared" si="1"/>
        <v>162.381</v>
      </c>
      <c r="C7" s="20"/>
      <c r="D7" s="23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23.2</v>
      </c>
      <c r="W7" s="15"/>
      <c r="X7" s="15">
        <v>1.3460000000000001</v>
      </c>
      <c r="Y7" s="15"/>
      <c r="Z7" s="18"/>
      <c r="AA7" s="22">
        <f t="shared" si="4"/>
        <v>165.71299999999999</v>
      </c>
      <c r="AB7" s="24" t="s">
        <v>205</v>
      </c>
      <c r="AC7" s="23"/>
      <c r="AD7" s="14">
        <f t="shared" si="3"/>
        <v>49</v>
      </c>
      <c r="AE7" s="14">
        <v>9.18</v>
      </c>
      <c r="AF7" s="15">
        <f t="shared" si="2"/>
        <v>154.20099999999999</v>
      </c>
      <c r="AG7" s="21"/>
    </row>
    <row r="8" spans="1:33" ht="18" x14ac:dyDescent="0.25">
      <c r="A8" s="5">
        <f t="shared" si="5"/>
        <v>28</v>
      </c>
      <c r="B8" s="6">
        <f t="shared" si="1"/>
        <v>160.71100000000001</v>
      </c>
      <c r="C8" s="13"/>
      <c r="D8" s="23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>
        <v>23.2</v>
      </c>
      <c r="W8" s="15"/>
      <c r="X8" s="15">
        <v>3.6779999999999999</v>
      </c>
      <c r="Y8" s="15"/>
      <c r="Z8" s="18"/>
      <c r="AA8" s="22">
        <f t="shared" si="4"/>
        <v>163.381</v>
      </c>
      <c r="AB8" s="13" t="s">
        <v>17</v>
      </c>
      <c r="AC8" s="23"/>
      <c r="AD8" s="14">
        <f t="shared" si="3"/>
        <v>56</v>
      </c>
      <c r="AE8" s="14">
        <v>11.7</v>
      </c>
      <c r="AF8" s="15">
        <f t="shared" si="2"/>
        <v>151.68100000000001</v>
      </c>
      <c r="AG8" s="21"/>
    </row>
    <row r="9" spans="1:33" ht="18" x14ac:dyDescent="0.25">
      <c r="A9" s="5">
        <f t="shared" si="5"/>
        <v>35</v>
      </c>
      <c r="B9" s="6">
        <f t="shared" si="1"/>
        <v>160.261</v>
      </c>
      <c r="C9" s="20"/>
      <c r="D9" s="23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12">
        <f>+AD3</f>
        <v>23.2</v>
      </c>
      <c r="W9" s="15"/>
      <c r="X9" s="213">
        <f>+AE3</f>
        <v>1</v>
      </c>
      <c r="Y9" s="15"/>
      <c r="Z9" s="18"/>
      <c r="AA9" s="22">
        <f>+$AA$8-X9</f>
        <v>162.381</v>
      </c>
      <c r="AB9" s="13"/>
      <c r="AC9" s="23"/>
      <c r="AD9" s="14">
        <f t="shared" si="3"/>
        <v>63</v>
      </c>
      <c r="AE9" s="14">
        <v>12.47</v>
      </c>
      <c r="AF9" s="15">
        <f t="shared" si="2"/>
        <v>150.911</v>
      </c>
      <c r="AG9" s="21"/>
    </row>
    <row r="10" spans="1:33" ht="18" x14ac:dyDescent="0.25">
      <c r="A10" s="5">
        <f t="shared" si="5"/>
        <v>42</v>
      </c>
      <c r="B10" s="6">
        <f t="shared" si="1"/>
        <v>160.27099999999999</v>
      </c>
      <c r="C10" s="20"/>
      <c r="D10" s="23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12">
        <f t="shared" ref="V10:V28" si="6">+AD4</f>
        <v>28</v>
      </c>
      <c r="W10" s="15"/>
      <c r="X10" s="213">
        <f t="shared" ref="X10:X28" si="7">+AE4</f>
        <v>2.67</v>
      </c>
      <c r="Y10" s="15"/>
      <c r="Z10" s="18"/>
      <c r="AA10" s="22">
        <f t="shared" ref="AA10:AA28" si="8">+$AA$8-X10</f>
        <v>160.71100000000001</v>
      </c>
      <c r="AB10" s="13"/>
      <c r="AC10" s="23"/>
      <c r="AD10" s="14">
        <f t="shared" si="3"/>
        <v>70</v>
      </c>
      <c r="AE10" s="14">
        <v>13.45</v>
      </c>
      <c r="AF10" s="15">
        <f t="shared" si="2"/>
        <v>149.93100000000001</v>
      </c>
      <c r="AG10" s="21"/>
    </row>
    <row r="11" spans="1:33" ht="18.75" x14ac:dyDescent="0.3">
      <c r="A11" s="5">
        <f t="shared" si="5"/>
        <v>49</v>
      </c>
      <c r="B11" s="6">
        <f t="shared" si="1"/>
        <v>154.20099999999999</v>
      </c>
      <c r="C11" s="25"/>
      <c r="D11" s="23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12">
        <f t="shared" si="6"/>
        <v>35</v>
      </c>
      <c r="W11" s="15"/>
      <c r="X11" s="213">
        <f t="shared" si="7"/>
        <v>3.12</v>
      </c>
      <c r="Y11" s="15"/>
      <c r="Z11" s="18"/>
      <c r="AA11" s="22">
        <f t="shared" si="8"/>
        <v>160.261</v>
      </c>
      <c r="AB11" s="13"/>
      <c r="AC11" s="23"/>
      <c r="AD11" s="14">
        <f t="shared" si="3"/>
        <v>77</v>
      </c>
      <c r="AE11" s="14">
        <v>11.8</v>
      </c>
      <c r="AF11" s="15">
        <f t="shared" si="2"/>
        <v>151.58099999999999</v>
      </c>
      <c r="AG11" s="21"/>
    </row>
    <row r="12" spans="1:33" ht="18.75" x14ac:dyDescent="0.3">
      <c r="A12" s="5">
        <f t="shared" si="5"/>
        <v>56</v>
      </c>
      <c r="B12" s="6">
        <f t="shared" si="1"/>
        <v>151.68100000000001</v>
      </c>
      <c r="C12" s="25"/>
      <c r="D12" s="23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12">
        <f t="shared" si="6"/>
        <v>42</v>
      </c>
      <c r="W12" s="15"/>
      <c r="X12" s="213">
        <f t="shared" si="7"/>
        <v>3.11</v>
      </c>
      <c r="Y12" s="15"/>
      <c r="Z12" s="18"/>
      <c r="AA12" s="22">
        <f t="shared" si="8"/>
        <v>160.27099999999999</v>
      </c>
      <c r="AB12" s="20"/>
      <c r="AC12" s="23"/>
      <c r="AD12" s="14">
        <f t="shared" si="3"/>
        <v>84</v>
      </c>
      <c r="AE12" s="14">
        <v>11.48</v>
      </c>
      <c r="AF12" s="15">
        <f t="shared" si="2"/>
        <v>151.90100000000001</v>
      </c>
      <c r="AG12" s="21"/>
    </row>
    <row r="13" spans="1:33" ht="18.75" x14ac:dyDescent="0.3">
      <c r="A13" s="5">
        <f t="shared" si="5"/>
        <v>63</v>
      </c>
      <c r="B13" s="6">
        <f t="shared" si="1"/>
        <v>150.911</v>
      </c>
      <c r="C13" s="25"/>
      <c r="D13" s="23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12">
        <f t="shared" si="6"/>
        <v>49</v>
      </c>
      <c r="W13" s="15"/>
      <c r="X13" s="213">
        <f t="shared" si="7"/>
        <v>9.18</v>
      </c>
      <c r="Y13" s="15"/>
      <c r="Z13" s="18"/>
      <c r="AA13" s="22">
        <f t="shared" si="8"/>
        <v>154.20099999999999</v>
      </c>
      <c r="AB13" s="13"/>
      <c r="AC13" s="23"/>
      <c r="AD13" s="14">
        <f t="shared" si="3"/>
        <v>91</v>
      </c>
      <c r="AE13" s="14">
        <v>10.87</v>
      </c>
      <c r="AF13" s="15">
        <f t="shared" si="2"/>
        <v>152.511</v>
      </c>
      <c r="AG13" s="21"/>
    </row>
    <row r="14" spans="1:33" ht="18.75" x14ac:dyDescent="0.3">
      <c r="A14" s="5">
        <f t="shared" si="5"/>
        <v>70</v>
      </c>
      <c r="B14" s="6">
        <f t="shared" si="1"/>
        <v>149.93100000000001</v>
      </c>
      <c r="C14" s="25"/>
      <c r="D14" s="23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12">
        <f t="shared" si="6"/>
        <v>56</v>
      </c>
      <c r="W14" s="15"/>
      <c r="X14" s="213">
        <f t="shared" si="7"/>
        <v>11.7</v>
      </c>
      <c r="Y14" s="15"/>
      <c r="Z14" s="18"/>
      <c r="AA14" s="22">
        <f t="shared" si="8"/>
        <v>151.68100000000001</v>
      </c>
      <c r="AB14" s="13"/>
      <c r="AC14" s="23"/>
      <c r="AD14" s="14">
        <v>98</v>
      </c>
      <c r="AE14" s="14">
        <v>10.24</v>
      </c>
      <c r="AF14" s="15">
        <f t="shared" si="2"/>
        <v>153.14099999999999</v>
      </c>
      <c r="AG14" s="21"/>
    </row>
    <row r="15" spans="1:33" ht="18.75" x14ac:dyDescent="0.3">
      <c r="A15" s="5">
        <f t="shared" si="5"/>
        <v>77</v>
      </c>
      <c r="B15" s="6">
        <f t="shared" si="1"/>
        <v>151.58099999999999</v>
      </c>
      <c r="C15" s="25"/>
      <c r="D15" s="23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12">
        <f t="shared" si="6"/>
        <v>63</v>
      </c>
      <c r="W15" s="15"/>
      <c r="X15" s="213">
        <f t="shared" si="7"/>
        <v>12.47</v>
      </c>
      <c r="Y15" s="15"/>
      <c r="Z15" s="18"/>
      <c r="AA15" s="22">
        <f t="shared" si="8"/>
        <v>150.911</v>
      </c>
      <c r="AB15" s="13"/>
      <c r="AC15" s="23"/>
      <c r="AD15" s="14">
        <v>105</v>
      </c>
      <c r="AE15" s="14">
        <v>9.43</v>
      </c>
      <c r="AF15" s="15">
        <f t="shared" si="2"/>
        <v>153.95099999999999</v>
      </c>
      <c r="AG15" s="21"/>
    </row>
    <row r="16" spans="1:33" ht="18.75" x14ac:dyDescent="0.3">
      <c r="A16" s="5">
        <f t="shared" si="5"/>
        <v>84</v>
      </c>
      <c r="B16" s="6">
        <f t="shared" si="1"/>
        <v>151.90100000000001</v>
      </c>
      <c r="C16" s="25"/>
      <c r="D16" s="23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12">
        <f t="shared" si="6"/>
        <v>70</v>
      </c>
      <c r="W16" s="15"/>
      <c r="X16" s="213">
        <f t="shared" si="7"/>
        <v>13.45</v>
      </c>
      <c r="Y16" s="15"/>
      <c r="Z16" s="18"/>
      <c r="AA16" s="22">
        <f t="shared" si="8"/>
        <v>149.93100000000001</v>
      </c>
      <c r="AB16" s="13"/>
      <c r="AC16" s="23"/>
      <c r="AD16" s="14">
        <v>112</v>
      </c>
      <c r="AE16" s="14">
        <v>7.61</v>
      </c>
      <c r="AF16" s="15">
        <f t="shared" si="2"/>
        <v>155.77099999999999</v>
      </c>
      <c r="AG16" s="21"/>
    </row>
    <row r="17" spans="1:33" ht="18.75" x14ac:dyDescent="0.3">
      <c r="A17" s="5">
        <f t="shared" si="5"/>
        <v>91</v>
      </c>
      <c r="B17" s="6">
        <f t="shared" si="1"/>
        <v>152.511</v>
      </c>
      <c r="C17" s="25"/>
      <c r="D17" s="23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12">
        <f t="shared" si="6"/>
        <v>77</v>
      </c>
      <c r="W17" s="15"/>
      <c r="X17" s="213">
        <f t="shared" si="7"/>
        <v>11.8</v>
      </c>
      <c r="Y17" s="15"/>
      <c r="Z17" s="18"/>
      <c r="AA17" s="22">
        <f t="shared" si="8"/>
        <v>151.58099999999999</v>
      </c>
      <c r="AB17" s="28"/>
      <c r="AC17" s="23"/>
      <c r="AD17" s="29">
        <v>119</v>
      </c>
      <c r="AE17" s="14">
        <v>3.94</v>
      </c>
      <c r="AF17" s="15">
        <f t="shared" si="2"/>
        <v>159.441</v>
      </c>
      <c r="AG17" s="20"/>
    </row>
    <row r="18" spans="1:33" ht="18.75" x14ac:dyDescent="0.3">
      <c r="A18" s="5">
        <f t="shared" si="5"/>
        <v>98</v>
      </c>
      <c r="B18" s="6">
        <f t="shared" si="1"/>
        <v>153.14099999999999</v>
      </c>
      <c r="C18" s="25"/>
      <c r="D18" s="23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12">
        <f t="shared" si="6"/>
        <v>84</v>
      </c>
      <c r="W18" s="15"/>
      <c r="X18" s="213">
        <f t="shared" si="7"/>
        <v>11.48</v>
      </c>
      <c r="Y18" s="15"/>
      <c r="Z18" s="18"/>
      <c r="AA18" s="22">
        <f t="shared" si="8"/>
        <v>151.90100000000001</v>
      </c>
      <c r="AB18" s="30"/>
      <c r="AC18" s="23"/>
      <c r="AD18" s="29">
        <f>+AD17+10</f>
        <v>129</v>
      </c>
      <c r="AE18" s="31">
        <v>1.53</v>
      </c>
      <c r="AF18" s="15">
        <f t="shared" si="2"/>
        <v>161.851</v>
      </c>
      <c r="AG18" s="21"/>
    </row>
    <row r="19" spans="1:33" ht="18.75" x14ac:dyDescent="0.3">
      <c r="A19" s="5">
        <f t="shared" si="5"/>
        <v>105</v>
      </c>
      <c r="B19" s="6">
        <f t="shared" si="1"/>
        <v>153.95099999999999</v>
      </c>
      <c r="C19" s="25"/>
      <c r="D19" s="23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12">
        <f t="shared" si="6"/>
        <v>91</v>
      </c>
      <c r="W19" s="15"/>
      <c r="X19" s="213">
        <f t="shared" si="7"/>
        <v>10.87</v>
      </c>
      <c r="Y19" s="15"/>
      <c r="Z19" s="18"/>
      <c r="AA19" s="22">
        <f t="shared" si="8"/>
        <v>152.511</v>
      </c>
      <c r="AB19" s="30"/>
      <c r="AC19" s="9"/>
      <c r="AD19" s="29">
        <f>+AD18+10</f>
        <v>139</v>
      </c>
      <c r="AE19" s="31">
        <v>1.29</v>
      </c>
      <c r="AF19" s="15">
        <f t="shared" si="2"/>
        <v>162.09100000000001</v>
      </c>
      <c r="AG19" s="28"/>
    </row>
    <row r="20" spans="1:33" ht="18.75" x14ac:dyDescent="0.3">
      <c r="A20" s="5">
        <f t="shared" si="5"/>
        <v>112</v>
      </c>
      <c r="B20" s="6">
        <f t="shared" si="1"/>
        <v>155.77099999999999</v>
      </c>
      <c r="C20" s="25"/>
      <c r="D20" s="23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12">
        <f t="shared" si="6"/>
        <v>98</v>
      </c>
      <c r="W20" s="15"/>
      <c r="X20" s="213">
        <f t="shared" si="7"/>
        <v>10.24</v>
      </c>
      <c r="Y20" s="15"/>
      <c r="Z20" s="18"/>
      <c r="AA20" s="22">
        <f t="shared" si="8"/>
        <v>153.14099999999999</v>
      </c>
      <c r="AB20" s="13"/>
      <c r="AC20" s="9"/>
      <c r="AD20" s="29">
        <f>+AD19+10</f>
        <v>149</v>
      </c>
      <c r="AE20" s="31">
        <v>1.1399999999999999</v>
      </c>
      <c r="AF20" s="15">
        <f t="shared" si="2"/>
        <v>162.24100000000001</v>
      </c>
      <c r="AG20" s="21"/>
    </row>
    <row r="21" spans="1:33" ht="18.75" x14ac:dyDescent="0.3">
      <c r="A21" s="5">
        <f t="shared" si="5"/>
        <v>119</v>
      </c>
      <c r="B21" s="6">
        <f t="shared" si="1"/>
        <v>159.441</v>
      </c>
      <c r="C21" s="25"/>
      <c r="D21" s="23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12">
        <f t="shared" si="6"/>
        <v>105</v>
      </c>
      <c r="W21" s="15"/>
      <c r="X21" s="213">
        <f t="shared" si="7"/>
        <v>9.43</v>
      </c>
      <c r="Y21" s="15"/>
      <c r="Z21" s="18"/>
      <c r="AA21" s="22">
        <f t="shared" si="8"/>
        <v>153.95099999999999</v>
      </c>
      <c r="AB21" s="13"/>
      <c r="AC21" s="9"/>
      <c r="AD21" s="29">
        <v>159</v>
      </c>
      <c r="AE21" s="31">
        <v>0.92</v>
      </c>
      <c r="AF21" s="15">
        <f t="shared" si="2"/>
        <v>162.46100000000001</v>
      </c>
      <c r="AG21" s="20"/>
    </row>
    <row r="22" spans="1:33" ht="18.75" x14ac:dyDescent="0.3">
      <c r="A22" s="5">
        <f t="shared" si="5"/>
        <v>129</v>
      </c>
      <c r="B22" s="6">
        <f t="shared" si="1"/>
        <v>161.851</v>
      </c>
      <c r="C22" s="25"/>
      <c r="D22" s="2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12">
        <f t="shared" si="6"/>
        <v>112</v>
      </c>
      <c r="W22" s="15"/>
      <c r="X22" s="213">
        <f t="shared" si="7"/>
        <v>7.61</v>
      </c>
      <c r="Y22" s="15"/>
      <c r="Z22" s="18"/>
      <c r="AA22" s="22">
        <f t="shared" si="8"/>
        <v>155.77099999999999</v>
      </c>
      <c r="AB22" s="13"/>
      <c r="AC22" s="9"/>
      <c r="AD22" s="29">
        <v>169</v>
      </c>
      <c r="AE22" s="31">
        <v>0.34</v>
      </c>
      <c r="AF22" s="15">
        <f t="shared" si="2"/>
        <v>163.041</v>
      </c>
      <c r="AG22" s="21" t="s">
        <v>22</v>
      </c>
    </row>
    <row r="23" spans="1:33" ht="18.75" x14ac:dyDescent="0.3">
      <c r="A23" s="5">
        <f>+V25</f>
        <v>139</v>
      </c>
      <c r="B23" s="6">
        <f t="shared" si="1"/>
        <v>162.09100000000001</v>
      </c>
      <c r="C23" s="25"/>
      <c r="D23" s="23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12">
        <f t="shared" si="6"/>
        <v>119</v>
      </c>
      <c r="W23" s="15"/>
      <c r="X23" s="213">
        <f t="shared" si="7"/>
        <v>3.94</v>
      </c>
      <c r="Y23" s="15"/>
      <c r="Z23" s="18"/>
      <c r="AA23" s="22">
        <f t="shared" si="8"/>
        <v>159.441</v>
      </c>
      <c r="AB23" s="28"/>
      <c r="AC23" s="9"/>
      <c r="AD23" s="29"/>
      <c r="AE23" s="31"/>
      <c r="AF23" s="15"/>
      <c r="AG23" s="21"/>
    </row>
    <row r="24" spans="1:33" ht="18.75" x14ac:dyDescent="0.3">
      <c r="A24" s="5">
        <f t="shared" si="5"/>
        <v>149</v>
      </c>
      <c r="B24" s="6">
        <f t="shared" si="1"/>
        <v>162.24100000000001</v>
      </c>
      <c r="C24" s="25"/>
      <c r="D24" s="23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12">
        <f t="shared" si="6"/>
        <v>129</v>
      </c>
      <c r="W24" s="15"/>
      <c r="X24" s="213">
        <f t="shared" si="7"/>
        <v>1.53</v>
      </c>
      <c r="Y24" s="32"/>
      <c r="Z24" s="32"/>
      <c r="AA24" s="22">
        <f t="shared" si="8"/>
        <v>161.851</v>
      </c>
      <c r="AB24" s="24"/>
      <c r="AC24" s="9"/>
      <c r="AD24" s="29"/>
      <c r="AE24" s="31"/>
      <c r="AF24" s="15"/>
      <c r="AG24" s="21"/>
    </row>
    <row r="25" spans="1:33" ht="18" x14ac:dyDescent="0.25">
      <c r="A25" s="5">
        <f t="shared" si="5"/>
        <v>159</v>
      </c>
      <c r="B25" s="6">
        <f t="shared" si="1"/>
        <v>162.46100000000001</v>
      </c>
      <c r="C25" s="24"/>
      <c r="D25" s="23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12">
        <f t="shared" si="6"/>
        <v>139</v>
      </c>
      <c r="W25" s="32"/>
      <c r="X25" s="213">
        <f t="shared" si="7"/>
        <v>1.29</v>
      </c>
      <c r="Y25" s="32"/>
      <c r="Z25" s="32"/>
      <c r="AA25" s="22">
        <f t="shared" si="8"/>
        <v>162.09100000000001</v>
      </c>
      <c r="AB25" s="24"/>
      <c r="AC25" s="9"/>
      <c r="AD25" s="29"/>
      <c r="AE25" s="33"/>
      <c r="AF25" s="15"/>
      <c r="AG25" s="21"/>
    </row>
    <row r="26" spans="1:33" ht="18" x14ac:dyDescent="0.25">
      <c r="A26" s="5">
        <f t="shared" si="5"/>
        <v>169</v>
      </c>
      <c r="B26" s="6">
        <f t="shared" si="1"/>
        <v>163.041</v>
      </c>
      <c r="C26" s="13" t="s">
        <v>212</v>
      </c>
      <c r="D26" s="23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12">
        <f t="shared" si="6"/>
        <v>149</v>
      </c>
      <c r="W26" s="32"/>
      <c r="X26" s="213">
        <f t="shared" si="7"/>
        <v>1.1399999999999999</v>
      </c>
      <c r="Y26" s="32"/>
      <c r="Z26" s="32"/>
      <c r="AA26" s="22">
        <f t="shared" si="8"/>
        <v>162.24100000000001</v>
      </c>
      <c r="AB26" s="24"/>
      <c r="AC26" s="9"/>
      <c r="AD26" s="29"/>
      <c r="AE26" s="33"/>
      <c r="AF26" s="15"/>
      <c r="AG26" s="21"/>
    </row>
    <row r="27" spans="1:33" ht="18.75" x14ac:dyDescent="0.3">
      <c r="A27" s="5"/>
      <c r="B27" s="6"/>
      <c r="C27" s="25"/>
      <c r="D27" s="23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12">
        <f>+AD21</f>
        <v>159</v>
      </c>
      <c r="W27" s="32"/>
      <c r="X27" s="213">
        <f t="shared" si="7"/>
        <v>0.92</v>
      </c>
      <c r="Y27" s="32"/>
      <c r="Z27" s="32"/>
      <c r="AA27" s="22">
        <f t="shared" si="8"/>
        <v>162.46100000000001</v>
      </c>
      <c r="AB27" s="24"/>
      <c r="AC27" s="9"/>
      <c r="AD27" s="29"/>
      <c r="AE27" s="33"/>
      <c r="AF27" s="15"/>
      <c r="AG27" s="21"/>
    </row>
    <row r="28" spans="1:33" ht="18.75" x14ac:dyDescent="0.3">
      <c r="A28" s="5"/>
      <c r="B28" s="6"/>
      <c r="C28" s="25"/>
      <c r="D28" s="23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12">
        <f t="shared" si="6"/>
        <v>169</v>
      </c>
      <c r="W28" s="32"/>
      <c r="X28" s="213">
        <f t="shared" si="7"/>
        <v>0.34</v>
      </c>
      <c r="Y28" s="32"/>
      <c r="Z28" s="32"/>
      <c r="AA28" s="22">
        <f t="shared" si="8"/>
        <v>163.041</v>
      </c>
      <c r="AB28" s="28"/>
      <c r="AC28" s="9"/>
      <c r="AD28" s="29"/>
      <c r="AE28" s="31"/>
      <c r="AF28" s="15"/>
      <c r="AG28" s="13"/>
    </row>
    <row r="29" spans="1:33" ht="18" x14ac:dyDescent="0.25">
      <c r="A29" s="5"/>
      <c r="B29" s="6"/>
      <c r="C29" s="24"/>
      <c r="D29" s="23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8">
        <f>+V28+4.9</f>
        <v>173.9</v>
      </c>
      <c r="W29" s="32"/>
      <c r="X29" s="15">
        <v>3.694</v>
      </c>
      <c r="Y29" s="32"/>
      <c r="Z29" s="32"/>
      <c r="AA29" s="22">
        <f t="shared" ref="AA29:AA30" si="9">+$AA$10-X29</f>
        <v>157.01700000000002</v>
      </c>
      <c r="AB29" s="13"/>
      <c r="AC29" s="9"/>
      <c r="AD29" s="29"/>
      <c r="AE29" s="31"/>
      <c r="AF29" s="15"/>
      <c r="AG29" s="28"/>
    </row>
    <row r="30" spans="1:33" ht="18" x14ac:dyDescent="0.25">
      <c r="A30" s="5"/>
      <c r="B30" s="6"/>
      <c r="C30" s="24"/>
      <c r="D30" s="23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8">
        <f>+V29+3.2</f>
        <v>177.1</v>
      </c>
      <c r="W30" s="32"/>
      <c r="X30" s="15">
        <v>1.716</v>
      </c>
      <c r="Y30" s="32"/>
      <c r="Z30" s="32"/>
      <c r="AA30" s="22">
        <f t="shared" si="9"/>
        <v>158.995</v>
      </c>
      <c r="AB30" s="24" t="s">
        <v>205</v>
      </c>
      <c r="AC30" s="9"/>
      <c r="AD30" s="29"/>
      <c r="AE30" s="31"/>
      <c r="AF30" s="15"/>
      <c r="AG30" s="28"/>
    </row>
    <row r="31" spans="1:33" ht="18" x14ac:dyDescent="0.25">
      <c r="A31" s="5"/>
      <c r="B31" s="6"/>
      <c r="C31" s="24"/>
      <c r="D31" s="23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8">
        <f>+V30+5</f>
        <v>182.1</v>
      </c>
      <c r="W31" s="15"/>
      <c r="X31" s="15">
        <v>1.627</v>
      </c>
      <c r="Y31" s="15"/>
      <c r="Z31" s="18"/>
      <c r="AA31" s="22">
        <f>+$AA$10+ W31</f>
        <v>160.71100000000001</v>
      </c>
      <c r="AB31" s="13" t="s">
        <v>212</v>
      </c>
      <c r="AC31" s="9"/>
      <c r="AD31" s="29"/>
      <c r="AE31" s="31"/>
      <c r="AF31" s="15"/>
      <c r="AG31" s="21"/>
    </row>
    <row r="32" spans="1:33" ht="18" x14ac:dyDescent="0.25">
      <c r="A32" s="5"/>
      <c r="B32" s="6"/>
      <c r="C32" s="28"/>
      <c r="D32" s="23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8"/>
      <c r="W32" s="15"/>
      <c r="X32" s="15"/>
      <c r="Y32" s="15"/>
      <c r="Z32" s="18"/>
      <c r="AA32" s="22"/>
      <c r="AB32" s="13"/>
      <c r="AC32" s="9"/>
      <c r="AD32" s="35"/>
      <c r="AE32" s="35"/>
      <c r="AF32" s="35"/>
      <c r="AG32" s="35"/>
    </row>
    <row r="33" spans="1:33" ht="18" x14ac:dyDescent="0.25">
      <c r="A33" s="5"/>
      <c r="B33" s="6"/>
      <c r="C33" s="28"/>
      <c r="D33" s="23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/>
      <c r="W33" s="15"/>
      <c r="X33" s="15"/>
      <c r="Y33" s="15"/>
      <c r="Z33" s="18"/>
      <c r="AA33" s="22"/>
      <c r="AB33" s="28"/>
      <c r="AC33" s="4"/>
      <c r="AD33" s="4"/>
      <c r="AE33" s="4"/>
      <c r="AF33" s="4"/>
      <c r="AG33" s="4"/>
    </row>
    <row r="34" spans="1:33" ht="18.75" x14ac:dyDescent="0.3">
      <c r="A34" s="5"/>
      <c r="B34" s="6"/>
      <c r="C34" s="36"/>
      <c r="D34" s="23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5"/>
      <c r="X34" s="15"/>
      <c r="Y34" s="15"/>
      <c r="Z34" s="18"/>
      <c r="AA34" s="22"/>
      <c r="AB34" s="28"/>
      <c r="AC34" s="9"/>
      <c r="AD34" s="37"/>
      <c r="AE34" s="38"/>
      <c r="AF34" s="39"/>
      <c r="AG34" s="40"/>
    </row>
    <row r="35" spans="1:33" ht="18.75" x14ac:dyDescent="0.3">
      <c r="A35" s="5"/>
      <c r="B35" s="6"/>
      <c r="C35" s="36"/>
      <c r="D35" s="239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18"/>
      <c r="W35" s="15"/>
      <c r="X35" s="15"/>
      <c r="Y35" s="15"/>
      <c r="Z35" s="15"/>
      <c r="AA35" s="22"/>
      <c r="AB35" s="20"/>
      <c r="AC35" s="9"/>
      <c r="AD35" s="37"/>
      <c r="AE35" s="38"/>
      <c r="AF35" s="39"/>
      <c r="AG35" s="40"/>
    </row>
    <row r="36" spans="1:33" ht="18" x14ac:dyDescent="0.25">
      <c r="A36" s="5"/>
      <c r="B36" s="6"/>
      <c r="C36" s="24"/>
      <c r="D36" s="23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5"/>
      <c r="X36" s="15"/>
      <c r="Y36" s="15"/>
      <c r="Z36" s="15"/>
      <c r="AA36" s="22"/>
      <c r="AB36" s="24"/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6"/>
      <c r="D37" s="23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5"/>
      <c r="X37" s="15"/>
      <c r="Y37" s="15"/>
      <c r="Z37" s="18"/>
      <c r="AA37" s="22"/>
      <c r="AB37" s="24"/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6"/>
      <c r="D38" s="23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/>
      <c r="X38" s="15"/>
      <c r="Y38" s="15"/>
      <c r="Z38" s="18"/>
      <c r="AA38" s="22"/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6"/>
      <c r="D39" s="23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2"/>
      <c r="AB39" s="21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6"/>
      <c r="D40" s="23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32"/>
      <c r="X40" s="15"/>
      <c r="Y40" s="32"/>
      <c r="Z40" s="32"/>
      <c r="AA40" s="22"/>
      <c r="AB40" s="28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6"/>
      <c r="D41" s="23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18"/>
      <c r="Z41" s="32"/>
      <c r="AA41" s="22"/>
      <c r="AB41" s="13"/>
      <c r="AC41" s="9"/>
      <c r="AD41" s="9"/>
      <c r="AE41" s="9"/>
      <c r="AF41" s="9"/>
      <c r="AG41" s="9"/>
    </row>
    <row r="42" spans="1:33" ht="18" customHeight="1" x14ac:dyDescent="0.25">
      <c r="A42" s="5"/>
      <c r="B42" s="6"/>
      <c r="C42" s="28"/>
      <c r="D42" s="23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/>
      <c r="W42" s="18"/>
      <c r="X42" s="15"/>
      <c r="Y42" s="32"/>
      <c r="Z42" s="32"/>
      <c r="AA42" s="22"/>
      <c r="AB42" s="13"/>
      <c r="AC42" s="9"/>
      <c r="AD42" s="9"/>
      <c r="AE42" s="9"/>
      <c r="AF42" s="9"/>
      <c r="AG42" s="9"/>
    </row>
    <row r="43" spans="1:33" ht="18" x14ac:dyDescent="0.25">
      <c r="A43" s="5"/>
      <c r="B43" s="6"/>
      <c r="C43" s="28"/>
      <c r="D43" s="23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42"/>
      <c r="X43" s="15"/>
      <c r="Y43" s="15"/>
      <c r="Z43" s="43"/>
      <c r="AA43" s="22"/>
      <c r="AB43" s="13"/>
      <c r="AC43" s="40"/>
      <c r="AD43" s="44"/>
      <c r="AE43" s="45"/>
      <c r="AF43" s="45"/>
      <c r="AG43" s="9"/>
    </row>
    <row r="44" spans="1:33" ht="18" x14ac:dyDescent="0.25">
      <c r="V44" s="18"/>
      <c r="W44" s="18"/>
      <c r="X44" s="15"/>
      <c r="Y44" s="18"/>
      <c r="Z44" s="18"/>
      <c r="AA44" s="22"/>
      <c r="AB44" s="28"/>
    </row>
    <row r="45" spans="1:33" ht="18" customHeight="1" x14ac:dyDescent="0.25">
      <c r="A45" s="46"/>
      <c r="B45" s="47"/>
      <c r="C45" s="48"/>
      <c r="D45" s="235" t="s">
        <v>23</v>
      </c>
    </row>
    <row r="46" spans="1:33" ht="18" x14ac:dyDescent="0.25">
      <c r="A46" s="49">
        <v>23.2</v>
      </c>
      <c r="B46" s="50">
        <v>163.381</v>
      </c>
      <c r="C46" s="51" t="s">
        <v>24</v>
      </c>
      <c r="D46" s="235"/>
    </row>
    <row r="47" spans="1:33" ht="18" x14ac:dyDescent="0.25">
      <c r="A47" s="49">
        <v>169</v>
      </c>
      <c r="B47" s="50">
        <v>163.381</v>
      </c>
      <c r="C47" s="51" t="s">
        <v>25</v>
      </c>
      <c r="D47" s="235"/>
    </row>
    <row r="48" spans="1:33" ht="18" x14ac:dyDescent="0.25">
      <c r="A48" s="52">
        <v>23.5</v>
      </c>
      <c r="B48" s="53">
        <v>166.63399999999999</v>
      </c>
      <c r="C48" s="236" t="s">
        <v>26</v>
      </c>
      <c r="D48" s="235"/>
    </row>
    <row r="49" spans="1:5" ht="18" x14ac:dyDescent="0.25">
      <c r="A49" s="52">
        <v>23.5</v>
      </c>
      <c r="B49" s="53">
        <f>+B48-1.5</f>
        <v>165.13399999999999</v>
      </c>
      <c r="C49" s="237"/>
      <c r="D49" s="235"/>
    </row>
    <row r="50" spans="1:5" ht="18" x14ac:dyDescent="0.25">
      <c r="A50" s="52">
        <v>23.2</v>
      </c>
      <c r="B50" s="53">
        <v>165.60499999999999</v>
      </c>
      <c r="C50" s="236" t="s">
        <v>27</v>
      </c>
      <c r="D50" s="235"/>
    </row>
    <row r="51" spans="1:5" ht="18" x14ac:dyDescent="0.25">
      <c r="A51" s="52">
        <v>23.2</v>
      </c>
      <c r="B51" s="53">
        <f>+B50-1</f>
        <v>164.60499999999999</v>
      </c>
      <c r="C51" s="237"/>
      <c r="D51" s="235"/>
    </row>
    <row r="52" spans="1:5" ht="18" x14ac:dyDescent="0.25">
      <c r="A52" s="52">
        <v>23.2</v>
      </c>
      <c r="B52" s="53">
        <v>164.601</v>
      </c>
      <c r="C52" s="231" t="s">
        <v>28</v>
      </c>
      <c r="D52" s="235"/>
    </row>
    <row r="53" spans="1:5" ht="18" x14ac:dyDescent="0.25">
      <c r="A53" s="52">
        <v>23.2</v>
      </c>
      <c r="B53" s="53">
        <f>+B52-1</f>
        <v>163.601</v>
      </c>
      <c r="C53" s="231"/>
      <c r="D53" s="235"/>
    </row>
    <row r="54" spans="1:5" ht="18" x14ac:dyDescent="0.25">
      <c r="A54" s="52"/>
      <c r="B54" s="53"/>
      <c r="C54" s="231"/>
      <c r="D54" s="235"/>
    </row>
    <row r="55" spans="1:5" ht="18" x14ac:dyDescent="0.25">
      <c r="A55" s="52"/>
      <c r="B55" s="53"/>
      <c r="C55" s="231"/>
      <c r="D55" s="235"/>
    </row>
    <row r="56" spans="1:5" ht="18" x14ac:dyDescent="0.25">
      <c r="A56" s="52"/>
      <c r="B56" s="53"/>
      <c r="C56" s="238"/>
      <c r="D56" s="235"/>
    </row>
    <row r="57" spans="1:5" ht="18" x14ac:dyDescent="0.25">
      <c r="A57" s="52"/>
      <c r="B57" s="53"/>
      <c r="C57" s="237"/>
      <c r="D57" s="235"/>
    </row>
    <row r="58" spans="1:5" ht="18" x14ac:dyDescent="0.25">
      <c r="A58" s="55">
        <v>23.2</v>
      </c>
      <c r="B58" s="56">
        <v>163.041</v>
      </c>
      <c r="C58" s="57" t="s">
        <v>30</v>
      </c>
    </row>
    <row r="59" spans="1:5" ht="18" x14ac:dyDescent="0.25">
      <c r="A59" s="55">
        <v>169</v>
      </c>
      <c r="B59" s="56">
        <v>163.041</v>
      </c>
      <c r="C59" s="57" t="s">
        <v>30</v>
      </c>
    </row>
    <row r="60" spans="1:5" ht="18" x14ac:dyDescent="0.25">
      <c r="A60" s="216" t="s">
        <v>31</v>
      </c>
      <c r="B60" s="216"/>
      <c r="C60" s="59">
        <v>158.60499999999999</v>
      </c>
      <c r="E60" s="214">
        <f>+B58-C60</f>
        <v>4.436000000000007</v>
      </c>
    </row>
    <row r="61" spans="1:5" ht="18" x14ac:dyDescent="0.25">
      <c r="A61" s="60" t="s">
        <v>32</v>
      </c>
      <c r="B61" s="216"/>
      <c r="C61" s="53">
        <v>165.13399999999999</v>
      </c>
    </row>
    <row r="62" spans="1:5" ht="18" x14ac:dyDescent="0.25">
      <c r="A62" s="232" t="s">
        <v>33</v>
      </c>
      <c r="B62" s="232"/>
      <c r="C62" s="59">
        <f>+Z4</f>
        <v>165.959</v>
      </c>
    </row>
    <row r="63" spans="1:5" ht="18" x14ac:dyDescent="0.25">
      <c r="A63" s="232" t="s">
        <v>34</v>
      </c>
      <c r="B63" s="232"/>
      <c r="C63" s="59">
        <f>+B58</f>
        <v>163.041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A62:B62"/>
    <mergeCell ref="A63:B63"/>
    <mergeCell ref="C54:C55"/>
    <mergeCell ref="AB2:AB3"/>
    <mergeCell ref="D45:D57"/>
    <mergeCell ref="C48:C49"/>
    <mergeCell ref="C50:C51"/>
    <mergeCell ref="C52:C53"/>
    <mergeCell ref="C56:C57"/>
    <mergeCell ref="D1:D43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opLeftCell="A4" zoomScale="50" zoomScaleNormal="50" workbookViewId="0">
      <selection activeCell="E58" sqref="E58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39" t="s">
        <v>3</v>
      </c>
      <c r="E1" s="240" t="s">
        <v>4</v>
      </c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4"/>
      <c r="V1" s="241" t="s">
        <v>5</v>
      </c>
      <c r="W1" s="242"/>
      <c r="X1" s="242"/>
      <c r="Y1" s="242"/>
      <c r="Z1" s="242"/>
      <c r="AA1" s="242"/>
      <c r="AB1" s="243"/>
      <c r="AC1" s="4"/>
      <c r="AD1" s="241" t="s">
        <v>6</v>
      </c>
      <c r="AE1" s="242"/>
      <c r="AF1" s="242"/>
      <c r="AG1" s="243"/>
    </row>
    <row r="2" spans="1:33" ht="20.25" x14ac:dyDescent="0.3">
      <c r="A2" s="5"/>
      <c r="B2" s="6">
        <f>+Z4</f>
        <v>167.428</v>
      </c>
      <c r="C2" s="7" t="s">
        <v>7</v>
      </c>
      <c r="D2" s="23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8</v>
      </c>
      <c r="W2" s="244" t="s">
        <v>9</v>
      </c>
      <c r="X2" s="244" t="s">
        <v>10</v>
      </c>
      <c r="Y2" s="244" t="s">
        <v>11</v>
      </c>
      <c r="Z2" s="244" t="s">
        <v>12</v>
      </c>
      <c r="AA2" s="246" t="s">
        <v>1</v>
      </c>
      <c r="AB2" s="233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166.63399999999999</v>
      </c>
      <c r="C3" s="13"/>
      <c r="D3" s="23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34"/>
      <c r="AC3" s="9"/>
      <c r="AD3" s="14"/>
      <c r="AE3" s="14"/>
      <c r="AF3" s="15"/>
      <c r="AG3" s="13"/>
    </row>
    <row r="4" spans="1:33" ht="18.75" x14ac:dyDescent="0.3">
      <c r="A4" s="5"/>
      <c r="B4" s="6"/>
      <c r="C4" s="16"/>
      <c r="D4" s="23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1.3680000000000001</v>
      </c>
      <c r="X4" s="15"/>
      <c r="Y4" s="15"/>
      <c r="Z4" s="15">
        <v>167.428</v>
      </c>
      <c r="AA4" s="19">
        <f>+Z4+W4</f>
        <v>168.79599999999999</v>
      </c>
      <c r="AB4" s="20" t="s">
        <v>216</v>
      </c>
      <c r="AC4" s="9"/>
      <c r="AD4" s="14"/>
      <c r="AE4" s="14"/>
      <c r="AF4" s="15"/>
      <c r="AG4" s="21"/>
    </row>
    <row r="5" spans="1:33" ht="18" x14ac:dyDescent="0.25">
      <c r="A5" s="5"/>
      <c r="B5" s="6"/>
      <c r="C5" s="13"/>
      <c r="D5" s="23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2.1619999999999999</v>
      </c>
      <c r="Y5" s="15"/>
      <c r="Z5" s="18"/>
      <c r="AA5" s="22">
        <f>+$AA$4-X5</f>
        <v>166.63399999999999</v>
      </c>
      <c r="AB5" s="13" t="s">
        <v>217</v>
      </c>
      <c r="AC5" s="23"/>
      <c r="AD5" s="14"/>
      <c r="AE5" s="14"/>
      <c r="AF5" s="15"/>
      <c r="AG5" s="21"/>
    </row>
    <row r="6" spans="1:33" ht="18" x14ac:dyDescent="0.25">
      <c r="A6" s="5"/>
      <c r="B6" s="6"/>
      <c r="C6" s="13"/>
      <c r="D6" s="23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/>
      <c r="X6" s="15">
        <v>3.1909999999999998</v>
      </c>
      <c r="Y6" s="15"/>
      <c r="Z6" s="18"/>
      <c r="AA6" s="22">
        <f t="shared" ref="AA6" si="0">+$AA$4-X6</f>
        <v>165.60499999999999</v>
      </c>
      <c r="AB6" s="13" t="s">
        <v>211</v>
      </c>
      <c r="AC6" s="23"/>
      <c r="AD6" s="14"/>
      <c r="AE6" s="14"/>
      <c r="AF6" s="15"/>
      <c r="AG6" s="21"/>
    </row>
    <row r="7" spans="1:33" ht="18" x14ac:dyDescent="0.25">
      <c r="A7" s="5"/>
      <c r="B7" s="6"/>
      <c r="C7" s="20"/>
      <c r="D7" s="23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5">
        <v>2.7280000000000002</v>
      </c>
      <c r="X7" s="15"/>
      <c r="Y7" s="15">
        <v>4.2009999999999996</v>
      </c>
      <c r="Z7" s="18"/>
      <c r="AA7" s="22">
        <f>+$AA$4+W7-Y7</f>
        <v>167.32300000000001</v>
      </c>
      <c r="AB7" s="24"/>
      <c r="AC7" s="23"/>
      <c r="AD7" s="14"/>
      <c r="AE7" s="14"/>
      <c r="AF7" s="15"/>
      <c r="AG7" s="21"/>
    </row>
    <row r="8" spans="1:33" ht="18" x14ac:dyDescent="0.25">
      <c r="A8" s="5"/>
      <c r="B8" s="6"/>
      <c r="C8" s="13"/>
      <c r="D8" s="23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/>
      <c r="X8" s="15">
        <v>2.722</v>
      </c>
      <c r="Y8" s="15"/>
      <c r="Z8" s="18"/>
      <c r="AA8" s="22">
        <f>+$AA$7-X8</f>
        <v>164.601</v>
      </c>
      <c r="AB8" s="13" t="s">
        <v>20</v>
      </c>
      <c r="AC8" s="23"/>
      <c r="AD8" s="14"/>
      <c r="AE8" s="14"/>
      <c r="AF8" s="15"/>
      <c r="AG8" s="21"/>
    </row>
    <row r="9" spans="1:33" ht="18" x14ac:dyDescent="0.25">
      <c r="A9" s="5"/>
      <c r="B9" s="6"/>
      <c r="C9" s="20"/>
      <c r="D9" s="23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5"/>
      <c r="X9" s="15">
        <v>3.72</v>
      </c>
      <c r="Y9" s="15"/>
      <c r="Z9" s="18"/>
      <c r="AA9" s="22">
        <f t="shared" ref="AA9:AA10" si="1">+$AA$7-X9</f>
        <v>163.60300000000001</v>
      </c>
      <c r="AB9" s="13" t="s">
        <v>21</v>
      </c>
      <c r="AC9" s="23"/>
      <c r="AD9" s="14"/>
      <c r="AE9" s="14"/>
      <c r="AF9" s="15"/>
      <c r="AG9" s="21"/>
    </row>
    <row r="10" spans="1:33" ht="18" x14ac:dyDescent="0.25">
      <c r="A10" s="5"/>
      <c r="B10" s="6"/>
      <c r="C10" s="20"/>
      <c r="D10" s="23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5"/>
      <c r="X10" s="15">
        <v>3.9830000000000001</v>
      </c>
      <c r="Y10" s="15"/>
      <c r="Z10" s="18"/>
      <c r="AA10" s="22">
        <f t="shared" si="1"/>
        <v>163.34</v>
      </c>
      <c r="AB10" s="13" t="s">
        <v>218</v>
      </c>
      <c r="AC10" s="23"/>
      <c r="AD10" s="14"/>
      <c r="AE10" s="14"/>
      <c r="AF10" s="15"/>
      <c r="AG10" s="21"/>
    </row>
    <row r="11" spans="1:33" ht="18.75" x14ac:dyDescent="0.3">
      <c r="A11" s="5"/>
      <c r="B11" s="6"/>
      <c r="C11" s="25"/>
      <c r="D11" s="23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5">
        <v>1.512</v>
      </c>
      <c r="X11" s="15"/>
      <c r="Y11" s="15">
        <v>0.18099999999999999</v>
      </c>
      <c r="Z11" s="18"/>
      <c r="AA11" s="22">
        <f>+$AA$7+W11-Y11</f>
        <v>168.654</v>
      </c>
      <c r="AB11" s="13"/>
      <c r="AC11" s="23"/>
      <c r="AD11" s="14"/>
      <c r="AE11" s="14"/>
      <c r="AF11" s="15"/>
      <c r="AG11" s="21"/>
    </row>
    <row r="12" spans="1:33" ht="18.75" x14ac:dyDescent="0.3">
      <c r="A12" s="5"/>
      <c r="B12" s="6"/>
      <c r="C12" s="25"/>
      <c r="D12" s="23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/>
      <c r="W12" s="15"/>
      <c r="X12" s="15"/>
      <c r="Y12" s="15">
        <v>1.2270000000000001</v>
      </c>
      <c r="Z12" s="18"/>
      <c r="AA12" s="22">
        <f>+AA11-Y12</f>
        <v>167.42699999999999</v>
      </c>
      <c r="AB12" s="20" t="s">
        <v>219</v>
      </c>
      <c r="AC12" s="23"/>
      <c r="AD12" s="14"/>
      <c r="AE12" s="14"/>
      <c r="AF12" s="15"/>
      <c r="AG12" s="21"/>
    </row>
    <row r="13" spans="1:33" ht="18.75" x14ac:dyDescent="0.3">
      <c r="A13" s="5"/>
      <c r="B13" s="6"/>
      <c r="C13" s="25"/>
      <c r="D13" s="23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/>
      <c r="W13" s="15"/>
      <c r="X13" s="15"/>
      <c r="Y13" s="15"/>
      <c r="Z13" s="18"/>
      <c r="AA13" s="22"/>
      <c r="AB13" s="13"/>
      <c r="AC13" s="23"/>
      <c r="AD13" s="14"/>
      <c r="AE13" s="14"/>
      <c r="AF13" s="15"/>
      <c r="AG13" s="21"/>
    </row>
    <row r="14" spans="1:33" ht="18.75" x14ac:dyDescent="0.3">
      <c r="A14" s="5"/>
      <c r="B14" s="6"/>
      <c r="C14" s="25"/>
      <c r="D14" s="23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/>
      <c r="W14" s="15"/>
      <c r="X14" s="15"/>
      <c r="Y14" s="15"/>
      <c r="Z14" s="18"/>
      <c r="AA14" s="22"/>
      <c r="AB14" s="13"/>
      <c r="AC14" s="23"/>
      <c r="AD14" s="14"/>
      <c r="AE14" s="14"/>
      <c r="AF14" s="15"/>
      <c r="AG14" s="21"/>
    </row>
    <row r="15" spans="1:33" ht="18.75" x14ac:dyDescent="0.3">
      <c r="A15" s="5"/>
      <c r="B15" s="6"/>
      <c r="C15" s="25"/>
      <c r="D15" s="23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8"/>
      <c r="W15" s="15"/>
      <c r="X15" s="15"/>
      <c r="Y15" s="15"/>
      <c r="Z15" s="18"/>
      <c r="AA15" s="22"/>
      <c r="AB15" s="13"/>
      <c r="AC15" s="23"/>
      <c r="AD15" s="14"/>
      <c r="AE15" s="14"/>
      <c r="AF15" s="15"/>
      <c r="AG15" s="21"/>
    </row>
    <row r="16" spans="1:33" ht="18.75" x14ac:dyDescent="0.3">
      <c r="A16" s="5"/>
      <c r="B16" s="6"/>
      <c r="C16" s="25"/>
      <c r="D16" s="23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8"/>
      <c r="W16" s="15"/>
      <c r="X16" s="15"/>
      <c r="Y16" s="15"/>
      <c r="Z16" s="18"/>
      <c r="AA16" s="22"/>
      <c r="AB16" s="13"/>
      <c r="AC16" s="23"/>
      <c r="AD16" s="14"/>
      <c r="AE16" s="14"/>
      <c r="AF16" s="15"/>
      <c r="AG16" s="21"/>
    </row>
    <row r="17" spans="1:33" ht="18.75" x14ac:dyDescent="0.3">
      <c r="A17" s="5"/>
      <c r="B17" s="6"/>
      <c r="C17" s="25"/>
      <c r="D17" s="23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8"/>
      <c r="W17" s="15"/>
      <c r="X17" s="15"/>
      <c r="Y17" s="15"/>
      <c r="Z17" s="18"/>
      <c r="AA17" s="22"/>
      <c r="AB17" s="28"/>
      <c r="AC17" s="23"/>
      <c r="AD17" s="29"/>
      <c r="AE17" s="14"/>
      <c r="AF17" s="15"/>
      <c r="AG17" s="20"/>
    </row>
    <row r="18" spans="1:33" ht="18.75" x14ac:dyDescent="0.3">
      <c r="A18" s="5"/>
      <c r="B18" s="6"/>
      <c r="C18" s="25"/>
      <c r="D18" s="23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8"/>
      <c r="W18" s="15"/>
      <c r="X18" s="15"/>
      <c r="Y18" s="15"/>
      <c r="Z18" s="18"/>
      <c r="AA18" s="22"/>
      <c r="AB18" s="30"/>
      <c r="AC18" s="23"/>
      <c r="AD18" s="29"/>
      <c r="AE18" s="31"/>
      <c r="AF18" s="15"/>
      <c r="AG18" s="21"/>
    </row>
    <row r="19" spans="1:33" ht="18.75" x14ac:dyDescent="0.3">
      <c r="A19" s="5"/>
      <c r="B19" s="6"/>
      <c r="C19" s="25"/>
      <c r="D19" s="23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8"/>
      <c r="W19" s="15"/>
      <c r="X19" s="15"/>
      <c r="Y19" s="15"/>
      <c r="Z19" s="18"/>
      <c r="AA19" s="22"/>
      <c r="AB19" s="30"/>
      <c r="AC19" s="9"/>
      <c r="AD19" s="29"/>
      <c r="AE19" s="31"/>
      <c r="AF19" s="15"/>
      <c r="AG19" s="28"/>
    </row>
    <row r="20" spans="1:33" ht="18.75" x14ac:dyDescent="0.3">
      <c r="A20" s="5"/>
      <c r="B20" s="6"/>
      <c r="C20" s="25"/>
      <c r="D20" s="23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8"/>
      <c r="W20" s="15"/>
      <c r="X20" s="15"/>
      <c r="Y20" s="15"/>
      <c r="Z20" s="18"/>
      <c r="AA20" s="22"/>
      <c r="AB20" s="13"/>
      <c r="AC20" s="9"/>
      <c r="AD20" s="29"/>
      <c r="AE20" s="31"/>
      <c r="AF20" s="15"/>
      <c r="AG20" s="21"/>
    </row>
    <row r="21" spans="1:33" ht="18.75" x14ac:dyDescent="0.3">
      <c r="A21" s="5"/>
      <c r="B21" s="6"/>
      <c r="C21" s="25"/>
      <c r="D21" s="23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8"/>
      <c r="W21" s="15"/>
      <c r="X21" s="15"/>
      <c r="Y21" s="15"/>
      <c r="Z21" s="18"/>
      <c r="AA21" s="22"/>
      <c r="AB21" s="13"/>
      <c r="AC21" s="9"/>
      <c r="AD21" s="29"/>
      <c r="AE21" s="31"/>
      <c r="AF21" s="15"/>
      <c r="AG21" s="20"/>
    </row>
    <row r="22" spans="1:33" ht="18.75" x14ac:dyDescent="0.3">
      <c r="A22" s="5"/>
      <c r="B22" s="6"/>
      <c r="C22" s="25"/>
      <c r="D22" s="2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8"/>
      <c r="W22" s="15"/>
      <c r="X22" s="15"/>
      <c r="Y22" s="15"/>
      <c r="Z22" s="18"/>
      <c r="AA22" s="22"/>
      <c r="AB22" s="13"/>
      <c r="AC22" s="9"/>
      <c r="AD22" s="29"/>
      <c r="AE22" s="31"/>
      <c r="AF22" s="15"/>
      <c r="AG22" s="21"/>
    </row>
    <row r="23" spans="1:33" ht="18.75" x14ac:dyDescent="0.3">
      <c r="A23" s="5"/>
      <c r="B23" s="6"/>
      <c r="C23" s="25"/>
      <c r="D23" s="23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8"/>
      <c r="W23" s="15"/>
      <c r="X23" s="15"/>
      <c r="Y23" s="15"/>
      <c r="Z23" s="18"/>
      <c r="AA23" s="22"/>
      <c r="AB23" s="28"/>
      <c r="AC23" s="9"/>
      <c r="AD23" s="29"/>
      <c r="AE23" s="31"/>
      <c r="AF23" s="15"/>
      <c r="AG23" s="21"/>
    </row>
    <row r="24" spans="1:33" ht="18.75" x14ac:dyDescent="0.3">
      <c r="A24" s="5"/>
      <c r="B24" s="6"/>
      <c r="C24" s="25"/>
      <c r="D24" s="23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8"/>
      <c r="W24" s="15"/>
      <c r="X24" s="15"/>
      <c r="Y24" s="32"/>
      <c r="Z24" s="32"/>
      <c r="AA24" s="22"/>
      <c r="AB24" s="24"/>
      <c r="AC24" s="9"/>
      <c r="AD24" s="29"/>
      <c r="AE24" s="31"/>
      <c r="AF24" s="15"/>
      <c r="AG24" s="21"/>
    </row>
    <row r="25" spans="1:33" ht="18" x14ac:dyDescent="0.25">
      <c r="A25" s="5"/>
      <c r="B25" s="6"/>
      <c r="C25" s="24"/>
      <c r="D25" s="23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8"/>
      <c r="W25" s="32"/>
      <c r="X25" s="15"/>
      <c r="Y25" s="32"/>
      <c r="Z25" s="32"/>
      <c r="AA25" s="22"/>
      <c r="AB25" s="24"/>
      <c r="AC25" s="9"/>
      <c r="AD25" s="29"/>
      <c r="AE25" s="33"/>
      <c r="AF25" s="15"/>
      <c r="AG25" s="21"/>
    </row>
    <row r="26" spans="1:33" ht="18" x14ac:dyDescent="0.25">
      <c r="A26" s="5"/>
      <c r="B26" s="6"/>
      <c r="C26" s="13"/>
      <c r="D26" s="23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8"/>
      <c r="W26" s="32"/>
      <c r="X26" s="15"/>
      <c r="Y26" s="32"/>
      <c r="Z26" s="32"/>
      <c r="AA26" s="22"/>
      <c r="AB26" s="24"/>
      <c r="AC26" s="9"/>
      <c r="AD26" s="29"/>
      <c r="AE26" s="33"/>
      <c r="AF26" s="15"/>
      <c r="AG26" s="21"/>
    </row>
    <row r="27" spans="1:33" ht="18.75" x14ac:dyDescent="0.3">
      <c r="A27" s="5"/>
      <c r="B27" s="6"/>
      <c r="C27" s="25"/>
      <c r="D27" s="23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8"/>
      <c r="W27" s="32"/>
      <c r="X27" s="15"/>
      <c r="Y27" s="32"/>
      <c r="Z27" s="32"/>
      <c r="AA27" s="22"/>
      <c r="AB27" s="24"/>
      <c r="AC27" s="9"/>
      <c r="AD27" s="29"/>
      <c r="AE27" s="33"/>
      <c r="AF27" s="15"/>
      <c r="AG27" s="21"/>
    </row>
    <row r="28" spans="1:33" ht="18.75" x14ac:dyDescent="0.3">
      <c r="A28" s="5"/>
      <c r="B28" s="6"/>
      <c r="C28" s="25"/>
      <c r="D28" s="23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8"/>
      <c r="W28" s="32"/>
      <c r="X28" s="15"/>
      <c r="Y28" s="32"/>
      <c r="Z28" s="32"/>
      <c r="AA28" s="22"/>
      <c r="AB28" s="28"/>
      <c r="AC28" s="9"/>
      <c r="AD28" s="29"/>
      <c r="AE28" s="31"/>
      <c r="AF28" s="15"/>
      <c r="AG28" s="13"/>
    </row>
    <row r="29" spans="1:33" ht="18" x14ac:dyDescent="0.25">
      <c r="A29" s="5"/>
      <c r="B29" s="6"/>
      <c r="C29" s="24"/>
      <c r="D29" s="23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8"/>
      <c r="W29" s="32"/>
      <c r="X29" s="15"/>
      <c r="Y29" s="32"/>
      <c r="Z29" s="32"/>
      <c r="AA29" s="22"/>
      <c r="AB29" s="13"/>
      <c r="AC29" s="9"/>
      <c r="AD29" s="29"/>
      <c r="AE29" s="31"/>
      <c r="AF29" s="15"/>
      <c r="AG29" s="28"/>
    </row>
    <row r="30" spans="1:33" ht="18" x14ac:dyDescent="0.25">
      <c r="A30" s="5"/>
      <c r="B30" s="6"/>
      <c r="C30" s="24"/>
      <c r="D30" s="23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8"/>
      <c r="W30" s="32"/>
      <c r="X30" s="15"/>
      <c r="Y30" s="32"/>
      <c r="Z30" s="32"/>
      <c r="AA30" s="22"/>
      <c r="AB30" s="24"/>
      <c r="AC30" s="9"/>
      <c r="AD30" s="29"/>
      <c r="AE30" s="31"/>
      <c r="AF30" s="15"/>
      <c r="AG30" s="28"/>
    </row>
    <row r="31" spans="1:33" ht="18" x14ac:dyDescent="0.25">
      <c r="A31" s="5"/>
      <c r="B31" s="6"/>
      <c r="C31" s="24"/>
      <c r="D31" s="23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8"/>
      <c r="W31" s="15"/>
      <c r="X31" s="15"/>
      <c r="Y31" s="15"/>
      <c r="Z31" s="18"/>
      <c r="AA31" s="22"/>
      <c r="AB31" s="13"/>
      <c r="AC31" s="9"/>
      <c r="AD31" s="29"/>
      <c r="AE31" s="31"/>
      <c r="AF31" s="15"/>
      <c r="AG31" s="21"/>
    </row>
    <row r="32" spans="1:33" ht="18" x14ac:dyDescent="0.25">
      <c r="A32" s="5"/>
      <c r="B32" s="6"/>
      <c r="C32" s="28"/>
      <c r="D32" s="23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8"/>
      <c r="W32" s="15"/>
      <c r="X32" s="15"/>
      <c r="Y32" s="15"/>
      <c r="Z32" s="18"/>
      <c r="AA32" s="22"/>
      <c r="AB32" s="13"/>
      <c r="AC32" s="9"/>
      <c r="AD32" s="35"/>
      <c r="AE32" s="35"/>
      <c r="AF32" s="35"/>
      <c r="AG32" s="35"/>
    </row>
    <row r="33" spans="1:33" ht="18" x14ac:dyDescent="0.25">
      <c r="A33" s="5"/>
      <c r="B33" s="6"/>
      <c r="C33" s="28"/>
      <c r="D33" s="23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/>
      <c r="W33" s="15"/>
      <c r="X33" s="15"/>
      <c r="Y33" s="15"/>
      <c r="Z33" s="18"/>
      <c r="AA33" s="22"/>
      <c r="AB33" s="28"/>
      <c r="AC33" s="4"/>
      <c r="AD33" s="4"/>
      <c r="AE33" s="4"/>
      <c r="AF33" s="4"/>
      <c r="AG33" s="4"/>
    </row>
    <row r="34" spans="1:33" ht="18.75" x14ac:dyDescent="0.3">
      <c r="A34" s="5"/>
      <c r="B34" s="6"/>
      <c r="C34" s="36"/>
      <c r="D34" s="23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5"/>
      <c r="X34" s="15"/>
      <c r="Y34" s="15"/>
      <c r="Z34" s="18"/>
      <c r="AA34" s="22"/>
      <c r="AB34" s="28"/>
      <c r="AC34" s="9"/>
      <c r="AD34" s="37"/>
      <c r="AE34" s="38"/>
      <c r="AF34" s="39"/>
      <c r="AG34" s="40"/>
    </row>
    <row r="35" spans="1:33" ht="18.75" x14ac:dyDescent="0.3">
      <c r="A35" s="5"/>
      <c r="B35" s="6"/>
      <c r="C35" s="36"/>
      <c r="D35" s="239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18"/>
      <c r="W35" s="15"/>
      <c r="X35" s="15"/>
      <c r="Y35" s="15"/>
      <c r="Z35" s="15"/>
      <c r="AA35" s="22"/>
      <c r="AB35" s="20"/>
      <c r="AC35" s="9"/>
      <c r="AD35" s="37"/>
      <c r="AE35" s="38"/>
      <c r="AF35" s="39"/>
      <c r="AG35" s="40"/>
    </row>
    <row r="36" spans="1:33" ht="18" x14ac:dyDescent="0.25">
      <c r="A36" s="5"/>
      <c r="B36" s="6"/>
      <c r="C36" s="24"/>
      <c r="D36" s="23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5"/>
      <c r="X36" s="15"/>
      <c r="Y36" s="15"/>
      <c r="Z36" s="15"/>
      <c r="AA36" s="22"/>
      <c r="AB36" s="24"/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6"/>
      <c r="D37" s="23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5"/>
      <c r="X37" s="15"/>
      <c r="Y37" s="15"/>
      <c r="Z37" s="18"/>
      <c r="AA37" s="22"/>
      <c r="AB37" s="24"/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6"/>
      <c r="D38" s="23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/>
      <c r="X38" s="15"/>
      <c r="Y38" s="15"/>
      <c r="Z38" s="18"/>
      <c r="AA38" s="22"/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6"/>
      <c r="D39" s="23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2"/>
      <c r="AB39" s="21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6"/>
      <c r="D40" s="23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32"/>
      <c r="X40" s="15"/>
      <c r="Y40" s="32"/>
      <c r="Z40" s="32"/>
      <c r="AA40" s="22"/>
      <c r="AB40" s="28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6"/>
      <c r="D41" s="23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18"/>
      <c r="Z41" s="32"/>
      <c r="AA41" s="22"/>
      <c r="AB41" s="13"/>
      <c r="AC41" s="9"/>
      <c r="AD41" s="9"/>
      <c r="AE41" s="9"/>
      <c r="AF41" s="9"/>
      <c r="AG41" s="9"/>
    </row>
    <row r="42" spans="1:33" ht="18" customHeight="1" x14ac:dyDescent="0.25">
      <c r="A42" s="5"/>
      <c r="B42" s="6"/>
      <c r="C42" s="28"/>
      <c r="D42" s="23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/>
      <c r="W42" s="18"/>
      <c r="X42" s="15"/>
      <c r="Y42" s="32"/>
      <c r="Z42" s="32"/>
      <c r="AA42" s="22"/>
      <c r="AB42" s="13"/>
      <c r="AC42" s="9"/>
      <c r="AD42" s="9"/>
      <c r="AE42" s="9"/>
      <c r="AF42" s="9"/>
      <c r="AG42" s="9"/>
    </row>
    <row r="43" spans="1:33" ht="18" x14ac:dyDescent="0.25">
      <c r="A43" s="5"/>
      <c r="B43" s="6"/>
      <c r="C43" s="28"/>
      <c r="D43" s="23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42"/>
      <c r="X43" s="15"/>
      <c r="Y43" s="15"/>
      <c r="Z43" s="43"/>
      <c r="AA43" s="22"/>
      <c r="AB43" s="13"/>
      <c r="AC43" s="40"/>
      <c r="AD43" s="44"/>
      <c r="AE43" s="45"/>
      <c r="AF43" s="45"/>
      <c r="AG43" s="9"/>
    </row>
    <row r="44" spans="1:33" ht="18" x14ac:dyDescent="0.25">
      <c r="V44" s="18"/>
      <c r="W44" s="18"/>
      <c r="X44" s="15"/>
      <c r="Y44" s="18"/>
      <c r="Z44" s="18"/>
      <c r="AA44" s="22"/>
      <c r="AB44" s="28"/>
    </row>
    <row r="45" spans="1:33" ht="18" customHeight="1" x14ac:dyDescent="0.25">
      <c r="A45" s="46"/>
      <c r="B45" s="47"/>
      <c r="C45" s="48"/>
      <c r="D45" s="235" t="s">
        <v>23</v>
      </c>
    </row>
    <row r="46" spans="1:33" ht="18" x14ac:dyDescent="0.25">
      <c r="A46" s="49"/>
      <c r="B46" s="50"/>
      <c r="C46" s="51" t="s">
        <v>24</v>
      </c>
      <c r="D46" s="235"/>
    </row>
    <row r="47" spans="1:33" ht="18" x14ac:dyDescent="0.25">
      <c r="A47" s="49"/>
      <c r="B47" s="50"/>
      <c r="C47" s="51" t="s">
        <v>25</v>
      </c>
      <c r="D47" s="235"/>
    </row>
    <row r="48" spans="1:33" ht="18" x14ac:dyDescent="0.25">
      <c r="A48" s="52"/>
      <c r="B48" s="53"/>
      <c r="C48" s="236" t="s">
        <v>26</v>
      </c>
      <c r="D48" s="235"/>
    </row>
    <row r="49" spans="1:5" ht="18" x14ac:dyDescent="0.25">
      <c r="A49" s="52"/>
      <c r="B49" s="53"/>
      <c r="C49" s="237"/>
      <c r="D49" s="235"/>
    </row>
    <row r="50" spans="1:5" ht="18" x14ac:dyDescent="0.25">
      <c r="A50" s="52"/>
      <c r="B50" s="53"/>
      <c r="C50" s="236" t="s">
        <v>27</v>
      </c>
      <c r="D50" s="235"/>
    </row>
    <row r="51" spans="1:5" ht="18" x14ac:dyDescent="0.25">
      <c r="A51" s="52"/>
      <c r="B51" s="53"/>
      <c r="C51" s="237"/>
      <c r="D51" s="235"/>
    </row>
    <row r="52" spans="1:5" ht="18" x14ac:dyDescent="0.25">
      <c r="A52" s="52"/>
      <c r="B52" s="53"/>
      <c r="C52" s="231" t="s">
        <v>28</v>
      </c>
      <c r="D52" s="235"/>
    </row>
    <row r="53" spans="1:5" ht="21" customHeight="1" x14ac:dyDescent="0.25">
      <c r="A53" s="52"/>
      <c r="B53" s="53"/>
      <c r="C53" s="231"/>
      <c r="D53" s="235"/>
    </row>
    <row r="54" spans="1:5" ht="18" x14ac:dyDescent="0.25">
      <c r="A54" s="52"/>
      <c r="B54" s="53"/>
      <c r="C54" s="238"/>
      <c r="D54" s="235"/>
    </row>
    <row r="55" spans="1:5" ht="18" x14ac:dyDescent="0.25">
      <c r="A55" s="52"/>
      <c r="B55" s="53"/>
      <c r="C55" s="237"/>
      <c r="D55" s="235"/>
    </row>
    <row r="56" spans="1:5" ht="18" x14ac:dyDescent="0.25">
      <c r="A56" s="55"/>
      <c r="B56" s="56"/>
      <c r="C56" s="57" t="s">
        <v>30</v>
      </c>
    </row>
    <row r="57" spans="1:5" ht="18" x14ac:dyDescent="0.25">
      <c r="A57" s="55"/>
      <c r="B57" s="56"/>
      <c r="C57" s="57" t="s">
        <v>30</v>
      </c>
    </row>
    <row r="58" spans="1:5" ht="18" x14ac:dyDescent="0.25">
      <c r="A58" s="216" t="s">
        <v>31</v>
      </c>
      <c r="B58" s="216"/>
      <c r="C58" s="59">
        <v>158.60499999999999</v>
      </c>
      <c r="E58" s="214"/>
    </row>
    <row r="59" spans="1:5" ht="18" x14ac:dyDescent="0.25">
      <c r="A59" s="60" t="s">
        <v>32</v>
      </c>
      <c r="B59" s="216"/>
      <c r="C59" s="53">
        <v>165.13399999999999</v>
      </c>
    </row>
    <row r="60" spans="1:5" ht="18" x14ac:dyDescent="0.25">
      <c r="A60" s="232" t="s">
        <v>33</v>
      </c>
      <c r="B60" s="232"/>
      <c r="C60" s="59">
        <f>+Z4</f>
        <v>167.428</v>
      </c>
    </row>
    <row r="61" spans="1:5" ht="18" x14ac:dyDescent="0.25">
      <c r="A61" s="232" t="s">
        <v>34</v>
      </c>
      <c r="B61" s="232"/>
      <c r="C61" s="59">
        <f>+B56</f>
        <v>0</v>
      </c>
    </row>
  </sheetData>
  <mergeCells count="18">
    <mergeCell ref="AD1:AG1"/>
    <mergeCell ref="V2:V3"/>
    <mergeCell ref="W2:W3"/>
    <mergeCell ref="X2:X3"/>
    <mergeCell ref="Y2:Y3"/>
    <mergeCell ref="Z2:Z3"/>
    <mergeCell ref="AA2:AA3"/>
    <mergeCell ref="A60:B60"/>
    <mergeCell ref="A61:B61"/>
    <mergeCell ref="AB2:AB3"/>
    <mergeCell ref="D45:D55"/>
    <mergeCell ref="C48:C49"/>
    <mergeCell ref="C50:C51"/>
    <mergeCell ref="C52:C53"/>
    <mergeCell ref="C54:C55"/>
    <mergeCell ref="D1:D43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100</v>
      </c>
      <c r="C3" s="73" t="s">
        <v>61</v>
      </c>
      <c r="D3" s="220"/>
      <c r="S3" s="63"/>
      <c r="T3" s="63"/>
    </row>
    <row r="4" spans="1:20" ht="14.1" customHeight="1" x14ac:dyDescent="0.2">
      <c r="A4" s="74">
        <v>14</v>
      </c>
      <c r="B4" s="75">
        <v>99.745999999999995</v>
      </c>
      <c r="C4" s="76" t="s">
        <v>62</v>
      </c>
      <c r="D4" s="220"/>
      <c r="S4" s="63"/>
      <c r="T4" s="63"/>
    </row>
    <row r="5" spans="1:20" ht="14.1" customHeight="1" x14ac:dyDescent="0.2">
      <c r="A5" s="77">
        <v>18</v>
      </c>
      <c r="B5" s="78">
        <v>95.248999999999995</v>
      </c>
      <c r="C5" s="79" t="s">
        <v>44</v>
      </c>
      <c r="D5" s="220"/>
      <c r="S5" s="63"/>
      <c r="T5" s="63"/>
    </row>
    <row r="6" spans="1:20" ht="12.75" customHeight="1" x14ac:dyDescent="0.2">
      <c r="A6" s="74">
        <v>20</v>
      </c>
      <c r="B6" s="75">
        <v>92.899000000000001</v>
      </c>
      <c r="C6" s="76"/>
      <c r="D6" s="220"/>
      <c r="S6" s="63"/>
      <c r="T6" s="63"/>
    </row>
    <row r="7" spans="1:20" ht="12.75" customHeight="1" x14ac:dyDescent="0.2">
      <c r="A7" s="74">
        <v>23</v>
      </c>
      <c r="B7" s="75">
        <v>92.608999999999995</v>
      </c>
      <c r="C7" s="80"/>
      <c r="D7" s="220"/>
      <c r="S7" s="63"/>
      <c r="T7" s="63"/>
    </row>
    <row r="8" spans="1:20" ht="12.75" customHeight="1" x14ac:dyDescent="0.2">
      <c r="A8" s="81">
        <v>25</v>
      </c>
      <c r="B8" s="82">
        <v>92.209000000000003</v>
      </c>
      <c r="C8" s="80"/>
      <c r="D8" s="220"/>
      <c r="S8" s="63"/>
      <c r="T8" s="63"/>
    </row>
    <row r="9" spans="1:20" ht="12.75" customHeight="1" x14ac:dyDescent="0.2">
      <c r="A9" s="83">
        <v>28</v>
      </c>
      <c r="B9" s="84">
        <v>91.494</v>
      </c>
      <c r="C9" s="85"/>
      <c r="D9" s="220"/>
      <c r="S9" s="63"/>
      <c r="T9" s="63"/>
    </row>
    <row r="10" spans="1:20" ht="14.1" customHeight="1" x14ac:dyDescent="0.2">
      <c r="A10" s="83">
        <v>33</v>
      </c>
      <c r="B10" s="84">
        <v>91.748999999999995</v>
      </c>
      <c r="C10" s="85"/>
      <c r="D10" s="220"/>
      <c r="S10" s="63"/>
      <c r="T10" s="63"/>
    </row>
    <row r="11" spans="1:20" ht="14.1" customHeight="1" x14ac:dyDescent="0.2">
      <c r="A11" s="83">
        <v>38</v>
      </c>
      <c r="B11" s="84">
        <v>91.748999999999995</v>
      </c>
      <c r="C11" s="85"/>
      <c r="D11" s="220"/>
      <c r="S11" s="63"/>
      <c r="T11" s="63"/>
    </row>
    <row r="12" spans="1:20" ht="14.1" customHeight="1" x14ac:dyDescent="0.2">
      <c r="A12" s="83">
        <v>43</v>
      </c>
      <c r="B12" s="84">
        <v>91.799000000000007</v>
      </c>
      <c r="C12" s="85"/>
      <c r="D12" s="220"/>
      <c r="S12" s="63"/>
      <c r="T12" s="63"/>
    </row>
    <row r="13" spans="1:20" ht="14.1" customHeight="1" x14ac:dyDescent="0.2">
      <c r="A13" s="83">
        <v>48</v>
      </c>
      <c r="B13" s="84">
        <v>91.948999999999998</v>
      </c>
      <c r="C13" s="86"/>
      <c r="D13" s="220"/>
      <c r="S13" s="63"/>
      <c r="T13" s="63"/>
    </row>
    <row r="14" spans="1:20" ht="14.1" customHeight="1" x14ac:dyDescent="0.2">
      <c r="A14" s="83">
        <v>53</v>
      </c>
      <c r="B14" s="84">
        <v>91.948999999999998</v>
      </c>
      <c r="C14" s="85"/>
      <c r="D14" s="220"/>
      <c r="S14" s="63"/>
      <c r="T14" s="63"/>
    </row>
    <row r="15" spans="1:20" ht="14.1" customHeight="1" x14ac:dyDescent="0.2">
      <c r="A15" s="83">
        <v>58</v>
      </c>
      <c r="B15" s="84">
        <v>91.748999999999995</v>
      </c>
      <c r="C15" s="85"/>
      <c r="D15" s="220"/>
      <c r="S15" s="63"/>
      <c r="T15" s="63"/>
    </row>
    <row r="16" spans="1:20" ht="14.1" customHeight="1" x14ac:dyDescent="0.2">
      <c r="A16" s="83">
        <v>63</v>
      </c>
      <c r="B16" s="84">
        <v>91.718999999999994</v>
      </c>
      <c r="C16" s="85"/>
      <c r="D16" s="220"/>
      <c r="S16" s="63"/>
      <c r="T16" s="63"/>
    </row>
    <row r="17" spans="1:20" ht="14.1" customHeight="1" x14ac:dyDescent="0.2">
      <c r="A17" s="83">
        <v>68</v>
      </c>
      <c r="B17" s="84">
        <v>91.748999999999995</v>
      </c>
      <c r="C17" s="85"/>
      <c r="D17" s="220"/>
      <c r="S17" s="63"/>
      <c r="T17" s="63"/>
    </row>
    <row r="18" spans="1:20" ht="14.1" customHeight="1" x14ac:dyDescent="0.2">
      <c r="A18" s="83">
        <v>73</v>
      </c>
      <c r="B18" s="84">
        <v>91.739000000000004</v>
      </c>
      <c r="C18" s="85"/>
      <c r="D18" s="220"/>
      <c r="S18" s="63"/>
      <c r="T18" s="63"/>
    </row>
    <row r="19" spans="1:20" ht="14.1" customHeight="1" x14ac:dyDescent="0.2">
      <c r="A19" s="83">
        <v>78</v>
      </c>
      <c r="B19" s="84">
        <v>91.679000000000002</v>
      </c>
      <c r="C19" s="85"/>
      <c r="D19" s="220"/>
      <c r="S19" s="63"/>
      <c r="T19" s="63"/>
    </row>
    <row r="20" spans="1:20" ht="14.1" customHeight="1" x14ac:dyDescent="0.2">
      <c r="A20" s="83">
        <v>83</v>
      </c>
      <c r="B20" s="84">
        <v>91.799000000000007</v>
      </c>
      <c r="C20" s="85"/>
      <c r="D20" s="220"/>
      <c r="S20" s="63"/>
      <c r="T20" s="63"/>
    </row>
    <row r="21" spans="1:20" ht="14.1" customHeight="1" x14ac:dyDescent="0.2">
      <c r="A21" s="83">
        <v>88</v>
      </c>
      <c r="B21" s="84">
        <v>91.748999999999995</v>
      </c>
      <c r="C21" s="85"/>
      <c r="D21" s="220"/>
      <c r="S21" s="63"/>
      <c r="T21" s="63"/>
    </row>
    <row r="22" spans="1:20" ht="14.1" customHeight="1" x14ac:dyDescent="0.2">
      <c r="A22" s="83">
        <v>93</v>
      </c>
      <c r="B22" s="84">
        <v>91.899000000000001</v>
      </c>
      <c r="C22" s="85"/>
      <c r="D22" s="220"/>
      <c r="S22" s="63"/>
      <c r="T22" s="63"/>
    </row>
    <row r="23" spans="1:20" ht="14.1" customHeight="1" x14ac:dyDescent="0.2">
      <c r="A23" s="83">
        <v>98</v>
      </c>
      <c r="B23" s="84">
        <v>91.968999999999994</v>
      </c>
      <c r="C23" s="85"/>
      <c r="D23" s="220"/>
      <c r="S23" s="63"/>
      <c r="T23" s="63"/>
    </row>
    <row r="24" spans="1:20" ht="14.1" customHeight="1" x14ac:dyDescent="0.2">
      <c r="A24" s="87">
        <v>103</v>
      </c>
      <c r="B24" s="88">
        <v>91.739000000000004</v>
      </c>
      <c r="C24" s="85"/>
      <c r="D24" s="220"/>
      <c r="S24" s="63"/>
      <c r="T24" s="63"/>
    </row>
    <row r="25" spans="1:20" ht="14.1" customHeight="1" x14ac:dyDescent="0.2">
      <c r="A25" s="87">
        <v>108</v>
      </c>
      <c r="B25" s="88">
        <v>91.909000000000006</v>
      </c>
      <c r="C25" s="85"/>
      <c r="D25" s="220"/>
      <c r="S25" s="63"/>
      <c r="T25" s="63"/>
    </row>
    <row r="26" spans="1:20" ht="14.1" customHeight="1" x14ac:dyDescent="0.2">
      <c r="A26" s="87">
        <v>113</v>
      </c>
      <c r="B26" s="88">
        <v>91.778999999999996</v>
      </c>
      <c r="C26" s="85" t="s">
        <v>63</v>
      </c>
      <c r="D26" s="220"/>
      <c r="S26" s="63"/>
      <c r="T26" s="63"/>
    </row>
    <row r="27" spans="1:20" ht="14.1" customHeight="1" x14ac:dyDescent="0.2">
      <c r="A27" s="87">
        <v>118</v>
      </c>
      <c r="B27" s="88">
        <v>91.748999999999995</v>
      </c>
      <c r="C27" s="85"/>
      <c r="D27" s="220"/>
      <c r="S27" s="63"/>
      <c r="T27" s="63"/>
    </row>
    <row r="28" spans="1:20" ht="14.1" customHeight="1" x14ac:dyDescent="0.2">
      <c r="A28" s="87">
        <v>123</v>
      </c>
      <c r="B28" s="88">
        <v>91.448999999999998</v>
      </c>
      <c r="C28" s="85"/>
      <c r="D28" s="220"/>
      <c r="S28" s="63"/>
      <c r="T28" s="63"/>
    </row>
    <row r="29" spans="1:20" ht="14.1" customHeight="1" x14ac:dyDescent="0.2">
      <c r="A29" s="87">
        <v>128</v>
      </c>
      <c r="B29" s="88">
        <v>91.399000000000001</v>
      </c>
      <c r="C29" s="85"/>
      <c r="D29" s="220"/>
      <c r="S29" s="63"/>
      <c r="T29" s="63"/>
    </row>
    <row r="30" spans="1:20" ht="14.1" customHeight="1" x14ac:dyDescent="0.2">
      <c r="A30" s="89">
        <v>139</v>
      </c>
      <c r="B30" s="90">
        <v>95.248999999999995</v>
      </c>
      <c r="C30" s="130" t="s">
        <v>45</v>
      </c>
      <c r="D30" s="220"/>
      <c r="S30" s="63"/>
      <c r="T30" s="63"/>
    </row>
    <row r="31" spans="1:20" ht="14.1" customHeight="1" x14ac:dyDescent="0.2">
      <c r="A31" s="87">
        <v>139</v>
      </c>
      <c r="B31" s="88">
        <v>98.320999999999998</v>
      </c>
      <c r="C31" s="94"/>
      <c r="D31" s="220"/>
      <c r="S31" s="63"/>
      <c r="T31" s="63"/>
    </row>
    <row r="32" spans="1:20" ht="14.1" customHeight="1" x14ac:dyDescent="0.2">
      <c r="A32" s="87">
        <v>142</v>
      </c>
      <c r="B32" s="88">
        <v>99</v>
      </c>
      <c r="C32" s="94" t="s">
        <v>42</v>
      </c>
      <c r="D32" s="220"/>
      <c r="S32" s="63"/>
      <c r="T32" s="63"/>
    </row>
    <row r="33" spans="1:20" ht="14.1" customHeight="1" x14ac:dyDescent="0.2">
      <c r="A33" s="87">
        <v>160</v>
      </c>
      <c r="B33" s="88">
        <v>99</v>
      </c>
      <c r="C33" s="94" t="s">
        <v>42</v>
      </c>
      <c r="D33" s="220"/>
      <c r="S33" s="63"/>
      <c r="T33" s="63"/>
    </row>
    <row r="34" spans="1:20" ht="14.1" customHeight="1" x14ac:dyDescent="0.2">
      <c r="A34" s="87"/>
      <c r="B34" s="88"/>
      <c r="C34" s="98"/>
      <c r="D34" s="220"/>
      <c r="S34" s="63"/>
      <c r="T34" s="63"/>
    </row>
    <row r="35" spans="1:20" ht="13.5" customHeight="1" x14ac:dyDescent="0.2">
      <c r="A35" s="99"/>
      <c r="B35" s="93"/>
      <c r="C35" s="100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4">
        <v>15</v>
      </c>
      <c r="B38" s="105">
        <v>98.320999999999998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7">
        <v>139</v>
      </c>
      <c r="B39" s="108">
        <v>98.320999999999998</v>
      </c>
      <c r="C39" s="109" t="s">
        <v>48</v>
      </c>
      <c r="D39" s="223"/>
      <c r="S39" s="63"/>
      <c r="T39" s="63"/>
    </row>
    <row r="40" spans="1:20" ht="14.1" customHeight="1" x14ac:dyDescent="0.2">
      <c r="A40" s="104">
        <v>135</v>
      </c>
      <c r="B40" s="105">
        <v>98.692999999999998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0">
        <v>135</v>
      </c>
      <c r="B41" s="111">
        <v>92.692999999999998</v>
      </c>
      <c r="C41" s="109" t="s">
        <v>49</v>
      </c>
      <c r="D41" s="223"/>
      <c r="S41" s="63"/>
      <c r="T41" s="63"/>
    </row>
    <row r="42" spans="1:20" ht="14.1" customHeight="1" x14ac:dyDescent="0.2">
      <c r="A42" s="104">
        <v>0</v>
      </c>
      <c r="B42" s="105">
        <v>0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7">
        <v>0</v>
      </c>
      <c r="B43" s="111">
        <v>0</v>
      </c>
      <c r="C43" s="109" t="s">
        <v>50</v>
      </c>
      <c r="D43" s="223"/>
      <c r="S43" s="63"/>
      <c r="T43" s="63"/>
    </row>
    <row r="44" spans="1:20" ht="14.1" customHeight="1" x14ac:dyDescent="0.2">
      <c r="A44" s="104">
        <v>14</v>
      </c>
      <c r="B44" s="112">
        <v>99.745999999999995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0">
        <v>142</v>
      </c>
      <c r="B45" s="129">
        <v>99.126000000000005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64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65</v>
      </c>
      <c r="C48" s="124"/>
      <c r="D48" s="223"/>
      <c r="S48" s="63"/>
      <c r="T48" s="63"/>
    </row>
    <row r="49" spans="1:20" ht="14.1" customHeight="1" thickBot="1" x14ac:dyDescent="0.25">
      <c r="A49" s="225" t="s">
        <v>66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166</v>
      </c>
      <c r="C3" s="73" t="s">
        <v>61</v>
      </c>
      <c r="D3" s="220"/>
      <c r="S3" s="63"/>
      <c r="T3" s="63"/>
    </row>
    <row r="4" spans="1:20" ht="14.1" customHeight="1" x14ac:dyDescent="0.2">
      <c r="A4" s="74">
        <v>14</v>
      </c>
      <c r="B4" s="75">
        <v>165.53800000000001</v>
      </c>
      <c r="C4" s="76" t="s">
        <v>62</v>
      </c>
      <c r="D4" s="220"/>
      <c r="S4" s="63"/>
      <c r="T4" s="63"/>
    </row>
    <row r="5" spans="1:20" ht="14.1" customHeight="1" x14ac:dyDescent="0.2">
      <c r="A5" s="77">
        <v>15.4</v>
      </c>
      <c r="B5" s="78">
        <v>163.68199999999999</v>
      </c>
      <c r="C5" s="79" t="s">
        <v>44</v>
      </c>
      <c r="D5" s="220"/>
      <c r="S5" s="63"/>
      <c r="T5" s="63"/>
    </row>
    <row r="6" spans="1:20" ht="12.75" customHeight="1" x14ac:dyDescent="0.2">
      <c r="A6" s="74">
        <v>26</v>
      </c>
      <c r="B6" s="75">
        <v>154.19200000000001</v>
      </c>
      <c r="C6" s="76"/>
      <c r="D6" s="220"/>
      <c r="S6" s="63"/>
      <c r="T6" s="63"/>
    </row>
    <row r="7" spans="1:20" ht="12.75" customHeight="1" x14ac:dyDescent="0.2">
      <c r="A7" s="74">
        <v>38</v>
      </c>
      <c r="B7" s="75">
        <v>154.43199999999999</v>
      </c>
      <c r="C7" s="80"/>
      <c r="D7" s="220"/>
      <c r="S7" s="63"/>
      <c r="T7" s="63"/>
    </row>
    <row r="8" spans="1:20" ht="12.75" customHeight="1" x14ac:dyDescent="0.2">
      <c r="A8" s="81">
        <v>50</v>
      </c>
      <c r="B8" s="82">
        <v>154.602</v>
      </c>
      <c r="C8" s="80"/>
      <c r="D8" s="220"/>
      <c r="S8" s="63"/>
      <c r="T8" s="63"/>
    </row>
    <row r="9" spans="1:20" ht="12.75" customHeight="1" x14ac:dyDescent="0.2">
      <c r="A9" s="83">
        <v>62</v>
      </c>
      <c r="B9" s="84">
        <v>154.77199999999999</v>
      </c>
      <c r="C9" s="85"/>
      <c r="D9" s="220"/>
      <c r="S9" s="63"/>
      <c r="T9" s="63"/>
    </row>
    <row r="10" spans="1:20" ht="14.1" customHeight="1" x14ac:dyDescent="0.2">
      <c r="A10" s="83">
        <v>74</v>
      </c>
      <c r="B10" s="84">
        <v>154.94200000000001</v>
      </c>
      <c r="C10" s="85"/>
      <c r="D10" s="220"/>
      <c r="S10" s="63"/>
      <c r="T10" s="63"/>
    </row>
    <row r="11" spans="1:20" ht="14.1" customHeight="1" x14ac:dyDescent="0.2">
      <c r="A11" s="83">
        <v>86</v>
      </c>
      <c r="B11" s="84">
        <v>155.97200000000001</v>
      </c>
      <c r="C11" s="85"/>
      <c r="D11" s="220"/>
      <c r="S11" s="63"/>
      <c r="T11" s="63"/>
    </row>
    <row r="12" spans="1:20" ht="14.1" customHeight="1" x14ac:dyDescent="0.2">
      <c r="A12" s="83">
        <v>98</v>
      </c>
      <c r="B12" s="84">
        <v>157.00200000000001</v>
      </c>
      <c r="C12" s="85"/>
      <c r="D12" s="220"/>
      <c r="S12" s="63"/>
      <c r="T12" s="63"/>
    </row>
    <row r="13" spans="1:20" ht="14.1" customHeight="1" x14ac:dyDescent="0.2">
      <c r="A13" s="83">
        <v>110</v>
      </c>
      <c r="B13" s="84">
        <v>157.72200000000001</v>
      </c>
      <c r="C13" s="86"/>
      <c r="D13" s="220"/>
      <c r="S13" s="63"/>
      <c r="T13" s="63"/>
    </row>
    <row r="14" spans="1:20" ht="14.1" customHeight="1" x14ac:dyDescent="0.2">
      <c r="A14" s="83">
        <v>122</v>
      </c>
      <c r="B14" s="84">
        <v>158.422</v>
      </c>
      <c r="C14" s="85"/>
      <c r="D14" s="220"/>
      <c r="S14" s="63"/>
      <c r="T14" s="63"/>
    </row>
    <row r="15" spans="1:20" ht="14.1" customHeight="1" x14ac:dyDescent="0.2">
      <c r="A15" s="83">
        <v>134</v>
      </c>
      <c r="B15" s="84">
        <v>159.172</v>
      </c>
      <c r="C15" s="85"/>
      <c r="D15" s="220"/>
      <c r="S15" s="63"/>
      <c r="T15" s="63"/>
    </row>
    <row r="16" spans="1:20" ht="14.1" customHeight="1" x14ac:dyDescent="0.2">
      <c r="A16" s="83">
        <v>146</v>
      </c>
      <c r="B16" s="84">
        <v>160.41200000000001</v>
      </c>
      <c r="C16" s="85"/>
      <c r="D16" s="220"/>
      <c r="S16" s="63"/>
      <c r="T16" s="63"/>
    </row>
    <row r="17" spans="1:20" ht="14.1" customHeight="1" x14ac:dyDescent="0.2">
      <c r="A17" s="83">
        <v>158</v>
      </c>
      <c r="B17" s="84">
        <v>160.72200000000001</v>
      </c>
      <c r="C17" s="85"/>
      <c r="D17" s="220"/>
      <c r="S17" s="63"/>
      <c r="T17" s="63"/>
    </row>
    <row r="18" spans="1:20" ht="14.1" customHeight="1" x14ac:dyDescent="0.2">
      <c r="A18" s="83">
        <v>170</v>
      </c>
      <c r="B18" s="84">
        <v>161.13200000000001</v>
      </c>
      <c r="C18" s="85"/>
      <c r="D18" s="220"/>
      <c r="S18" s="63"/>
      <c r="T18" s="63"/>
    </row>
    <row r="19" spans="1:20" ht="14.1" customHeight="1" x14ac:dyDescent="0.2">
      <c r="A19" s="131">
        <v>180</v>
      </c>
      <c r="B19" s="132">
        <v>163.68199999999999</v>
      </c>
      <c r="C19" s="91" t="s">
        <v>45</v>
      </c>
      <c r="D19" s="220"/>
      <c r="S19" s="63"/>
      <c r="T19" s="63"/>
    </row>
    <row r="20" spans="1:20" ht="14.1" customHeight="1" x14ac:dyDescent="0.2">
      <c r="A20" s="83">
        <v>181</v>
      </c>
      <c r="B20" s="84">
        <v>165.53800000000001</v>
      </c>
      <c r="C20" s="85"/>
      <c r="D20" s="220"/>
      <c r="S20" s="63"/>
      <c r="T20" s="63"/>
    </row>
    <row r="21" spans="1:20" ht="14.1" customHeight="1" x14ac:dyDescent="0.2">
      <c r="A21" s="83">
        <v>187</v>
      </c>
      <c r="B21" s="84">
        <v>165.53800000000001</v>
      </c>
      <c r="C21" s="85" t="s">
        <v>42</v>
      </c>
      <c r="D21" s="220"/>
      <c r="S21" s="63"/>
      <c r="T21" s="63"/>
    </row>
    <row r="22" spans="1:20" ht="14.1" customHeight="1" x14ac:dyDescent="0.2">
      <c r="A22" s="83"/>
      <c r="B22" s="84"/>
      <c r="C22" s="85"/>
      <c r="D22" s="220"/>
      <c r="S22" s="63"/>
      <c r="T22" s="63"/>
    </row>
    <row r="23" spans="1:20" ht="14.1" customHeight="1" x14ac:dyDescent="0.2">
      <c r="A23" s="83"/>
      <c r="B23" s="84"/>
      <c r="C23" s="85"/>
      <c r="D23" s="220"/>
      <c r="S23" s="63"/>
      <c r="T23" s="63"/>
    </row>
    <row r="24" spans="1:20" ht="14.1" customHeight="1" x14ac:dyDescent="0.2">
      <c r="A24" s="87"/>
      <c r="B24" s="88"/>
      <c r="C24" s="85"/>
      <c r="D24" s="220"/>
      <c r="S24" s="63"/>
      <c r="T24" s="63"/>
    </row>
    <row r="25" spans="1:20" ht="14.1" customHeight="1" x14ac:dyDescent="0.2">
      <c r="A25" s="87"/>
      <c r="B25" s="88"/>
      <c r="C25" s="85"/>
      <c r="D25" s="220"/>
      <c r="S25" s="63"/>
      <c r="T25" s="63"/>
    </row>
    <row r="26" spans="1:20" ht="14.1" customHeight="1" x14ac:dyDescent="0.2">
      <c r="A26" s="87"/>
      <c r="B26" s="88"/>
      <c r="C26" s="85"/>
      <c r="D26" s="220"/>
      <c r="S26" s="63"/>
      <c r="T26" s="63"/>
    </row>
    <row r="27" spans="1:20" ht="14.1" customHeight="1" x14ac:dyDescent="0.2">
      <c r="A27" s="87"/>
      <c r="B27" s="88"/>
      <c r="C27" s="85"/>
      <c r="D27" s="220"/>
      <c r="S27" s="63"/>
      <c r="T27" s="63"/>
    </row>
    <row r="28" spans="1:20" ht="14.1" customHeight="1" x14ac:dyDescent="0.2">
      <c r="A28" s="87"/>
      <c r="B28" s="88"/>
      <c r="C28" s="85"/>
      <c r="D28" s="220"/>
      <c r="S28" s="63"/>
      <c r="T28" s="63"/>
    </row>
    <row r="29" spans="1:20" ht="14.1" customHeight="1" x14ac:dyDescent="0.2">
      <c r="A29" s="87"/>
      <c r="B29" s="88"/>
      <c r="C29" s="85"/>
      <c r="D29" s="220"/>
      <c r="S29" s="63"/>
      <c r="T29" s="63"/>
    </row>
    <row r="30" spans="1:20" ht="14.1" customHeight="1" x14ac:dyDescent="0.2">
      <c r="A30" s="87"/>
      <c r="B30" s="88"/>
      <c r="C30" s="94"/>
      <c r="D30" s="220"/>
      <c r="S30" s="63"/>
      <c r="T30" s="63"/>
    </row>
    <row r="31" spans="1:20" ht="14.1" customHeight="1" x14ac:dyDescent="0.2">
      <c r="A31" s="87"/>
      <c r="B31" s="88"/>
      <c r="C31" s="94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8"/>
      <c r="D34" s="220"/>
      <c r="S34" s="63"/>
      <c r="T34" s="63"/>
    </row>
    <row r="35" spans="1:20" ht="13.5" customHeight="1" x14ac:dyDescent="0.2">
      <c r="A35" s="99"/>
      <c r="B35" s="93"/>
      <c r="C35" s="100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4">
        <v>15.4</v>
      </c>
      <c r="B38" s="105">
        <v>163.68199999999999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7">
        <v>180</v>
      </c>
      <c r="B39" s="108">
        <v>163.68199999999999</v>
      </c>
      <c r="C39" s="109" t="s">
        <v>48</v>
      </c>
      <c r="D39" s="223"/>
      <c r="S39" s="63"/>
      <c r="T39" s="63"/>
    </row>
    <row r="40" spans="1:20" ht="14.1" customHeight="1" x14ac:dyDescent="0.2">
      <c r="A40" s="104">
        <v>22</v>
      </c>
      <c r="B40" s="105">
        <v>165.691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0">
        <v>22</v>
      </c>
      <c r="B41" s="111">
        <v>158.69300000000001</v>
      </c>
      <c r="C41" s="109" t="s">
        <v>49</v>
      </c>
      <c r="D41" s="223"/>
      <c r="S41" s="63"/>
      <c r="T41" s="63"/>
    </row>
    <row r="42" spans="1:20" ht="14.1" customHeight="1" x14ac:dyDescent="0.2">
      <c r="A42" s="104">
        <v>20</v>
      </c>
      <c r="B42" s="105">
        <v>167.20400000000001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7">
        <v>20</v>
      </c>
      <c r="B43" s="111">
        <v>165.70400000000001</v>
      </c>
      <c r="C43" s="109" t="s">
        <v>50</v>
      </c>
      <c r="D43" s="223"/>
      <c r="S43" s="63"/>
      <c r="T43" s="63"/>
    </row>
    <row r="44" spans="1:20" ht="14.1" customHeight="1" x14ac:dyDescent="0.2">
      <c r="A44" s="104">
        <v>14</v>
      </c>
      <c r="B44" s="112">
        <v>165.53800000000001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0">
        <v>0</v>
      </c>
      <c r="B45" s="129">
        <v>0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67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68</v>
      </c>
      <c r="C48" s="124"/>
      <c r="D48" s="223"/>
      <c r="S48" s="63"/>
      <c r="T48" s="63"/>
    </row>
    <row r="49" spans="1:20" ht="14.1" customHeight="1" thickBot="1" x14ac:dyDescent="0.25">
      <c r="A49" s="225" t="s">
        <v>69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166</v>
      </c>
      <c r="C3" s="73" t="s">
        <v>61</v>
      </c>
      <c r="D3" s="220"/>
      <c r="S3" s="63"/>
      <c r="T3" s="63"/>
    </row>
    <row r="4" spans="1:20" ht="14.1" customHeight="1" x14ac:dyDescent="0.2">
      <c r="A4" s="74">
        <v>9.4</v>
      </c>
      <c r="B4" s="75">
        <v>165.77199999999999</v>
      </c>
      <c r="C4" s="76" t="s">
        <v>62</v>
      </c>
      <c r="D4" s="220"/>
      <c r="S4" s="63"/>
      <c r="T4" s="63"/>
    </row>
    <row r="5" spans="1:20" ht="14.1" customHeight="1" x14ac:dyDescent="0.2">
      <c r="A5" s="77">
        <v>15.5</v>
      </c>
      <c r="B5" s="78">
        <v>161.04599999999999</v>
      </c>
      <c r="C5" s="79" t="s">
        <v>44</v>
      </c>
      <c r="D5" s="220"/>
      <c r="S5" s="63"/>
      <c r="T5" s="63"/>
    </row>
    <row r="6" spans="1:20" ht="12.75" customHeight="1" x14ac:dyDescent="0.2">
      <c r="A6" s="74">
        <v>23</v>
      </c>
      <c r="B6" s="75">
        <v>158.04599999999999</v>
      </c>
      <c r="C6" s="76"/>
      <c r="D6" s="220"/>
      <c r="S6" s="63"/>
      <c r="T6" s="63"/>
    </row>
    <row r="7" spans="1:20" ht="12.75" customHeight="1" x14ac:dyDescent="0.2">
      <c r="A7" s="74">
        <v>32</v>
      </c>
      <c r="B7" s="75">
        <v>158.07599999999999</v>
      </c>
      <c r="C7" s="80"/>
      <c r="D7" s="220"/>
      <c r="S7" s="63"/>
      <c r="T7" s="63"/>
    </row>
    <row r="8" spans="1:20" ht="12.75" customHeight="1" x14ac:dyDescent="0.2">
      <c r="A8" s="81">
        <v>41</v>
      </c>
      <c r="B8" s="82">
        <v>157.756</v>
      </c>
      <c r="C8" s="80"/>
      <c r="D8" s="220"/>
      <c r="S8" s="63"/>
      <c r="T8" s="63"/>
    </row>
    <row r="9" spans="1:20" ht="12.75" customHeight="1" x14ac:dyDescent="0.2">
      <c r="A9" s="83">
        <v>45.5</v>
      </c>
      <c r="B9" s="84">
        <v>157.73599999999999</v>
      </c>
      <c r="C9" s="85"/>
      <c r="D9" s="220"/>
      <c r="S9" s="63"/>
      <c r="T9" s="63"/>
    </row>
    <row r="10" spans="1:20" ht="14.1" customHeight="1" x14ac:dyDescent="0.2">
      <c r="A10" s="83">
        <v>50</v>
      </c>
      <c r="B10" s="84">
        <v>157.68600000000001</v>
      </c>
      <c r="C10" s="85"/>
      <c r="D10" s="220"/>
      <c r="S10" s="63"/>
      <c r="T10" s="63"/>
    </row>
    <row r="11" spans="1:20" ht="14.1" customHeight="1" x14ac:dyDescent="0.2">
      <c r="A11" s="83">
        <v>54.5</v>
      </c>
      <c r="B11" s="84">
        <v>157.696</v>
      </c>
      <c r="C11" s="85"/>
      <c r="D11" s="220"/>
      <c r="S11" s="63"/>
      <c r="T11" s="63"/>
    </row>
    <row r="12" spans="1:20" ht="14.1" customHeight="1" x14ac:dyDescent="0.2">
      <c r="A12" s="83">
        <v>59</v>
      </c>
      <c r="B12" s="84">
        <v>157.68600000000001</v>
      </c>
      <c r="C12" s="85"/>
      <c r="D12" s="220"/>
      <c r="S12" s="63"/>
      <c r="T12" s="63"/>
    </row>
    <row r="13" spans="1:20" ht="14.1" customHeight="1" x14ac:dyDescent="0.2">
      <c r="A13" s="83">
        <v>63.5</v>
      </c>
      <c r="B13" s="84">
        <v>157.73599999999999</v>
      </c>
      <c r="C13" s="86"/>
      <c r="D13" s="220"/>
      <c r="S13" s="63"/>
      <c r="T13" s="63"/>
    </row>
    <row r="14" spans="1:20" ht="14.1" customHeight="1" x14ac:dyDescent="0.2">
      <c r="A14" s="83">
        <v>68</v>
      </c>
      <c r="B14" s="84">
        <v>157.79599999999999</v>
      </c>
      <c r="C14" s="85"/>
      <c r="D14" s="220"/>
      <c r="S14" s="63"/>
      <c r="T14" s="63"/>
    </row>
    <row r="15" spans="1:20" ht="14.1" customHeight="1" x14ac:dyDescent="0.2">
      <c r="A15" s="83">
        <v>72.5</v>
      </c>
      <c r="B15" s="84">
        <v>157.886</v>
      </c>
      <c r="C15" s="85"/>
      <c r="D15" s="220"/>
      <c r="S15" s="63"/>
      <c r="T15" s="63"/>
    </row>
    <row r="16" spans="1:20" ht="14.1" customHeight="1" x14ac:dyDescent="0.2">
      <c r="A16" s="83">
        <v>77</v>
      </c>
      <c r="B16" s="84">
        <v>158.04599999999999</v>
      </c>
      <c r="C16" s="85"/>
      <c r="D16" s="220"/>
      <c r="S16" s="63"/>
      <c r="T16" s="63"/>
    </row>
    <row r="17" spans="1:20" ht="14.1" customHeight="1" x14ac:dyDescent="0.2">
      <c r="A17" s="83">
        <v>81.5</v>
      </c>
      <c r="B17" s="84">
        <v>158.196</v>
      </c>
      <c r="C17" s="85"/>
      <c r="D17" s="220"/>
      <c r="S17" s="63"/>
      <c r="T17" s="63"/>
    </row>
    <row r="18" spans="1:20" ht="14.1" customHeight="1" x14ac:dyDescent="0.2">
      <c r="A18" s="83">
        <v>86</v>
      </c>
      <c r="B18" s="84">
        <v>158.346</v>
      </c>
      <c r="C18" s="85"/>
      <c r="D18" s="220"/>
      <c r="S18" s="63"/>
      <c r="T18" s="63"/>
    </row>
    <row r="19" spans="1:20" ht="14.1" customHeight="1" x14ac:dyDescent="0.2">
      <c r="A19" s="83">
        <v>90.5</v>
      </c>
      <c r="B19" s="84">
        <v>158.39599999999999</v>
      </c>
      <c r="C19" s="85"/>
      <c r="D19" s="220"/>
      <c r="S19" s="63"/>
      <c r="T19" s="63"/>
    </row>
    <row r="20" spans="1:20" ht="14.1" customHeight="1" x14ac:dyDescent="0.2">
      <c r="A20" s="83">
        <v>95</v>
      </c>
      <c r="B20" s="84">
        <v>158.64599999999999</v>
      </c>
      <c r="C20" s="85"/>
      <c r="D20" s="220"/>
      <c r="S20" s="63"/>
      <c r="T20" s="63"/>
    </row>
    <row r="21" spans="1:20" ht="14.1" customHeight="1" x14ac:dyDescent="0.2">
      <c r="A21" s="83">
        <v>99.5</v>
      </c>
      <c r="B21" s="84">
        <v>158.696</v>
      </c>
      <c r="C21" s="85"/>
      <c r="D21" s="220"/>
      <c r="S21" s="63"/>
      <c r="T21" s="63"/>
    </row>
    <row r="22" spans="1:20" ht="14.1" customHeight="1" x14ac:dyDescent="0.2">
      <c r="A22" s="83">
        <v>104</v>
      </c>
      <c r="B22" s="84">
        <v>158.74600000000001</v>
      </c>
      <c r="C22" s="85"/>
      <c r="D22" s="220"/>
      <c r="S22" s="63"/>
      <c r="T22" s="63"/>
    </row>
    <row r="23" spans="1:20" ht="14.1" customHeight="1" x14ac:dyDescent="0.2">
      <c r="A23" s="83">
        <v>108.5</v>
      </c>
      <c r="B23" s="84">
        <v>158.886</v>
      </c>
      <c r="C23" s="85"/>
      <c r="D23" s="220"/>
      <c r="S23" s="63"/>
      <c r="T23" s="63"/>
    </row>
    <row r="24" spans="1:20" ht="14.1" customHeight="1" x14ac:dyDescent="0.2">
      <c r="A24" s="87">
        <v>113</v>
      </c>
      <c r="B24" s="88">
        <v>159.14599999999999</v>
      </c>
      <c r="C24" s="85"/>
      <c r="D24" s="220"/>
      <c r="S24" s="63"/>
      <c r="T24" s="63"/>
    </row>
    <row r="25" spans="1:20" ht="14.1" customHeight="1" x14ac:dyDescent="0.2">
      <c r="A25" s="87">
        <v>122</v>
      </c>
      <c r="B25" s="88">
        <v>159.40600000000001</v>
      </c>
      <c r="C25" s="85"/>
      <c r="D25" s="220"/>
      <c r="S25" s="63"/>
      <c r="T25" s="63"/>
    </row>
    <row r="26" spans="1:20" ht="14.1" customHeight="1" x14ac:dyDescent="0.2">
      <c r="A26" s="89">
        <v>137</v>
      </c>
      <c r="B26" s="90">
        <v>161.04599999999999</v>
      </c>
      <c r="C26" s="91" t="s">
        <v>45</v>
      </c>
      <c r="D26" s="220"/>
      <c r="S26" s="63"/>
      <c r="T26" s="63"/>
    </row>
    <row r="27" spans="1:20" ht="14.1" customHeight="1" x14ac:dyDescent="0.2">
      <c r="A27" s="87">
        <v>142</v>
      </c>
      <c r="B27" s="88">
        <v>162.54599999999999</v>
      </c>
      <c r="C27" s="85"/>
      <c r="D27" s="220"/>
      <c r="S27" s="63"/>
      <c r="T27" s="63"/>
    </row>
    <row r="28" spans="1:20" ht="14.1" customHeight="1" x14ac:dyDescent="0.2">
      <c r="A28" s="87">
        <v>152</v>
      </c>
      <c r="B28" s="88">
        <v>165.77199999999999</v>
      </c>
      <c r="C28" s="85"/>
      <c r="D28" s="220"/>
      <c r="S28" s="63"/>
      <c r="T28" s="63"/>
    </row>
    <row r="29" spans="1:20" ht="14.1" customHeight="1" x14ac:dyDescent="0.2">
      <c r="A29" s="92"/>
      <c r="B29" s="93"/>
      <c r="C29" s="128"/>
      <c r="D29" s="220"/>
      <c r="S29" s="63"/>
      <c r="T29" s="63"/>
    </row>
    <row r="30" spans="1:20" ht="14.1" customHeight="1" x14ac:dyDescent="0.2">
      <c r="A30" s="92"/>
      <c r="B30" s="93"/>
      <c r="C30" s="94"/>
      <c r="D30" s="220"/>
      <c r="S30" s="63"/>
      <c r="T30" s="63"/>
    </row>
    <row r="31" spans="1:20" ht="14.1" customHeight="1" x14ac:dyDescent="0.2">
      <c r="A31" s="95"/>
      <c r="B31" s="96"/>
      <c r="C31" s="97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8"/>
      <c r="D34" s="220"/>
      <c r="S34" s="63"/>
      <c r="T34" s="63"/>
    </row>
    <row r="35" spans="1:20" ht="13.5" customHeight="1" x14ac:dyDescent="0.2">
      <c r="A35" s="99"/>
      <c r="B35" s="93"/>
      <c r="C35" s="100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4">
        <v>15.5</v>
      </c>
      <c r="B38" s="105">
        <v>161.04599999999999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7">
        <v>137</v>
      </c>
      <c r="B39" s="108">
        <v>161.04599999999999</v>
      </c>
      <c r="C39" s="109" t="s">
        <v>48</v>
      </c>
      <c r="D39" s="223"/>
      <c r="S39" s="63"/>
      <c r="T39" s="63"/>
    </row>
    <row r="40" spans="1:20" ht="14.1" customHeight="1" x14ac:dyDescent="0.2">
      <c r="A40" s="104">
        <v>18</v>
      </c>
      <c r="B40" s="105">
        <v>163.68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0">
        <v>18</v>
      </c>
      <c r="B41" s="111">
        <v>158.68</v>
      </c>
      <c r="C41" s="109" t="s">
        <v>49</v>
      </c>
      <c r="D41" s="223"/>
      <c r="S41" s="63"/>
      <c r="T41" s="63"/>
    </row>
    <row r="42" spans="1:20" ht="14.1" customHeight="1" x14ac:dyDescent="0.2">
      <c r="A42" s="104">
        <v>0</v>
      </c>
      <c r="B42" s="105">
        <v>0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7">
        <v>0</v>
      </c>
      <c r="B43" s="111">
        <v>0</v>
      </c>
      <c r="C43" s="109" t="s">
        <v>50</v>
      </c>
      <c r="D43" s="223"/>
      <c r="S43" s="63"/>
      <c r="T43" s="63"/>
    </row>
    <row r="44" spans="1:20" ht="14.1" customHeight="1" x14ac:dyDescent="0.2">
      <c r="A44" s="104">
        <v>9.4</v>
      </c>
      <c r="B44" s="112">
        <v>165.77199999999999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0">
        <v>0</v>
      </c>
      <c r="B45" s="114">
        <v>0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70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71</v>
      </c>
      <c r="C48" s="124"/>
      <c r="D48" s="223"/>
      <c r="S48" s="63"/>
      <c r="T48" s="63"/>
    </row>
    <row r="49" spans="1:20" ht="14.1" customHeight="1" thickBot="1" x14ac:dyDescent="0.25">
      <c r="A49" s="225" t="s">
        <v>72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166</v>
      </c>
      <c r="C3" s="73" t="s">
        <v>61</v>
      </c>
      <c r="D3" s="220"/>
      <c r="S3" s="63"/>
      <c r="T3" s="63"/>
    </row>
    <row r="4" spans="1:20" ht="14.1" customHeight="1" x14ac:dyDescent="0.2">
      <c r="A4" s="74">
        <v>4</v>
      </c>
      <c r="B4" s="75">
        <v>164.40700000000001</v>
      </c>
      <c r="C4" s="76" t="s">
        <v>62</v>
      </c>
      <c r="D4" s="220"/>
      <c r="S4" s="63"/>
      <c r="T4" s="63"/>
    </row>
    <row r="5" spans="1:20" ht="14.1" customHeight="1" x14ac:dyDescent="0.2">
      <c r="A5" s="77">
        <v>4</v>
      </c>
      <c r="B5" s="78">
        <v>163.94</v>
      </c>
      <c r="C5" s="79" t="s">
        <v>44</v>
      </c>
      <c r="D5" s="220"/>
      <c r="S5" s="63"/>
      <c r="T5" s="63"/>
    </row>
    <row r="6" spans="1:20" ht="12.75" customHeight="1" x14ac:dyDescent="0.2">
      <c r="A6" s="74">
        <v>4</v>
      </c>
      <c r="B6" s="75">
        <v>162.09</v>
      </c>
      <c r="C6" s="76"/>
      <c r="D6" s="220"/>
      <c r="S6" s="63"/>
      <c r="T6" s="63"/>
    </row>
    <row r="7" spans="1:20" ht="12.75" customHeight="1" x14ac:dyDescent="0.2">
      <c r="A7" s="74">
        <v>12</v>
      </c>
      <c r="B7" s="75">
        <v>156.63999999999999</v>
      </c>
      <c r="C7" s="80"/>
      <c r="D7" s="220"/>
      <c r="S7" s="63"/>
      <c r="T7" s="63"/>
    </row>
    <row r="8" spans="1:20" ht="12.75" customHeight="1" x14ac:dyDescent="0.2">
      <c r="A8" s="81">
        <v>20</v>
      </c>
      <c r="B8" s="82">
        <v>155.24</v>
      </c>
      <c r="C8" s="80"/>
      <c r="D8" s="220"/>
      <c r="S8" s="63"/>
      <c r="T8" s="63"/>
    </row>
    <row r="9" spans="1:20" ht="12.75" customHeight="1" x14ac:dyDescent="0.2">
      <c r="A9" s="83">
        <v>28</v>
      </c>
      <c r="B9" s="84">
        <v>155.31</v>
      </c>
      <c r="C9" s="85"/>
      <c r="D9" s="220"/>
      <c r="S9" s="63"/>
      <c r="T9" s="63"/>
    </row>
    <row r="10" spans="1:20" ht="14.1" customHeight="1" x14ac:dyDescent="0.2">
      <c r="A10" s="83">
        <v>36</v>
      </c>
      <c r="B10" s="84">
        <v>155.34</v>
      </c>
      <c r="C10" s="85"/>
      <c r="D10" s="220"/>
      <c r="S10" s="63"/>
      <c r="T10" s="63"/>
    </row>
    <row r="11" spans="1:20" ht="14.1" customHeight="1" x14ac:dyDescent="0.2">
      <c r="A11" s="83">
        <v>44</v>
      </c>
      <c r="B11" s="84">
        <v>155.38999999999999</v>
      </c>
      <c r="C11" s="85"/>
      <c r="D11" s="220"/>
      <c r="S11" s="63"/>
      <c r="T11" s="63"/>
    </row>
    <row r="12" spans="1:20" ht="14.1" customHeight="1" x14ac:dyDescent="0.2">
      <c r="A12" s="83">
        <v>56</v>
      </c>
      <c r="B12" s="84">
        <v>155.63999999999999</v>
      </c>
      <c r="C12" s="85"/>
      <c r="D12" s="220"/>
      <c r="S12" s="63"/>
      <c r="T12" s="63"/>
    </row>
    <row r="13" spans="1:20" ht="14.1" customHeight="1" x14ac:dyDescent="0.2">
      <c r="A13" s="83">
        <v>64</v>
      </c>
      <c r="B13" s="84">
        <v>156.26</v>
      </c>
      <c r="C13" s="86"/>
      <c r="D13" s="220"/>
      <c r="S13" s="63"/>
      <c r="T13" s="63"/>
    </row>
    <row r="14" spans="1:20" ht="14.1" customHeight="1" x14ac:dyDescent="0.2">
      <c r="A14" s="83">
        <v>72</v>
      </c>
      <c r="B14" s="84">
        <v>157.31</v>
      </c>
      <c r="C14" s="85"/>
      <c r="D14" s="220"/>
      <c r="S14" s="63"/>
      <c r="T14" s="63"/>
    </row>
    <row r="15" spans="1:20" ht="14.1" customHeight="1" x14ac:dyDescent="0.2">
      <c r="A15" s="83">
        <v>80</v>
      </c>
      <c r="B15" s="84">
        <v>158.13999999999999</v>
      </c>
      <c r="C15" s="85"/>
      <c r="D15" s="220"/>
      <c r="S15" s="63"/>
      <c r="T15" s="63"/>
    </row>
    <row r="16" spans="1:20" ht="14.1" customHeight="1" x14ac:dyDescent="0.2">
      <c r="A16" s="83">
        <v>88</v>
      </c>
      <c r="B16" s="84">
        <v>158.38</v>
      </c>
      <c r="C16" s="85"/>
      <c r="D16" s="220"/>
      <c r="S16" s="63"/>
      <c r="T16" s="63"/>
    </row>
    <row r="17" spans="1:20" ht="14.1" customHeight="1" x14ac:dyDescent="0.2">
      <c r="A17" s="83">
        <v>96</v>
      </c>
      <c r="B17" s="84">
        <v>158.65</v>
      </c>
      <c r="C17" s="85"/>
      <c r="D17" s="220"/>
      <c r="S17" s="63"/>
      <c r="T17" s="63"/>
    </row>
    <row r="18" spans="1:20" ht="14.1" customHeight="1" x14ac:dyDescent="0.2">
      <c r="A18" s="83">
        <v>102</v>
      </c>
      <c r="B18" s="84">
        <v>159.09</v>
      </c>
      <c r="C18" s="85"/>
      <c r="D18" s="220"/>
      <c r="S18" s="63"/>
      <c r="T18" s="63"/>
    </row>
    <row r="19" spans="1:20" ht="14.1" customHeight="1" x14ac:dyDescent="0.2">
      <c r="A19" s="83">
        <v>110</v>
      </c>
      <c r="B19" s="84">
        <v>159.61000000000001</v>
      </c>
      <c r="C19" s="85"/>
      <c r="D19" s="220"/>
      <c r="S19" s="63"/>
      <c r="T19" s="63"/>
    </row>
    <row r="20" spans="1:20" ht="14.1" customHeight="1" x14ac:dyDescent="0.2">
      <c r="A20" s="83">
        <v>118</v>
      </c>
      <c r="B20" s="84">
        <v>160.15</v>
      </c>
      <c r="C20" s="85"/>
      <c r="D20" s="220"/>
      <c r="S20" s="63"/>
      <c r="T20" s="63"/>
    </row>
    <row r="21" spans="1:20" ht="14.1" customHeight="1" x14ac:dyDescent="0.2">
      <c r="A21" s="83">
        <v>126</v>
      </c>
      <c r="B21" s="84">
        <v>160.38999999999999</v>
      </c>
      <c r="C21" s="85"/>
      <c r="D21" s="220"/>
      <c r="S21" s="63"/>
      <c r="T21" s="63"/>
    </row>
    <row r="22" spans="1:20" ht="14.1" customHeight="1" x14ac:dyDescent="0.2">
      <c r="A22" s="83">
        <v>134</v>
      </c>
      <c r="B22" s="84">
        <v>160.93</v>
      </c>
      <c r="C22" s="85"/>
      <c r="D22" s="220"/>
      <c r="S22" s="63"/>
      <c r="T22" s="63"/>
    </row>
    <row r="23" spans="1:20" ht="14.1" customHeight="1" x14ac:dyDescent="0.2">
      <c r="A23" s="83">
        <v>142</v>
      </c>
      <c r="B23" s="84">
        <v>161.19</v>
      </c>
      <c r="C23" s="85"/>
      <c r="D23" s="220"/>
      <c r="S23" s="63"/>
      <c r="T23" s="63"/>
    </row>
    <row r="24" spans="1:20" ht="14.1" customHeight="1" x14ac:dyDescent="0.2">
      <c r="A24" s="87">
        <v>150</v>
      </c>
      <c r="B24" s="88">
        <v>161.5</v>
      </c>
      <c r="C24" s="85"/>
      <c r="D24" s="220"/>
      <c r="S24" s="63"/>
      <c r="T24" s="63"/>
    </row>
    <row r="25" spans="1:20" ht="14.1" customHeight="1" x14ac:dyDescent="0.2">
      <c r="A25" s="89">
        <v>167</v>
      </c>
      <c r="B25" s="90">
        <v>163.94</v>
      </c>
      <c r="C25" s="91" t="s">
        <v>45</v>
      </c>
      <c r="D25" s="220"/>
      <c r="S25" s="63"/>
      <c r="T25" s="63"/>
    </row>
    <row r="26" spans="1:20" ht="14.1" customHeight="1" x14ac:dyDescent="0.2">
      <c r="A26" s="87">
        <v>169</v>
      </c>
      <c r="B26" s="88">
        <v>165.40700000000001</v>
      </c>
      <c r="C26" s="85"/>
      <c r="D26" s="220"/>
      <c r="S26" s="63"/>
      <c r="T26" s="63"/>
    </row>
    <row r="27" spans="1:20" ht="14.1" customHeight="1" x14ac:dyDescent="0.2">
      <c r="A27" s="87"/>
      <c r="B27" s="88"/>
      <c r="C27" s="85"/>
      <c r="D27" s="220"/>
      <c r="S27" s="63"/>
      <c r="T27" s="63"/>
    </row>
    <row r="28" spans="1:20" ht="14.1" customHeight="1" x14ac:dyDescent="0.2">
      <c r="A28" s="87"/>
      <c r="B28" s="88"/>
      <c r="C28" s="85"/>
      <c r="D28" s="220"/>
      <c r="S28" s="63"/>
      <c r="T28" s="63"/>
    </row>
    <row r="29" spans="1:20" ht="14.1" customHeight="1" x14ac:dyDescent="0.2">
      <c r="A29" s="92"/>
      <c r="B29" s="93"/>
      <c r="C29" s="128"/>
      <c r="D29" s="220"/>
      <c r="S29" s="63"/>
      <c r="T29" s="63"/>
    </row>
    <row r="30" spans="1:20" ht="14.1" customHeight="1" x14ac:dyDescent="0.2">
      <c r="A30" s="92"/>
      <c r="B30" s="93"/>
      <c r="C30" s="94"/>
      <c r="D30" s="220"/>
      <c r="S30" s="63"/>
      <c r="T30" s="63"/>
    </row>
    <row r="31" spans="1:20" ht="14.1" customHeight="1" x14ac:dyDescent="0.2">
      <c r="A31" s="95"/>
      <c r="B31" s="96"/>
      <c r="C31" s="97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8"/>
      <c r="D34" s="220"/>
      <c r="S34" s="63"/>
      <c r="T34" s="63"/>
    </row>
    <row r="35" spans="1:20" ht="13.5" customHeight="1" x14ac:dyDescent="0.2">
      <c r="A35" s="99"/>
      <c r="B35" s="93"/>
      <c r="C35" s="100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4">
        <v>4</v>
      </c>
      <c r="B38" s="105">
        <v>163.94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7">
        <v>167</v>
      </c>
      <c r="B39" s="108">
        <v>163.94</v>
      </c>
      <c r="C39" s="109" t="s">
        <v>48</v>
      </c>
      <c r="D39" s="223"/>
      <c r="S39" s="63"/>
      <c r="T39" s="63"/>
    </row>
    <row r="40" spans="1:20" ht="14.1" customHeight="1" x14ac:dyDescent="0.2">
      <c r="A40" s="104">
        <v>8</v>
      </c>
      <c r="B40" s="105">
        <v>164.69200000000001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0">
        <v>8</v>
      </c>
      <c r="B41" s="111">
        <v>158.69200000000001</v>
      </c>
      <c r="C41" s="109" t="s">
        <v>49</v>
      </c>
      <c r="D41" s="223"/>
      <c r="S41" s="63"/>
      <c r="T41" s="63"/>
    </row>
    <row r="42" spans="1:20" ht="14.1" customHeight="1" x14ac:dyDescent="0.2">
      <c r="A42" s="104">
        <v>0</v>
      </c>
      <c r="B42" s="105">
        <v>0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7">
        <v>0</v>
      </c>
      <c r="B43" s="111">
        <v>0</v>
      </c>
      <c r="C43" s="109" t="s">
        <v>50</v>
      </c>
      <c r="D43" s="223"/>
      <c r="S43" s="63"/>
      <c r="T43" s="63"/>
    </row>
    <row r="44" spans="1:20" ht="14.1" customHeight="1" x14ac:dyDescent="0.2">
      <c r="A44" s="104">
        <v>1.85</v>
      </c>
      <c r="B44" s="112">
        <v>165.40700000000001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0">
        <v>0</v>
      </c>
      <c r="B45" s="114">
        <v>0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70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73</v>
      </c>
      <c r="C48" s="124"/>
      <c r="D48" s="223"/>
      <c r="S48" s="63"/>
      <c r="T48" s="63"/>
    </row>
    <row r="49" spans="1:20" ht="14.1" customHeight="1" thickBot="1" x14ac:dyDescent="0.25">
      <c r="A49" s="225" t="s">
        <v>74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166</v>
      </c>
      <c r="C3" s="73" t="s">
        <v>75</v>
      </c>
      <c r="D3" s="220"/>
      <c r="S3" s="63"/>
      <c r="T3" s="63"/>
    </row>
    <row r="4" spans="1:20" ht="14.1" customHeight="1" x14ac:dyDescent="0.2">
      <c r="A4" s="74">
        <v>0</v>
      </c>
      <c r="B4" s="75">
        <v>165.42</v>
      </c>
      <c r="C4" s="76" t="s">
        <v>42</v>
      </c>
      <c r="D4" s="220"/>
      <c r="S4" s="63"/>
      <c r="T4" s="63"/>
    </row>
    <row r="5" spans="1:20" ht="14.1" customHeight="1" x14ac:dyDescent="0.2">
      <c r="A5" s="74">
        <v>21</v>
      </c>
      <c r="B5" s="75">
        <v>162.94300000000001</v>
      </c>
      <c r="C5" s="76" t="s">
        <v>76</v>
      </c>
      <c r="D5" s="220"/>
      <c r="S5" s="63"/>
      <c r="T5" s="63"/>
    </row>
    <row r="6" spans="1:20" ht="12.75" customHeight="1" x14ac:dyDescent="0.2">
      <c r="A6" s="77">
        <v>21</v>
      </c>
      <c r="B6" s="78">
        <v>162.94300000000001</v>
      </c>
      <c r="C6" s="79" t="s">
        <v>44</v>
      </c>
      <c r="D6" s="220"/>
      <c r="S6" s="63"/>
      <c r="T6" s="63"/>
    </row>
    <row r="7" spans="1:20" ht="12.75" customHeight="1" x14ac:dyDescent="0.2">
      <c r="A7" s="74">
        <v>21</v>
      </c>
      <c r="B7" s="75">
        <v>161.44300000000001</v>
      </c>
      <c r="C7" s="80"/>
      <c r="D7" s="220"/>
      <c r="S7" s="63"/>
      <c r="T7" s="63"/>
    </row>
    <row r="8" spans="1:20" ht="12.75" customHeight="1" x14ac:dyDescent="0.2">
      <c r="A8" s="81">
        <v>32</v>
      </c>
      <c r="B8" s="82">
        <v>156.04300000000001</v>
      </c>
      <c r="C8" s="80"/>
      <c r="D8" s="220"/>
      <c r="S8" s="63"/>
      <c r="T8" s="63"/>
    </row>
    <row r="9" spans="1:20" ht="12.75" customHeight="1" x14ac:dyDescent="0.2">
      <c r="A9" s="83">
        <v>43</v>
      </c>
      <c r="B9" s="84">
        <v>155.51300000000001</v>
      </c>
      <c r="C9" s="85"/>
      <c r="D9" s="220"/>
      <c r="S9" s="63"/>
      <c r="T9" s="63"/>
    </row>
    <row r="10" spans="1:20" ht="14.1" customHeight="1" x14ac:dyDescent="0.2">
      <c r="A10" s="83">
        <v>52</v>
      </c>
      <c r="B10" s="84">
        <v>155.173</v>
      </c>
      <c r="C10" s="85"/>
      <c r="D10" s="220"/>
      <c r="S10" s="63"/>
      <c r="T10" s="63"/>
    </row>
    <row r="11" spans="1:20" ht="14.1" customHeight="1" x14ac:dyDescent="0.2">
      <c r="A11" s="83">
        <v>55</v>
      </c>
      <c r="B11" s="84">
        <v>155.09299999999999</v>
      </c>
      <c r="C11" s="85"/>
      <c r="D11" s="220"/>
      <c r="S11" s="63"/>
      <c r="T11" s="63"/>
    </row>
    <row r="12" spans="1:20" ht="14.1" customHeight="1" x14ac:dyDescent="0.2">
      <c r="A12" s="83">
        <v>58</v>
      </c>
      <c r="B12" s="84">
        <v>154.94300000000001</v>
      </c>
      <c r="C12" s="85"/>
      <c r="D12" s="220"/>
      <c r="S12" s="63"/>
      <c r="T12" s="63"/>
    </row>
    <row r="13" spans="1:20" ht="14.1" customHeight="1" x14ac:dyDescent="0.2">
      <c r="A13" s="83">
        <v>61</v>
      </c>
      <c r="B13" s="84">
        <v>154.96299999999999</v>
      </c>
      <c r="C13" s="86"/>
      <c r="D13" s="220"/>
      <c r="S13" s="63"/>
      <c r="T13" s="63"/>
    </row>
    <row r="14" spans="1:20" ht="14.1" customHeight="1" x14ac:dyDescent="0.2">
      <c r="A14" s="83">
        <v>64</v>
      </c>
      <c r="B14" s="84">
        <v>155.07300000000001</v>
      </c>
      <c r="C14" s="85"/>
      <c r="D14" s="220"/>
      <c r="S14" s="63"/>
      <c r="T14" s="63"/>
    </row>
    <row r="15" spans="1:20" ht="14.1" customHeight="1" x14ac:dyDescent="0.2">
      <c r="A15" s="83">
        <v>67</v>
      </c>
      <c r="B15" s="84">
        <v>155.203</v>
      </c>
      <c r="C15" s="85"/>
      <c r="D15" s="220"/>
      <c r="S15" s="63"/>
      <c r="T15" s="63"/>
    </row>
    <row r="16" spans="1:20" ht="14.1" customHeight="1" x14ac:dyDescent="0.2">
      <c r="A16" s="83">
        <v>70</v>
      </c>
      <c r="B16" s="84">
        <v>155.29300000000001</v>
      </c>
      <c r="C16" s="85"/>
      <c r="D16" s="220"/>
      <c r="S16" s="63"/>
      <c r="T16" s="63"/>
    </row>
    <row r="17" spans="1:20" ht="14.1" customHeight="1" x14ac:dyDescent="0.2">
      <c r="A17" s="83">
        <v>73</v>
      </c>
      <c r="B17" s="84">
        <v>155.34299999999999</v>
      </c>
      <c r="C17" s="85"/>
      <c r="D17" s="220"/>
      <c r="S17" s="63"/>
      <c r="T17" s="63"/>
    </row>
    <row r="18" spans="1:20" ht="14.1" customHeight="1" x14ac:dyDescent="0.2">
      <c r="A18" s="83">
        <v>76</v>
      </c>
      <c r="B18" s="84">
        <v>155.41300000000001</v>
      </c>
      <c r="C18" s="85"/>
      <c r="D18" s="220"/>
      <c r="S18" s="63"/>
      <c r="T18" s="63"/>
    </row>
    <row r="19" spans="1:20" ht="14.1" customHeight="1" x14ac:dyDescent="0.2">
      <c r="A19" s="83">
        <v>79</v>
      </c>
      <c r="B19" s="84">
        <v>155.59299999999999</v>
      </c>
      <c r="C19" s="85"/>
      <c r="D19" s="220"/>
      <c r="S19" s="63"/>
      <c r="T19" s="63"/>
    </row>
    <row r="20" spans="1:20" ht="14.1" customHeight="1" x14ac:dyDescent="0.2">
      <c r="A20" s="83">
        <v>82</v>
      </c>
      <c r="B20" s="84">
        <v>156.07300000000001</v>
      </c>
      <c r="C20" s="85"/>
      <c r="D20" s="220"/>
      <c r="S20" s="63"/>
      <c r="T20" s="63"/>
    </row>
    <row r="21" spans="1:20" ht="14.1" customHeight="1" x14ac:dyDescent="0.2">
      <c r="A21" s="83">
        <v>85</v>
      </c>
      <c r="B21" s="84">
        <v>156.38300000000001</v>
      </c>
      <c r="C21" s="85"/>
      <c r="D21" s="220"/>
      <c r="S21" s="63"/>
      <c r="T21" s="63"/>
    </row>
    <row r="22" spans="1:20" ht="14.1" customHeight="1" x14ac:dyDescent="0.2">
      <c r="A22" s="83">
        <v>88</v>
      </c>
      <c r="B22" s="84">
        <v>156.69300000000001</v>
      </c>
      <c r="C22" s="85"/>
      <c r="D22" s="220"/>
      <c r="S22" s="63"/>
      <c r="T22" s="63"/>
    </row>
    <row r="23" spans="1:20" ht="14.1" customHeight="1" x14ac:dyDescent="0.2">
      <c r="A23" s="83">
        <v>92</v>
      </c>
      <c r="B23" s="84">
        <v>156.84299999999999</v>
      </c>
      <c r="C23" s="85"/>
      <c r="D23" s="220"/>
      <c r="S23" s="63"/>
      <c r="T23" s="63"/>
    </row>
    <row r="24" spans="1:20" ht="14.1" customHeight="1" x14ac:dyDescent="0.2">
      <c r="A24" s="87">
        <v>95</v>
      </c>
      <c r="B24" s="88">
        <v>157.03299999999999</v>
      </c>
      <c r="C24" s="85"/>
      <c r="D24" s="220"/>
      <c r="S24" s="63"/>
      <c r="T24" s="63"/>
    </row>
    <row r="25" spans="1:20" ht="14.1" customHeight="1" x14ac:dyDescent="0.2">
      <c r="A25" s="87">
        <v>99</v>
      </c>
      <c r="B25" s="88">
        <v>157.18299999999999</v>
      </c>
      <c r="C25" s="85"/>
      <c r="D25" s="220"/>
      <c r="S25" s="63"/>
      <c r="T25" s="63"/>
    </row>
    <row r="26" spans="1:20" ht="14.1" customHeight="1" x14ac:dyDescent="0.2">
      <c r="A26" s="87">
        <v>102</v>
      </c>
      <c r="B26" s="88">
        <v>158.553</v>
      </c>
      <c r="C26" s="85"/>
      <c r="D26" s="220"/>
      <c r="S26" s="63"/>
      <c r="T26" s="63"/>
    </row>
    <row r="27" spans="1:20" ht="14.1" customHeight="1" x14ac:dyDescent="0.2">
      <c r="A27" s="87">
        <v>105</v>
      </c>
      <c r="B27" s="88">
        <v>158.803</v>
      </c>
      <c r="C27" s="85"/>
      <c r="D27" s="220"/>
      <c r="S27" s="63"/>
      <c r="T27" s="63"/>
    </row>
    <row r="28" spans="1:20" ht="14.1" customHeight="1" x14ac:dyDescent="0.2">
      <c r="A28" s="87">
        <v>108</v>
      </c>
      <c r="B28" s="88">
        <v>158.04300000000001</v>
      </c>
      <c r="C28" s="85"/>
      <c r="D28" s="220"/>
      <c r="S28" s="63"/>
      <c r="T28" s="63"/>
    </row>
    <row r="29" spans="1:20" ht="14.1" customHeight="1" x14ac:dyDescent="0.2">
      <c r="A29" s="87">
        <v>112</v>
      </c>
      <c r="B29" s="88">
        <v>158.773</v>
      </c>
      <c r="C29" s="85"/>
      <c r="D29" s="220"/>
      <c r="S29" s="63"/>
      <c r="T29" s="63"/>
    </row>
    <row r="30" spans="1:20" ht="14.1" customHeight="1" x14ac:dyDescent="0.2">
      <c r="A30" s="87">
        <v>117</v>
      </c>
      <c r="B30" s="88">
        <v>159.74299999999999</v>
      </c>
      <c r="C30" s="94"/>
      <c r="D30" s="220"/>
      <c r="S30" s="63"/>
      <c r="T30" s="63"/>
    </row>
    <row r="31" spans="1:20" ht="14.1" customHeight="1" x14ac:dyDescent="0.2">
      <c r="A31" s="87">
        <v>122</v>
      </c>
      <c r="B31" s="88">
        <v>160.203</v>
      </c>
      <c r="C31" s="94"/>
      <c r="D31" s="220"/>
      <c r="S31" s="63"/>
      <c r="T31" s="63"/>
    </row>
    <row r="32" spans="1:20" ht="14.1" customHeight="1" x14ac:dyDescent="0.2">
      <c r="A32" s="87">
        <v>127</v>
      </c>
      <c r="B32" s="88">
        <v>161.333</v>
      </c>
      <c r="C32" s="94"/>
      <c r="D32" s="220"/>
      <c r="S32" s="63"/>
      <c r="T32" s="63"/>
    </row>
    <row r="33" spans="1:20" ht="14.1" customHeight="1" x14ac:dyDescent="0.2">
      <c r="A33" s="89">
        <v>142</v>
      </c>
      <c r="B33" s="90">
        <v>162.94300000000001</v>
      </c>
      <c r="C33" s="130" t="s">
        <v>45</v>
      </c>
      <c r="D33" s="220"/>
      <c r="S33" s="63"/>
      <c r="T33" s="63"/>
    </row>
    <row r="34" spans="1:20" ht="14.1" customHeight="1" x14ac:dyDescent="0.2">
      <c r="A34" s="87">
        <v>170</v>
      </c>
      <c r="B34" s="88">
        <v>164.70699999999999</v>
      </c>
      <c r="C34" s="94" t="s">
        <v>77</v>
      </c>
      <c r="D34" s="220"/>
      <c r="S34" s="63"/>
      <c r="T34" s="63"/>
    </row>
    <row r="35" spans="1:20" ht="13.5" customHeight="1" x14ac:dyDescent="0.2">
      <c r="A35" s="99"/>
      <c r="B35" s="93"/>
      <c r="C35" s="100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4">
        <v>21</v>
      </c>
      <c r="B38" s="105">
        <v>162.94300000000001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7">
        <v>142</v>
      </c>
      <c r="B39" s="108">
        <v>162.94300000000001</v>
      </c>
      <c r="C39" s="109" t="s">
        <v>48</v>
      </c>
      <c r="D39" s="223"/>
      <c r="S39" s="63"/>
      <c r="T39" s="63"/>
    </row>
    <row r="40" spans="1:20" ht="14.1" customHeight="1" x14ac:dyDescent="0.2">
      <c r="A40" s="104">
        <v>25</v>
      </c>
      <c r="B40" s="105">
        <v>166.65799999999999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0">
        <v>25</v>
      </c>
      <c r="B41" s="111">
        <v>158.65799999999999</v>
      </c>
      <c r="C41" s="109" t="s">
        <v>49</v>
      </c>
      <c r="D41" s="223"/>
      <c r="S41" s="63"/>
      <c r="T41" s="63"/>
    </row>
    <row r="42" spans="1:20" ht="14.1" customHeight="1" x14ac:dyDescent="0.2">
      <c r="A42" s="104">
        <v>0</v>
      </c>
      <c r="B42" s="105">
        <v>0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7">
        <v>0</v>
      </c>
      <c r="B43" s="111">
        <v>0</v>
      </c>
      <c r="C43" s="109" t="s">
        <v>50</v>
      </c>
      <c r="D43" s="223"/>
      <c r="S43" s="63"/>
      <c r="T43" s="63"/>
    </row>
    <row r="44" spans="1:20" ht="14.1" customHeight="1" x14ac:dyDescent="0.2">
      <c r="A44" s="104">
        <v>0</v>
      </c>
      <c r="B44" s="112">
        <v>165.42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0">
        <v>170</v>
      </c>
      <c r="B45" s="114">
        <v>164.70699999999999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78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79</v>
      </c>
      <c r="C48" s="124"/>
      <c r="D48" s="223"/>
      <c r="S48" s="63"/>
      <c r="T48" s="63"/>
    </row>
    <row r="49" spans="1:20" ht="14.1" customHeight="1" thickBot="1" x14ac:dyDescent="0.25">
      <c r="A49" s="225" t="s">
        <v>80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167.24799999999999</v>
      </c>
      <c r="C3" s="73" t="s">
        <v>7</v>
      </c>
      <c r="D3" s="220"/>
      <c r="S3" s="63"/>
      <c r="T3" s="63"/>
    </row>
    <row r="4" spans="1:20" ht="14.1" customHeight="1" x14ac:dyDescent="0.2">
      <c r="A4" s="74">
        <v>0</v>
      </c>
      <c r="B4" s="75">
        <v>166</v>
      </c>
      <c r="C4" s="76" t="s">
        <v>81</v>
      </c>
      <c r="D4" s="220"/>
      <c r="S4" s="63"/>
      <c r="T4" s="63"/>
    </row>
    <row r="5" spans="1:20" ht="14.1" customHeight="1" x14ac:dyDescent="0.2">
      <c r="A5" s="74">
        <v>20</v>
      </c>
      <c r="B5" s="75">
        <v>165.81299999999999</v>
      </c>
      <c r="C5" s="76" t="s">
        <v>82</v>
      </c>
      <c r="D5" s="220"/>
      <c r="S5" s="63"/>
      <c r="T5" s="63"/>
    </row>
    <row r="6" spans="1:20" ht="12.75" customHeight="1" x14ac:dyDescent="0.2">
      <c r="A6" s="77">
        <v>25</v>
      </c>
      <c r="B6" s="78">
        <v>162.07400000000001</v>
      </c>
      <c r="C6" s="79" t="s">
        <v>46</v>
      </c>
      <c r="D6" s="220"/>
      <c r="S6" s="63"/>
      <c r="T6" s="63"/>
    </row>
    <row r="7" spans="1:20" ht="12.75" customHeight="1" x14ac:dyDescent="0.2">
      <c r="A7" s="74">
        <v>25</v>
      </c>
      <c r="B7" s="75">
        <v>160.42400000000001</v>
      </c>
      <c r="C7" s="80"/>
      <c r="D7" s="220"/>
      <c r="S7" s="63"/>
      <c r="T7" s="63"/>
    </row>
    <row r="8" spans="1:20" ht="12.75" customHeight="1" x14ac:dyDescent="0.2">
      <c r="A8" s="81">
        <v>33</v>
      </c>
      <c r="B8" s="82">
        <v>158.56399999999999</v>
      </c>
      <c r="C8" s="80"/>
      <c r="D8" s="220"/>
      <c r="S8" s="63"/>
      <c r="T8" s="63"/>
    </row>
    <row r="9" spans="1:20" ht="12.75" customHeight="1" x14ac:dyDescent="0.2">
      <c r="A9" s="83">
        <v>41</v>
      </c>
      <c r="B9" s="84">
        <v>157.82400000000001</v>
      </c>
      <c r="C9" s="85"/>
      <c r="D9" s="220"/>
      <c r="S9" s="63"/>
      <c r="T9" s="63"/>
    </row>
    <row r="10" spans="1:20" ht="14.1" customHeight="1" x14ac:dyDescent="0.2">
      <c r="A10" s="83">
        <v>49</v>
      </c>
      <c r="B10" s="84">
        <v>157.25399999999999</v>
      </c>
      <c r="C10" s="85"/>
      <c r="D10" s="220"/>
      <c r="S10" s="63"/>
      <c r="T10" s="63"/>
    </row>
    <row r="11" spans="1:20" ht="14.1" customHeight="1" x14ac:dyDescent="0.2">
      <c r="A11" s="83">
        <v>57</v>
      </c>
      <c r="B11" s="84">
        <v>156.76400000000001</v>
      </c>
      <c r="C11" s="85"/>
      <c r="D11" s="220"/>
      <c r="S11" s="63"/>
      <c r="T11" s="63"/>
    </row>
    <row r="12" spans="1:20" ht="14.1" customHeight="1" x14ac:dyDescent="0.2">
      <c r="A12" s="83">
        <v>61</v>
      </c>
      <c r="B12" s="84">
        <v>157.774</v>
      </c>
      <c r="C12" s="85"/>
      <c r="D12" s="220"/>
      <c r="S12" s="63"/>
      <c r="T12" s="63"/>
    </row>
    <row r="13" spans="1:20" ht="14.1" customHeight="1" x14ac:dyDescent="0.2">
      <c r="A13" s="83">
        <v>65</v>
      </c>
      <c r="B13" s="84">
        <v>156.78399999999999</v>
      </c>
      <c r="C13" s="86"/>
      <c r="D13" s="220"/>
      <c r="S13" s="63"/>
      <c r="T13" s="63"/>
    </row>
    <row r="14" spans="1:20" ht="14.1" customHeight="1" x14ac:dyDescent="0.2">
      <c r="A14" s="83">
        <v>69</v>
      </c>
      <c r="B14" s="84">
        <v>156.804</v>
      </c>
      <c r="C14" s="85"/>
      <c r="D14" s="220"/>
      <c r="S14" s="63"/>
      <c r="T14" s="63"/>
    </row>
    <row r="15" spans="1:20" ht="14.1" customHeight="1" x14ac:dyDescent="0.2">
      <c r="A15" s="83">
        <v>73</v>
      </c>
      <c r="B15" s="84">
        <v>156.82400000000001</v>
      </c>
      <c r="C15" s="85"/>
      <c r="D15" s="220"/>
      <c r="S15" s="63"/>
      <c r="T15" s="63"/>
    </row>
    <row r="16" spans="1:20" ht="14.1" customHeight="1" x14ac:dyDescent="0.2">
      <c r="A16" s="83">
        <v>77</v>
      </c>
      <c r="B16" s="84">
        <v>156.79400000000001</v>
      </c>
      <c r="C16" s="85"/>
      <c r="D16" s="220"/>
      <c r="S16" s="63"/>
      <c r="T16" s="63"/>
    </row>
    <row r="17" spans="1:20" ht="14.1" customHeight="1" x14ac:dyDescent="0.2">
      <c r="A17" s="83">
        <v>81</v>
      </c>
      <c r="B17" s="84">
        <v>156.774</v>
      </c>
      <c r="C17" s="85"/>
      <c r="D17" s="220"/>
      <c r="S17" s="63"/>
      <c r="T17" s="63"/>
    </row>
    <row r="18" spans="1:20" ht="14.1" customHeight="1" x14ac:dyDescent="0.2">
      <c r="A18" s="83">
        <v>85</v>
      </c>
      <c r="B18" s="84">
        <v>156.72399999999999</v>
      </c>
      <c r="C18" s="85"/>
      <c r="D18" s="220"/>
      <c r="S18" s="63"/>
      <c r="T18" s="63"/>
    </row>
    <row r="19" spans="1:20" ht="14.1" customHeight="1" x14ac:dyDescent="0.2">
      <c r="A19" s="83">
        <v>89</v>
      </c>
      <c r="B19" s="84">
        <v>156.69399999999999</v>
      </c>
      <c r="C19" s="85"/>
      <c r="D19" s="220"/>
      <c r="S19" s="63"/>
      <c r="T19" s="63"/>
    </row>
    <row r="20" spans="1:20" ht="14.1" customHeight="1" x14ac:dyDescent="0.2">
      <c r="A20" s="83">
        <v>93</v>
      </c>
      <c r="B20" s="84">
        <v>156.70400000000001</v>
      </c>
      <c r="C20" s="85"/>
      <c r="D20" s="220"/>
      <c r="S20" s="63"/>
      <c r="T20" s="63"/>
    </row>
    <row r="21" spans="1:20" ht="14.1" customHeight="1" x14ac:dyDescent="0.2">
      <c r="A21" s="83">
        <v>97</v>
      </c>
      <c r="B21" s="84">
        <v>156.70400000000001</v>
      </c>
      <c r="C21" s="85"/>
      <c r="D21" s="220"/>
      <c r="S21" s="63"/>
      <c r="T21" s="63"/>
    </row>
    <row r="22" spans="1:20" ht="14.1" customHeight="1" x14ac:dyDescent="0.2">
      <c r="A22" s="83">
        <v>115</v>
      </c>
      <c r="B22" s="84">
        <v>156.72399999999999</v>
      </c>
      <c r="C22" s="85"/>
      <c r="D22" s="220"/>
      <c r="S22" s="63"/>
      <c r="T22" s="63"/>
    </row>
    <row r="23" spans="1:20" ht="14.1" customHeight="1" x14ac:dyDescent="0.2">
      <c r="A23" s="83">
        <v>123</v>
      </c>
      <c r="B23" s="84">
        <v>157.26400000000001</v>
      </c>
      <c r="C23" s="85"/>
      <c r="D23" s="220"/>
      <c r="S23" s="63"/>
      <c r="T23" s="63"/>
    </row>
    <row r="24" spans="1:20" ht="14.1" customHeight="1" x14ac:dyDescent="0.2">
      <c r="A24" s="87">
        <v>131</v>
      </c>
      <c r="B24" s="88">
        <v>157.774</v>
      </c>
      <c r="C24" s="85"/>
      <c r="D24" s="220"/>
      <c r="S24" s="63"/>
      <c r="T24" s="63"/>
    </row>
    <row r="25" spans="1:20" ht="14.1" customHeight="1" x14ac:dyDescent="0.2">
      <c r="A25" s="87">
        <v>137</v>
      </c>
      <c r="B25" s="88">
        <v>159.17400000000001</v>
      </c>
      <c r="C25" s="85"/>
      <c r="D25" s="220"/>
      <c r="S25" s="63"/>
      <c r="T25" s="63"/>
    </row>
    <row r="26" spans="1:20" ht="14.1" customHeight="1" x14ac:dyDescent="0.2">
      <c r="A26" s="87">
        <v>142</v>
      </c>
      <c r="B26" s="88">
        <v>159.16399999999999</v>
      </c>
      <c r="C26" s="85"/>
      <c r="D26" s="220"/>
      <c r="S26" s="63"/>
      <c r="T26" s="63"/>
    </row>
    <row r="27" spans="1:20" ht="14.1" customHeight="1" x14ac:dyDescent="0.2">
      <c r="A27" s="89">
        <v>142</v>
      </c>
      <c r="B27" s="90">
        <v>162.07400000000001</v>
      </c>
      <c r="C27" s="91" t="s">
        <v>48</v>
      </c>
      <c r="D27" s="220"/>
      <c r="S27" s="63"/>
      <c r="T27" s="63"/>
    </row>
    <row r="28" spans="1:20" ht="14.1" customHeight="1" x14ac:dyDescent="0.2">
      <c r="A28" s="87">
        <v>169</v>
      </c>
      <c r="B28" s="88">
        <v>164.70699999999999</v>
      </c>
      <c r="C28" s="85"/>
      <c r="D28" s="220"/>
      <c r="S28" s="63"/>
      <c r="T28" s="63"/>
    </row>
    <row r="29" spans="1:20" ht="14.1" customHeight="1" x14ac:dyDescent="0.2">
      <c r="A29" s="87">
        <v>179</v>
      </c>
      <c r="B29" s="88">
        <v>164.70699999999999</v>
      </c>
      <c r="C29" s="85" t="s">
        <v>83</v>
      </c>
      <c r="D29" s="220"/>
      <c r="S29" s="63"/>
      <c r="T29" s="63"/>
    </row>
    <row r="30" spans="1:20" ht="14.1" customHeight="1" x14ac:dyDescent="0.2">
      <c r="A30" s="87"/>
      <c r="B30" s="88"/>
      <c r="C30" s="94"/>
      <c r="D30" s="220"/>
      <c r="S30" s="63"/>
      <c r="T30" s="63"/>
    </row>
    <row r="31" spans="1:20" ht="14.1" customHeight="1" x14ac:dyDescent="0.2">
      <c r="A31" s="87"/>
      <c r="B31" s="88"/>
      <c r="C31" s="94"/>
      <c r="D31" s="220"/>
      <c r="S31" s="63"/>
      <c r="T31" s="63"/>
    </row>
    <row r="32" spans="1:20" ht="14.1" customHeight="1" x14ac:dyDescent="0.2">
      <c r="A32" s="87"/>
      <c r="B32" s="88"/>
      <c r="C32" s="94"/>
      <c r="D32" s="220"/>
      <c r="S32" s="63"/>
      <c r="T32" s="63"/>
    </row>
    <row r="33" spans="1:20" ht="14.1" customHeight="1" x14ac:dyDescent="0.2">
      <c r="A33" s="87"/>
      <c r="B33" s="88"/>
      <c r="C33" s="94"/>
      <c r="D33" s="220"/>
      <c r="S33" s="63"/>
      <c r="T33" s="63"/>
    </row>
    <row r="34" spans="1:20" ht="14.1" customHeight="1" x14ac:dyDescent="0.2">
      <c r="A34" s="87"/>
      <c r="B34" s="88"/>
      <c r="C34" s="94"/>
      <c r="D34" s="220"/>
      <c r="S34" s="63"/>
      <c r="T34" s="63"/>
    </row>
    <row r="35" spans="1:20" ht="13.5" customHeight="1" x14ac:dyDescent="0.2">
      <c r="A35" s="87"/>
      <c r="B35" s="88"/>
      <c r="C35" s="133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5">
        <v>25</v>
      </c>
      <c r="B38" s="105">
        <v>162.07400000000001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8">
        <v>142</v>
      </c>
      <c r="B39" s="108">
        <v>162.07400000000001</v>
      </c>
      <c r="C39" s="109" t="s">
        <v>48</v>
      </c>
      <c r="D39" s="223"/>
      <c r="S39" s="63"/>
      <c r="T39" s="63"/>
    </row>
    <row r="40" spans="1:20" ht="14.1" customHeight="1" x14ac:dyDescent="0.2">
      <c r="A40" s="105">
        <v>30</v>
      </c>
      <c r="B40" s="105">
        <v>165.655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1">
        <v>30</v>
      </c>
      <c r="B41" s="111">
        <v>158.655</v>
      </c>
      <c r="C41" s="109" t="s">
        <v>49</v>
      </c>
      <c r="D41" s="223"/>
      <c r="S41" s="63"/>
      <c r="T41" s="63"/>
    </row>
    <row r="42" spans="1:20" ht="14.1" customHeight="1" x14ac:dyDescent="0.2">
      <c r="A42" s="105">
        <v>35</v>
      </c>
      <c r="B42" s="105">
        <v>167.155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8">
        <v>35</v>
      </c>
      <c r="B43" s="111">
        <v>165.655</v>
      </c>
      <c r="C43" s="109" t="s">
        <v>50</v>
      </c>
      <c r="D43" s="223"/>
      <c r="S43" s="63"/>
      <c r="T43" s="63"/>
    </row>
    <row r="44" spans="1:20" ht="14.1" customHeight="1" x14ac:dyDescent="0.2">
      <c r="A44" s="105">
        <v>20</v>
      </c>
      <c r="B44" s="112">
        <v>165.81299999999999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1">
        <v>169</v>
      </c>
      <c r="B45" s="129">
        <v>165.655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84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85</v>
      </c>
      <c r="C48" s="124"/>
      <c r="D48" s="223"/>
      <c r="S48" s="63"/>
      <c r="T48" s="63"/>
    </row>
    <row r="49" spans="1:20" ht="14.1" customHeight="1" thickBot="1" x14ac:dyDescent="0.25">
      <c r="A49" s="225" t="s">
        <v>86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4" customWidth="1"/>
    <col min="2" max="2" width="10" style="64" bestFit="1" customWidth="1"/>
    <col min="3" max="3" width="19.42578125" style="64" bestFit="1" customWidth="1"/>
    <col min="4" max="4" width="5.7109375" style="64" customWidth="1"/>
    <col min="5" max="19" width="11.42578125" style="64"/>
    <col min="20" max="20" width="3" style="64" customWidth="1"/>
    <col min="21" max="256" width="11.42578125" style="64"/>
    <col min="257" max="257" width="13.28515625" style="64" customWidth="1"/>
    <col min="258" max="258" width="10" style="64" bestFit="1" customWidth="1"/>
    <col min="259" max="259" width="19.42578125" style="64" bestFit="1" customWidth="1"/>
    <col min="260" max="260" width="5.7109375" style="64" customWidth="1"/>
    <col min="261" max="275" width="11.42578125" style="64"/>
    <col min="276" max="276" width="3" style="64" customWidth="1"/>
    <col min="277" max="512" width="11.42578125" style="64"/>
    <col min="513" max="513" width="13.28515625" style="64" customWidth="1"/>
    <col min="514" max="514" width="10" style="64" bestFit="1" customWidth="1"/>
    <col min="515" max="515" width="19.42578125" style="64" bestFit="1" customWidth="1"/>
    <col min="516" max="516" width="5.7109375" style="64" customWidth="1"/>
    <col min="517" max="531" width="11.42578125" style="64"/>
    <col min="532" max="532" width="3" style="64" customWidth="1"/>
    <col min="533" max="768" width="11.42578125" style="64"/>
    <col min="769" max="769" width="13.28515625" style="64" customWidth="1"/>
    <col min="770" max="770" width="10" style="64" bestFit="1" customWidth="1"/>
    <col min="771" max="771" width="19.42578125" style="64" bestFit="1" customWidth="1"/>
    <col min="772" max="772" width="5.7109375" style="64" customWidth="1"/>
    <col min="773" max="787" width="11.42578125" style="64"/>
    <col min="788" max="788" width="3" style="64" customWidth="1"/>
    <col min="789" max="1024" width="11.42578125" style="64"/>
    <col min="1025" max="1025" width="13.28515625" style="64" customWidth="1"/>
    <col min="1026" max="1026" width="10" style="64" bestFit="1" customWidth="1"/>
    <col min="1027" max="1027" width="19.42578125" style="64" bestFit="1" customWidth="1"/>
    <col min="1028" max="1028" width="5.7109375" style="64" customWidth="1"/>
    <col min="1029" max="1043" width="11.42578125" style="64"/>
    <col min="1044" max="1044" width="3" style="64" customWidth="1"/>
    <col min="1045" max="1280" width="11.42578125" style="64"/>
    <col min="1281" max="1281" width="13.28515625" style="64" customWidth="1"/>
    <col min="1282" max="1282" width="10" style="64" bestFit="1" customWidth="1"/>
    <col min="1283" max="1283" width="19.42578125" style="64" bestFit="1" customWidth="1"/>
    <col min="1284" max="1284" width="5.7109375" style="64" customWidth="1"/>
    <col min="1285" max="1299" width="11.42578125" style="64"/>
    <col min="1300" max="1300" width="3" style="64" customWidth="1"/>
    <col min="1301" max="1536" width="11.42578125" style="64"/>
    <col min="1537" max="1537" width="13.28515625" style="64" customWidth="1"/>
    <col min="1538" max="1538" width="10" style="64" bestFit="1" customWidth="1"/>
    <col min="1539" max="1539" width="19.42578125" style="64" bestFit="1" customWidth="1"/>
    <col min="1540" max="1540" width="5.7109375" style="64" customWidth="1"/>
    <col min="1541" max="1555" width="11.42578125" style="64"/>
    <col min="1556" max="1556" width="3" style="64" customWidth="1"/>
    <col min="1557" max="1792" width="11.42578125" style="64"/>
    <col min="1793" max="1793" width="13.28515625" style="64" customWidth="1"/>
    <col min="1794" max="1794" width="10" style="64" bestFit="1" customWidth="1"/>
    <col min="1795" max="1795" width="19.42578125" style="64" bestFit="1" customWidth="1"/>
    <col min="1796" max="1796" width="5.7109375" style="64" customWidth="1"/>
    <col min="1797" max="1811" width="11.42578125" style="64"/>
    <col min="1812" max="1812" width="3" style="64" customWidth="1"/>
    <col min="1813" max="2048" width="11.42578125" style="64"/>
    <col min="2049" max="2049" width="13.28515625" style="64" customWidth="1"/>
    <col min="2050" max="2050" width="10" style="64" bestFit="1" customWidth="1"/>
    <col min="2051" max="2051" width="19.42578125" style="64" bestFit="1" customWidth="1"/>
    <col min="2052" max="2052" width="5.7109375" style="64" customWidth="1"/>
    <col min="2053" max="2067" width="11.42578125" style="64"/>
    <col min="2068" max="2068" width="3" style="64" customWidth="1"/>
    <col min="2069" max="2304" width="11.42578125" style="64"/>
    <col min="2305" max="2305" width="13.28515625" style="64" customWidth="1"/>
    <col min="2306" max="2306" width="10" style="64" bestFit="1" customWidth="1"/>
    <col min="2307" max="2307" width="19.42578125" style="64" bestFit="1" customWidth="1"/>
    <col min="2308" max="2308" width="5.7109375" style="64" customWidth="1"/>
    <col min="2309" max="2323" width="11.42578125" style="64"/>
    <col min="2324" max="2324" width="3" style="64" customWidth="1"/>
    <col min="2325" max="2560" width="11.42578125" style="64"/>
    <col min="2561" max="2561" width="13.28515625" style="64" customWidth="1"/>
    <col min="2562" max="2562" width="10" style="64" bestFit="1" customWidth="1"/>
    <col min="2563" max="2563" width="19.42578125" style="64" bestFit="1" customWidth="1"/>
    <col min="2564" max="2564" width="5.7109375" style="64" customWidth="1"/>
    <col min="2565" max="2579" width="11.42578125" style="64"/>
    <col min="2580" max="2580" width="3" style="64" customWidth="1"/>
    <col min="2581" max="2816" width="11.42578125" style="64"/>
    <col min="2817" max="2817" width="13.28515625" style="64" customWidth="1"/>
    <col min="2818" max="2818" width="10" style="64" bestFit="1" customWidth="1"/>
    <col min="2819" max="2819" width="19.42578125" style="64" bestFit="1" customWidth="1"/>
    <col min="2820" max="2820" width="5.7109375" style="64" customWidth="1"/>
    <col min="2821" max="2835" width="11.42578125" style="64"/>
    <col min="2836" max="2836" width="3" style="64" customWidth="1"/>
    <col min="2837" max="3072" width="11.42578125" style="64"/>
    <col min="3073" max="3073" width="13.28515625" style="64" customWidth="1"/>
    <col min="3074" max="3074" width="10" style="64" bestFit="1" customWidth="1"/>
    <col min="3075" max="3075" width="19.42578125" style="64" bestFit="1" customWidth="1"/>
    <col min="3076" max="3076" width="5.7109375" style="64" customWidth="1"/>
    <col min="3077" max="3091" width="11.42578125" style="64"/>
    <col min="3092" max="3092" width="3" style="64" customWidth="1"/>
    <col min="3093" max="3328" width="11.42578125" style="64"/>
    <col min="3329" max="3329" width="13.28515625" style="64" customWidth="1"/>
    <col min="3330" max="3330" width="10" style="64" bestFit="1" customWidth="1"/>
    <col min="3331" max="3331" width="19.42578125" style="64" bestFit="1" customWidth="1"/>
    <col min="3332" max="3332" width="5.7109375" style="64" customWidth="1"/>
    <col min="3333" max="3347" width="11.42578125" style="64"/>
    <col min="3348" max="3348" width="3" style="64" customWidth="1"/>
    <col min="3349" max="3584" width="11.42578125" style="64"/>
    <col min="3585" max="3585" width="13.28515625" style="64" customWidth="1"/>
    <col min="3586" max="3586" width="10" style="64" bestFit="1" customWidth="1"/>
    <col min="3587" max="3587" width="19.42578125" style="64" bestFit="1" customWidth="1"/>
    <col min="3588" max="3588" width="5.7109375" style="64" customWidth="1"/>
    <col min="3589" max="3603" width="11.42578125" style="64"/>
    <col min="3604" max="3604" width="3" style="64" customWidth="1"/>
    <col min="3605" max="3840" width="11.42578125" style="64"/>
    <col min="3841" max="3841" width="13.28515625" style="64" customWidth="1"/>
    <col min="3842" max="3842" width="10" style="64" bestFit="1" customWidth="1"/>
    <col min="3843" max="3843" width="19.42578125" style="64" bestFit="1" customWidth="1"/>
    <col min="3844" max="3844" width="5.7109375" style="64" customWidth="1"/>
    <col min="3845" max="3859" width="11.42578125" style="64"/>
    <col min="3860" max="3860" width="3" style="64" customWidth="1"/>
    <col min="3861" max="4096" width="11.42578125" style="64"/>
    <col min="4097" max="4097" width="13.28515625" style="64" customWidth="1"/>
    <col min="4098" max="4098" width="10" style="64" bestFit="1" customWidth="1"/>
    <col min="4099" max="4099" width="19.42578125" style="64" bestFit="1" customWidth="1"/>
    <col min="4100" max="4100" width="5.7109375" style="64" customWidth="1"/>
    <col min="4101" max="4115" width="11.42578125" style="64"/>
    <col min="4116" max="4116" width="3" style="64" customWidth="1"/>
    <col min="4117" max="4352" width="11.42578125" style="64"/>
    <col min="4353" max="4353" width="13.28515625" style="64" customWidth="1"/>
    <col min="4354" max="4354" width="10" style="64" bestFit="1" customWidth="1"/>
    <col min="4355" max="4355" width="19.42578125" style="64" bestFit="1" customWidth="1"/>
    <col min="4356" max="4356" width="5.7109375" style="64" customWidth="1"/>
    <col min="4357" max="4371" width="11.42578125" style="64"/>
    <col min="4372" max="4372" width="3" style="64" customWidth="1"/>
    <col min="4373" max="4608" width="11.42578125" style="64"/>
    <col min="4609" max="4609" width="13.28515625" style="64" customWidth="1"/>
    <col min="4610" max="4610" width="10" style="64" bestFit="1" customWidth="1"/>
    <col min="4611" max="4611" width="19.42578125" style="64" bestFit="1" customWidth="1"/>
    <col min="4612" max="4612" width="5.7109375" style="64" customWidth="1"/>
    <col min="4613" max="4627" width="11.42578125" style="64"/>
    <col min="4628" max="4628" width="3" style="64" customWidth="1"/>
    <col min="4629" max="4864" width="11.42578125" style="64"/>
    <col min="4865" max="4865" width="13.28515625" style="64" customWidth="1"/>
    <col min="4866" max="4866" width="10" style="64" bestFit="1" customWidth="1"/>
    <col min="4867" max="4867" width="19.42578125" style="64" bestFit="1" customWidth="1"/>
    <col min="4868" max="4868" width="5.7109375" style="64" customWidth="1"/>
    <col min="4869" max="4883" width="11.42578125" style="64"/>
    <col min="4884" max="4884" width="3" style="64" customWidth="1"/>
    <col min="4885" max="5120" width="11.42578125" style="64"/>
    <col min="5121" max="5121" width="13.28515625" style="64" customWidth="1"/>
    <col min="5122" max="5122" width="10" style="64" bestFit="1" customWidth="1"/>
    <col min="5123" max="5123" width="19.42578125" style="64" bestFit="1" customWidth="1"/>
    <col min="5124" max="5124" width="5.7109375" style="64" customWidth="1"/>
    <col min="5125" max="5139" width="11.42578125" style="64"/>
    <col min="5140" max="5140" width="3" style="64" customWidth="1"/>
    <col min="5141" max="5376" width="11.42578125" style="64"/>
    <col min="5377" max="5377" width="13.28515625" style="64" customWidth="1"/>
    <col min="5378" max="5378" width="10" style="64" bestFit="1" customWidth="1"/>
    <col min="5379" max="5379" width="19.42578125" style="64" bestFit="1" customWidth="1"/>
    <col min="5380" max="5380" width="5.7109375" style="64" customWidth="1"/>
    <col min="5381" max="5395" width="11.42578125" style="64"/>
    <col min="5396" max="5396" width="3" style="64" customWidth="1"/>
    <col min="5397" max="5632" width="11.42578125" style="64"/>
    <col min="5633" max="5633" width="13.28515625" style="64" customWidth="1"/>
    <col min="5634" max="5634" width="10" style="64" bestFit="1" customWidth="1"/>
    <col min="5635" max="5635" width="19.42578125" style="64" bestFit="1" customWidth="1"/>
    <col min="5636" max="5636" width="5.7109375" style="64" customWidth="1"/>
    <col min="5637" max="5651" width="11.42578125" style="64"/>
    <col min="5652" max="5652" width="3" style="64" customWidth="1"/>
    <col min="5653" max="5888" width="11.42578125" style="64"/>
    <col min="5889" max="5889" width="13.28515625" style="64" customWidth="1"/>
    <col min="5890" max="5890" width="10" style="64" bestFit="1" customWidth="1"/>
    <col min="5891" max="5891" width="19.42578125" style="64" bestFit="1" customWidth="1"/>
    <col min="5892" max="5892" width="5.7109375" style="64" customWidth="1"/>
    <col min="5893" max="5907" width="11.42578125" style="64"/>
    <col min="5908" max="5908" width="3" style="64" customWidth="1"/>
    <col min="5909" max="6144" width="11.42578125" style="64"/>
    <col min="6145" max="6145" width="13.28515625" style="64" customWidth="1"/>
    <col min="6146" max="6146" width="10" style="64" bestFit="1" customWidth="1"/>
    <col min="6147" max="6147" width="19.42578125" style="64" bestFit="1" customWidth="1"/>
    <col min="6148" max="6148" width="5.7109375" style="64" customWidth="1"/>
    <col min="6149" max="6163" width="11.42578125" style="64"/>
    <col min="6164" max="6164" width="3" style="64" customWidth="1"/>
    <col min="6165" max="6400" width="11.42578125" style="64"/>
    <col min="6401" max="6401" width="13.28515625" style="64" customWidth="1"/>
    <col min="6402" max="6402" width="10" style="64" bestFit="1" customWidth="1"/>
    <col min="6403" max="6403" width="19.42578125" style="64" bestFit="1" customWidth="1"/>
    <col min="6404" max="6404" width="5.7109375" style="64" customWidth="1"/>
    <col min="6405" max="6419" width="11.42578125" style="64"/>
    <col min="6420" max="6420" width="3" style="64" customWidth="1"/>
    <col min="6421" max="6656" width="11.42578125" style="64"/>
    <col min="6657" max="6657" width="13.28515625" style="64" customWidth="1"/>
    <col min="6658" max="6658" width="10" style="64" bestFit="1" customWidth="1"/>
    <col min="6659" max="6659" width="19.42578125" style="64" bestFit="1" customWidth="1"/>
    <col min="6660" max="6660" width="5.7109375" style="64" customWidth="1"/>
    <col min="6661" max="6675" width="11.42578125" style="64"/>
    <col min="6676" max="6676" width="3" style="64" customWidth="1"/>
    <col min="6677" max="6912" width="11.42578125" style="64"/>
    <col min="6913" max="6913" width="13.28515625" style="64" customWidth="1"/>
    <col min="6914" max="6914" width="10" style="64" bestFit="1" customWidth="1"/>
    <col min="6915" max="6915" width="19.42578125" style="64" bestFit="1" customWidth="1"/>
    <col min="6916" max="6916" width="5.7109375" style="64" customWidth="1"/>
    <col min="6917" max="6931" width="11.42578125" style="64"/>
    <col min="6932" max="6932" width="3" style="64" customWidth="1"/>
    <col min="6933" max="7168" width="11.42578125" style="64"/>
    <col min="7169" max="7169" width="13.28515625" style="64" customWidth="1"/>
    <col min="7170" max="7170" width="10" style="64" bestFit="1" customWidth="1"/>
    <col min="7171" max="7171" width="19.42578125" style="64" bestFit="1" customWidth="1"/>
    <col min="7172" max="7172" width="5.7109375" style="64" customWidth="1"/>
    <col min="7173" max="7187" width="11.42578125" style="64"/>
    <col min="7188" max="7188" width="3" style="64" customWidth="1"/>
    <col min="7189" max="7424" width="11.42578125" style="64"/>
    <col min="7425" max="7425" width="13.28515625" style="64" customWidth="1"/>
    <col min="7426" max="7426" width="10" style="64" bestFit="1" customWidth="1"/>
    <col min="7427" max="7427" width="19.42578125" style="64" bestFit="1" customWidth="1"/>
    <col min="7428" max="7428" width="5.7109375" style="64" customWidth="1"/>
    <col min="7429" max="7443" width="11.42578125" style="64"/>
    <col min="7444" max="7444" width="3" style="64" customWidth="1"/>
    <col min="7445" max="7680" width="11.42578125" style="64"/>
    <col min="7681" max="7681" width="13.28515625" style="64" customWidth="1"/>
    <col min="7682" max="7682" width="10" style="64" bestFit="1" customWidth="1"/>
    <col min="7683" max="7683" width="19.42578125" style="64" bestFit="1" customWidth="1"/>
    <col min="7684" max="7684" width="5.7109375" style="64" customWidth="1"/>
    <col min="7685" max="7699" width="11.42578125" style="64"/>
    <col min="7700" max="7700" width="3" style="64" customWidth="1"/>
    <col min="7701" max="7936" width="11.42578125" style="64"/>
    <col min="7937" max="7937" width="13.28515625" style="64" customWidth="1"/>
    <col min="7938" max="7938" width="10" style="64" bestFit="1" customWidth="1"/>
    <col min="7939" max="7939" width="19.42578125" style="64" bestFit="1" customWidth="1"/>
    <col min="7940" max="7940" width="5.7109375" style="64" customWidth="1"/>
    <col min="7941" max="7955" width="11.42578125" style="64"/>
    <col min="7956" max="7956" width="3" style="64" customWidth="1"/>
    <col min="7957" max="8192" width="11.42578125" style="64"/>
    <col min="8193" max="8193" width="13.28515625" style="64" customWidth="1"/>
    <col min="8194" max="8194" width="10" style="64" bestFit="1" customWidth="1"/>
    <col min="8195" max="8195" width="19.42578125" style="64" bestFit="1" customWidth="1"/>
    <col min="8196" max="8196" width="5.7109375" style="64" customWidth="1"/>
    <col min="8197" max="8211" width="11.42578125" style="64"/>
    <col min="8212" max="8212" width="3" style="64" customWidth="1"/>
    <col min="8213" max="8448" width="11.42578125" style="64"/>
    <col min="8449" max="8449" width="13.28515625" style="64" customWidth="1"/>
    <col min="8450" max="8450" width="10" style="64" bestFit="1" customWidth="1"/>
    <col min="8451" max="8451" width="19.42578125" style="64" bestFit="1" customWidth="1"/>
    <col min="8452" max="8452" width="5.7109375" style="64" customWidth="1"/>
    <col min="8453" max="8467" width="11.42578125" style="64"/>
    <col min="8468" max="8468" width="3" style="64" customWidth="1"/>
    <col min="8469" max="8704" width="11.42578125" style="64"/>
    <col min="8705" max="8705" width="13.28515625" style="64" customWidth="1"/>
    <col min="8706" max="8706" width="10" style="64" bestFit="1" customWidth="1"/>
    <col min="8707" max="8707" width="19.42578125" style="64" bestFit="1" customWidth="1"/>
    <col min="8708" max="8708" width="5.7109375" style="64" customWidth="1"/>
    <col min="8709" max="8723" width="11.42578125" style="64"/>
    <col min="8724" max="8724" width="3" style="64" customWidth="1"/>
    <col min="8725" max="8960" width="11.42578125" style="64"/>
    <col min="8961" max="8961" width="13.28515625" style="64" customWidth="1"/>
    <col min="8962" max="8962" width="10" style="64" bestFit="1" customWidth="1"/>
    <col min="8963" max="8963" width="19.42578125" style="64" bestFit="1" customWidth="1"/>
    <col min="8964" max="8964" width="5.7109375" style="64" customWidth="1"/>
    <col min="8965" max="8979" width="11.42578125" style="64"/>
    <col min="8980" max="8980" width="3" style="64" customWidth="1"/>
    <col min="8981" max="9216" width="11.42578125" style="64"/>
    <col min="9217" max="9217" width="13.28515625" style="64" customWidth="1"/>
    <col min="9218" max="9218" width="10" style="64" bestFit="1" customWidth="1"/>
    <col min="9219" max="9219" width="19.42578125" style="64" bestFit="1" customWidth="1"/>
    <col min="9220" max="9220" width="5.7109375" style="64" customWidth="1"/>
    <col min="9221" max="9235" width="11.42578125" style="64"/>
    <col min="9236" max="9236" width="3" style="64" customWidth="1"/>
    <col min="9237" max="9472" width="11.42578125" style="64"/>
    <col min="9473" max="9473" width="13.28515625" style="64" customWidth="1"/>
    <col min="9474" max="9474" width="10" style="64" bestFit="1" customWidth="1"/>
    <col min="9475" max="9475" width="19.42578125" style="64" bestFit="1" customWidth="1"/>
    <col min="9476" max="9476" width="5.7109375" style="64" customWidth="1"/>
    <col min="9477" max="9491" width="11.42578125" style="64"/>
    <col min="9492" max="9492" width="3" style="64" customWidth="1"/>
    <col min="9493" max="9728" width="11.42578125" style="64"/>
    <col min="9729" max="9729" width="13.28515625" style="64" customWidth="1"/>
    <col min="9730" max="9730" width="10" style="64" bestFit="1" customWidth="1"/>
    <col min="9731" max="9731" width="19.42578125" style="64" bestFit="1" customWidth="1"/>
    <col min="9732" max="9732" width="5.7109375" style="64" customWidth="1"/>
    <col min="9733" max="9747" width="11.42578125" style="64"/>
    <col min="9748" max="9748" width="3" style="64" customWidth="1"/>
    <col min="9749" max="9984" width="11.42578125" style="64"/>
    <col min="9985" max="9985" width="13.28515625" style="64" customWidth="1"/>
    <col min="9986" max="9986" width="10" style="64" bestFit="1" customWidth="1"/>
    <col min="9987" max="9987" width="19.42578125" style="64" bestFit="1" customWidth="1"/>
    <col min="9988" max="9988" width="5.7109375" style="64" customWidth="1"/>
    <col min="9989" max="10003" width="11.42578125" style="64"/>
    <col min="10004" max="10004" width="3" style="64" customWidth="1"/>
    <col min="10005" max="10240" width="11.42578125" style="64"/>
    <col min="10241" max="10241" width="13.28515625" style="64" customWidth="1"/>
    <col min="10242" max="10242" width="10" style="64" bestFit="1" customWidth="1"/>
    <col min="10243" max="10243" width="19.42578125" style="64" bestFit="1" customWidth="1"/>
    <col min="10244" max="10244" width="5.7109375" style="64" customWidth="1"/>
    <col min="10245" max="10259" width="11.42578125" style="64"/>
    <col min="10260" max="10260" width="3" style="64" customWidth="1"/>
    <col min="10261" max="10496" width="11.42578125" style="64"/>
    <col min="10497" max="10497" width="13.28515625" style="64" customWidth="1"/>
    <col min="10498" max="10498" width="10" style="64" bestFit="1" customWidth="1"/>
    <col min="10499" max="10499" width="19.42578125" style="64" bestFit="1" customWidth="1"/>
    <col min="10500" max="10500" width="5.7109375" style="64" customWidth="1"/>
    <col min="10501" max="10515" width="11.42578125" style="64"/>
    <col min="10516" max="10516" width="3" style="64" customWidth="1"/>
    <col min="10517" max="10752" width="11.42578125" style="64"/>
    <col min="10753" max="10753" width="13.28515625" style="64" customWidth="1"/>
    <col min="10754" max="10754" width="10" style="64" bestFit="1" customWidth="1"/>
    <col min="10755" max="10755" width="19.42578125" style="64" bestFit="1" customWidth="1"/>
    <col min="10756" max="10756" width="5.7109375" style="64" customWidth="1"/>
    <col min="10757" max="10771" width="11.42578125" style="64"/>
    <col min="10772" max="10772" width="3" style="64" customWidth="1"/>
    <col min="10773" max="11008" width="11.42578125" style="64"/>
    <col min="11009" max="11009" width="13.28515625" style="64" customWidth="1"/>
    <col min="11010" max="11010" width="10" style="64" bestFit="1" customWidth="1"/>
    <col min="11011" max="11011" width="19.42578125" style="64" bestFit="1" customWidth="1"/>
    <col min="11012" max="11012" width="5.7109375" style="64" customWidth="1"/>
    <col min="11013" max="11027" width="11.42578125" style="64"/>
    <col min="11028" max="11028" width="3" style="64" customWidth="1"/>
    <col min="11029" max="11264" width="11.42578125" style="64"/>
    <col min="11265" max="11265" width="13.28515625" style="64" customWidth="1"/>
    <col min="11266" max="11266" width="10" style="64" bestFit="1" customWidth="1"/>
    <col min="11267" max="11267" width="19.42578125" style="64" bestFit="1" customWidth="1"/>
    <col min="11268" max="11268" width="5.7109375" style="64" customWidth="1"/>
    <col min="11269" max="11283" width="11.42578125" style="64"/>
    <col min="11284" max="11284" width="3" style="64" customWidth="1"/>
    <col min="11285" max="11520" width="11.42578125" style="64"/>
    <col min="11521" max="11521" width="13.28515625" style="64" customWidth="1"/>
    <col min="11522" max="11522" width="10" style="64" bestFit="1" customWidth="1"/>
    <col min="11523" max="11523" width="19.42578125" style="64" bestFit="1" customWidth="1"/>
    <col min="11524" max="11524" width="5.7109375" style="64" customWidth="1"/>
    <col min="11525" max="11539" width="11.42578125" style="64"/>
    <col min="11540" max="11540" width="3" style="64" customWidth="1"/>
    <col min="11541" max="11776" width="11.42578125" style="64"/>
    <col min="11777" max="11777" width="13.28515625" style="64" customWidth="1"/>
    <col min="11778" max="11778" width="10" style="64" bestFit="1" customWidth="1"/>
    <col min="11779" max="11779" width="19.42578125" style="64" bestFit="1" customWidth="1"/>
    <col min="11780" max="11780" width="5.7109375" style="64" customWidth="1"/>
    <col min="11781" max="11795" width="11.42578125" style="64"/>
    <col min="11796" max="11796" width="3" style="64" customWidth="1"/>
    <col min="11797" max="12032" width="11.42578125" style="64"/>
    <col min="12033" max="12033" width="13.28515625" style="64" customWidth="1"/>
    <col min="12034" max="12034" width="10" style="64" bestFit="1" customWidth="1"/>
    <col min="12035" max="12035" width="19.42578125" style="64" bestFit="1" customWidth="1"/>
    <col min="12036" max="12036" width="5.7109375" style="64" customWidth="1"/>
    <col min="12037" max="12051" width="11.42578125" style="64"/>
    <col min="12052" max="12052" width="3" style="64" customWidth="1"/>
    <col min="12053" max="12288" width="11.42578125" style="64"/>
    <col min="12289" max="12289" width="13.28515625" style="64" customWidth="1"/>
    <col min="12290" max="12290" width="10" style="64" bestFit="1" customWidth="1"/>
    <col min="12291" max="12291" width="19.42578125" style="64" bestFit="1" customWidth="1"/>
    <col min="12292" max="12292" width="5.7109375" style="64" customWidth="1"/>
    <col min="12293" max="12307" width="11.42578125" style="64"/>
    <col min="12308" max="12308" width="3" style="64" customWidth="1"/>
    <col min="12309" max="12544" width="11.42578125" style="64"/>
    <col min="12545" max="12545" width="13.28515625" style="64" customWidth="1"/>
    <col min="12546" max="12546" width="10" style="64" bestFit="1" customWidth="1"/>
    <col min="12547" max="12547" width="19.42578125" style="64" bestFit="1" customWidth="1"/>
    <col min="12548" max="12548" width="5.7109375" style="64" customWidth="1"/>
    <col min="12549" max="12563" width="11.42578125" style="64"/>
    <col min="12564" max="12564" width="3" style="64" customWidth="1"/>
    <col min="12565" max="12800" width="11.42578125" style="64"/>
    <col min="12801" max="12801" width="13.28515625" style="64" customWidth="1"/>
    <col min="12802" max="12802" width="10" style="64" bestFit="1" customWidth="1"/>
    <col min="12803" max="12803" width="19.42578125" style="64" bestFit="1" customWidth="1"/>
    <col min="12804" max="12804" width="5.7109375" style="64" customWidth="1"/>
    <col min="12805" max="12819" width="11.42578125" style="64"/>
    <col min="12820" max="12820" width="3" style="64" customWidth="1"/>
    <col min="12821" max="13056" width="11.42578125" style="64"/>
    <col min="13057" max="13057" width="13.28515625" style="64" customWidth="1"/>
    <col min="13058" max="13058" width="10" style="64" bestFit="1" customWidth="1"/>
    <col min="13059" max="13059" width="19.42578125" style="64" bestFit="1" customWidth="1"/>
    <col min="13060" max="13060" width="5.7109375" style="64" customWidth="1"/>
    <col min="13061" max="13075" width="11.42578125" style="64"/>
    <col min="13076" max="13076" width="3" style="64" customWidth="1"/>
    <col min="13077" max="13312" width="11.42578125" style="64"/>
    <col min="13313" max="13313" width="13.28515625" style="64" customWidth="1"/>
    <col min="13314" max="13314" width="10" style="64" bestFit="1" customWidth="1"/>
    <col min="13315" max="13315" width="19.42578125" style="64" bestFit="1" customWidth="1"/>
    <col min="13316" max="13316" width="5.7109375" style="64" customWidth="1"/>
    <col min="13317" max="13331" width="11.42578125" style="64"/>
    <col min="13332" max="13332" width="3" style="64" customWidth="1"/>
    <col min="13333" max="13568" width="11.42578125" style="64"/>
    <col min="13569" max="13569" width="13.28515625" style="64" customWidth="1"/>
    <col min="13570" max="13570" width="10" style="64" bestFit="1" customWidth="1"/>
    <col min="13571" max="13571" width="19.42578125" style="64" bestFit="1" customWidth="1"/>
    <col min="13572" max="13572" width="5.7109375" style="64" customWidth="1"/>
    <col min="13573" max="13587" width="11.42578125" style="64"/>
    <col min="13588" max="13588" width="3" style="64" customWidth="1"/>
    <col min="13589" max="13824" width="11.42578125" style="64"/>
    <col min="13825" max="13825" width="13.28515625" style="64" customWidth="1"/>
    <col min="13826" max="13826" width="10" style="64" bestFit="1" customWidth="1"/>
    <col min="13827" max="13827" width="19.42578125" style="64" bestFit="1" customWidth="1"/>
    <col min="13828" max="13828" width="5.7109375" style="64" customWidth="1"/>
    <col min="13829" max="13843" width="11.42578125" style="64"/>
    <col min="13844" max="13844" width="3" style="64" customWidth="1"/>
    <col min="13845" max="14080" width="11.42578125" style="64"/>
    <col min="14081" max="14081" width="13.28515625" style="64" customWidth="1"/>
    <col min="14082" max="14082" width="10" style="64" bestFit="1" customWidth="1"/>
    <col min="14083" max="14083" width="19.42578125" style="64" bestFit="1" customWidth="1"/>
    <col min="14084" max="14084" width="5.7109375" style="64" customWidth="1"/>
    <col min="14085" max="14099" width="11.42578125" style="64"/>
    <col min="14100" max="14100" width="3" style="64" customWidth="1"/>
    <col min="14101" max="14336" width="11.42578125" style="64"/>
    <col min="14337" max="14337" width="13.28515625" style="64" customWidth="1"/>
    <col min="14338" max="14338" width="10" style="64" bestFit="1" customWidth="1"/>
    <col min="14339" max="14339" width="19.42578125" style="64" bestFit="1" customWidth="1"/>
    <col min="14340" max="14340" width="5.7109375" style="64" customWidth="1"/>
    <col min="14341" max="14355" width="11.42578125" style="64"/>
    <col min="14356" max="14356" width="3" style="64" customWidth="1"/>
    <col min="14357" max="14592" width="11.42578125" style="64"/>
    <col min="14593" max="14593" width="13.28515625" style="64" customWidth="1"/>
    <col min="14594" max="14594" width="10" style="64" bestFit="1" customWidth="1"/>
    <col min="14595" max="14595" width="19.42578125" style="64" bestFit="1" customWidth="1"/>
    <col min="14596" max="14596" width="5.7109375" style="64" customWidth="1"/>
    <col min="14597" max="14611" width="11.42578125" style="64"/>
    <col min="14612" max="14612" width="3" style="64" customWidth="1"/>
    <col min="14613" max="14848" width="11.42578125" style="64"/>
    <col min="14849" max="14849" width="13.28515625" style="64" customWidth="1"/>
    <col min="14850" max="14850" width="10" style="64" bestFit="1" customWidth="1"/>
    <col min="14851" max="14851" width="19.42578125" style="64" bestFit="1" customWidth="1"/>
    <col min="14852" max="14852" width="5.7109375" style="64" customWidth="1"/>
    <col min="14853" max="14867" width="11.42578125" style="64"/>
    <col min="14868" max="14868" width="3" style="64" customWidth="1"/>
    <col min="14869" max="15104" width="11.42578125" style="64"/>
    <col min="15105" max="15105" width="13.28515625" style="64" customWidth="1"/>
    <col min="15106" max="15106" width="10" style="64" bestFit="1" customWidth="1"/>
    <col min="15107" max="15107" width="19.42578125" style="64" bestFit="1" customWidth="1"/>
    <col min="15108" max="15108" width="5.7109375" style="64" customWidth="1"/>
    <col min="15109" max="15123" width="11.42578125" style="64"/>
    <col min="15124" max="15124" width="3" style="64" customWidth="1"/>
    <col min="15125" max="15360" width="11.42578125" style="64"/>
    <col min="15361" max="15361" width="13.28515625" style="64" customWidth="1"/>
    <col min="15362" max="15362" width="10" style="64" bestFit="1" customWidth="1"/>
    <col min="15363" max="15363" width="19.42578125" style="64" bestFit="1" customWidth="1"/>
    <col min="15364" max="15364" width="5.7109375" style="64" customWidth="1"/>
    <col min="15365" max="15379" width="11.42578125" style="64"/>
    <col min="15380" max="15380" width="3" style="64" customWidth="1"/>
    <col min="15381" max="15616" width="11.42578125" style="64"/>
    <col min="15617" max="15617" width="13.28515625" style="64" customWidth="1"/>
    <col min="15618" max="15618" width="10" style="64" bestFit="1" customWidth="1"/>
    <col min="15619" max="15619" width="19.42578125" style="64" bestFit="1" customWidth="1"/>
    <col min="15620" max="15620" width="5.7109375" style="64" customWidth="1"/>
    <col min="15621" max="15635" width="11.42578125" style="64"/>
    <col min="15636" max="15636" width="3" style="64" customWidth="1"/>
    <col min="15637" max="15872" width="11.42578125" style="64"/>
    <col min="15873" max="15873" width="13.28515625" style="64" customWidth="1"/>
    <col min="15874" max="15874" width="10" style="64" bestFit="1" customWidth="1"/>
    <col min="15875" max="15875" width="19.42578125" style="64" bestFit="1" customWidth="1"/>
    <col min="15876" max="15876" width="5.7109375" style="64" customWidth="1"/>
    <col min="15877" max="15891" width="11.42578125" style="64"/>
    <col min="15892" max="15892" width="3" style="64" customWidth="1"/>
    <col min="15893" max="16128" width="11.42578125" style="64"/>
    <col min="16129" max="16129" width="13.28515625" style="64" customWidth="1"/>
    <col min="16130" max="16130" width="10" style="64" bestFit="1" customWidth="1"/>
    <col min="16131" max="16131" width="19.42578125" style="64" bestFit="1" customWidth="1"/>
    <col min="16132" max="16132" width="5.7109375" style="64" customWidth="1"/>
    <col min="16133" max="16147" width="11.42578125" style="64"/>
    <col min="16148" max="16148" width="3" style="64" customWidth="1"/>
    <col min="16149" max="16384" width="11.42578125" style="64"/>
  </cols>
  <sheetData>
    <row r="1" spans="1:20" ht="27.75" customHeight="1" thickBot="1" x14ac:dyDescent="0.2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63"/>
    </row>
    <row r="2" spans="1:20" s="70" customFormat="1" ht="20.25" customHeight="1" thickBot="1" x14ac:dyDescent="0.3">
      <c r="A2" s="65" t="s">
        <v>37</v>
      </c>
      <c r="B2" s="66" t="s">
        <v>38</v>
      </c>
      <c r="C2" s="67" t="s">
        <v>39</v>
      </c>
      <c r="D2" s="220" t="s">
        <v>40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9"/>
    </row>
    <row r="3" spans="1:20" ht="14.1" customHeight="1" x14ac:dyDescent="0.2">
      <c r="A3" s="71">
        <v>0</v>
      </c>
      <c r="B3" s="72">
        <v>166</v>
      </c>
      <c r="C3" s="73" t="s">
        <v>87</v>
      </c>
      <c r="D3" s="220"/>
      <c r="S3" s="63"/>
      <c r="T3" s="63"/>
    </row>
    <row r="4" spans="1:20" ht="14.1" customHeight="1" x14ac:dyDescent="0.2">
      <c r="A4" s="74">
        <v>0</v>
      </c>
      <c r="B4" s="75">
        <v>166.631</v>
      </c>
      <c r="C4" s="76" t="s">
        <v>88</v>
      </c>
      <c r="D4" s="220"/>
      <c r="S4" s="63"/>
      <c r="T4" s="63"/>
    </row>
    <row r="5" spans="1:20" ht="14.1" customHeight="1" x14ac:dyDescent="0.2">
      <c r="A5" s="74">
        <v>0</v>
      </c>
      <c r="B5" s="75">
        <v>165.60599999999999</v>
      </c>
      <c r="C5" s="76" t="s">
        <v>89</v>
      </c>
      <c r="D5" s="220"/>
      <c r="S5" s="63"/>
      <c r="T5" s="63"/>
    </row>
    <row r="6" spans="1:20" ht="12.75" customHeight="1" x14ac:dyDescent="0.2">
      <c r="A6" s="77">
        <v>0</v>
      </c>
      <c r="B6" s="78">
        <v>165.643</v>
      </c>
      <c r="C6" s="79" t="s">
        <v>90</v>
      </c>
      <c r="D6" s="220"/>
      <c r="S6" s="63"/>
      <c r="T6" s="63"/>
    </row>
    <row r="7" spans="1:20" ht="12.75" customHeight="1" x14ac:dyDescent="0.2">
      <c r="A7" s="74">
        <v>0</v>
      </c>
      <c r="B7" s="75">
        <v>165.61799999999999</v>
      </c>
      <c r="C7" s="80"/>
      <c r="D7" s="220"/>
      <c r="S7" s="63"/>
      <c r="T7" s="63"/>
    </row>
    <row r="8" spans="1:20" ht="12.75" customHeight="1" x14ac:dyDescent="0.2">
      <c r="A8" s="81">
        <v>4</v>
      </c>
      <c r="B8" s="82">
        <v>165.631</v>
      </c>
      <c r="C8" s="80"/>
      <c r="D8" s="220"/>
      <c r="S8" s="63"/>
      <c r="T8" s="63"/>
    </row>
    <row r="9" spans="1:20" ht="12.75" customHeight="1" x14ac:dyDescent="0.2">
      <c r="A9" s="83">
        <v>8.5</v>
      </c>
      <c r="B9" s="84">
        <v>165.74199999999999</v>
      </c>
      <c r="C9" s="85"/>
      <c r="D9" s="220"/>
      <c r="S9" s="63"/>
      <c r="T9" s="63"/>
    </row>
    <row r="10" spans="1:20" ht="14.1" customHeight="1" x14ac:dyDescent="0.2">
      <c r="A10" s="83">
        <v>8.6</v>
      </c>
      <c r="B10" s="84">
        <v>165.089</v>
      </c>
      <c r="C10" s="85" t="s">
        <v>46</v>
      </c>
      <c r="D10" s="220"/>
      <c r="S10" s="63"/>
      <c r="T10" s="63"/>
    </row>
    <row r="11" spans="1:20" ht="14.1" customHeight="1" x14ac:dyDescent="0.2">
      <c r="A11" s="83">
        <v>16</v>
      </c>
      <c r="B11" s="84">
        <v>155.63900000000001</v>
      </c>
      <c r="C11" s="85"/>
      <c r="D11" s="220"/>
      <c r="S11" s="63"/>
      <c r="T11" s="63"/>
    </row>
    <row r="12" spans="1:20" ht="14.1" customHeight="1" x14ac:dyDescent="0.2">
      <c r="A12" s="83">
        <v>23</v>
      </c>
      <c r="B12" s="84">
        <v>150.66900000000001</v>
      </c>
      <c r="C12" s="85"/>
      <c r="D12" s="220"/>
      <c r="S12" s="63"/>
      <c r="T12" s="63"/>
    </row>
    <row r="13" spans="1:20" ht="14.1" customHeight="1" x14ac:dyDescent="0.2">
      <c r="A13" s="83">
        <v>30</v>
      </c>
      <c r="B13" s="84">
        <v>150.66900000000001</v>
      </c>
      <c r="C13" s="86"/>
      <c r="D13" s="220"/>
      <c r="S13" s="63"/>
      <c r="T13" s="63"/>
    </row>
    <row r="14" spans="1:20" ht="14.1" customHeight="1" x14ac:dyDescent="0.2">
      <c r="A14" s="83">
        <v>37</v>
      </c>
      <c r="B14" s="84">
        <v>150.35900000000001</v>
      </c>
      <c r="C14" s="85"/>
      <c r="D14" s="220"/>
      <c r="S14" s="63"/>
      <c r="T14" s="63"/>
    </row>
    <row r="15" spans="1:20" ht="14.1" customHeight="1" x14ac:dyDescent="0.2">
      <c r="A15" s="83">
        <v>44</v>
      </c>
      <c r="B15" s="84">
        <v>152.01900000000001</v>
      </c>
      <c r="C15" s="85"/>
      <c r="D15" s="220"/>
      <c r="S15" s="63"/>
      <c r="T15" s="63"/>
    </row>
    <row r="16" spans="1:20" ht="14.1" customHeight="1" x14ac:dyDescent="0.2">
      <c r="A16" s="83">
        <v>51</v>
      </c>
      <c r="B16" s="84">
        <v>151.56899999999999</v>
      </c>
      <c r="C16" s="85"/>
      <c r="D16" s="220"/>
      <c r="S16" s="63"/>
      <c r="T16" s="63"/>
    </row>
    <row r="17" spans="1:20" ht="14.1" customHeight="1" x14ac:dyDescent="0.2">
      <c r="A17" s="83">
        <v>58</v>
      </c>
      <c r="B17" s="84">
        <v>151.589</v>
      </c>
      <c r="C17" s="85"/>
      <c r="D17" s="220"/>
      <c r="S17" s="63"/>
      <c r="T17" s="63"/>
    </row>
    <row r="18" spans="1:20" ht="14.1" customHeight="1" x14ac:dyDescent="0.2">
      <c r="A18" s="83">
        <v>65</v>
      </c>
      <c r="B18" s="84">
        <v>151.739</v>
      </c>
      <c r="C18" s="85"/>
      <c r="D18" s="220"/>
      <c r="S18" s="63"/>
      <c r="T18" s="63"/>
    </row>
    <row r="19" spans="1:20" ht="14.1" customHeight="1" x14ac:dyDescent="0.2">
      <c r="A19" s="83">
        <v>72</v>
      </c>
      <c r="B19" s="84">
        <v>152.589</v>
      </c>
      <c r="C19" s="85"/>
      <c r="D19" s="220"/>
      <c r="S19" s="63"/>
      <c r="T19" s="63"/>
    </row>
    <row r="20" spans="1:20" ht="14.1" customHeight="1" x14ac:dyDescent="0.2">
      <c r="A20" s="83">
        <v>79</v>
      </c>
      <c r="B20" s="84">
        <v>153.369</v>
      </c>
      <c r="C20" s="85"/>
      <c r="D20" s="220"/>
      <c r="S20" s="63"/>
      <c r="T20" s="63"/>
    </row>
    <row r="21" spans="1:20" ht="14.1" customHeight="1" x14ac:dyDescent="0.2">
      <c r="A21" s="83">
        <v>86</v>
      </c>
      <c r="B21" s="84">
        <v>154.239</v>
      </c>
      <c r="C21" s="85"/>
      <c r="D21" s="220"/>
      <c r="S21" s="63"/>
      <c r="T21" s="63"/>
    </row>
    <row r="22" spans="1:20" ht="14.1" customHeight="1" x14ac:dyDescent="0.2">
      <c r="A22" s="83">
        <v>93</v>
      </c>
      <c r="B22" s="84">
        <v>153.68899999999999</v>
      </c>
      <c r="C22" s="85"/>
      <c r="D22" s="220"/>
      <c r="S22" s="63"/>
      <c r="T22" s="63"/>
    </row>
    <row r="23" spans="1:20" ht="14.1" customHeight="1" x14ac:dyDescent="0.2">
      <c r="A23" s="83">
        <v>100</v>
      </c>
      <c r="B23" s="84">
        <v>155.489</v>
      </c>
      <c r="C23" s="85"/>
      <c r="D23" s="220"/>
      <c r="S23" s="63"/>
      <c r="T23" s="63"/>
    </row>
    <row r="24" spans="1:20" ht="14.1" customHeight="1" x14ac:dyDescent="0.2">
      <c r="A24" s="87">
        <v>107</v>
      </c>
      <c r="B24" s="88">
        <v>155.41900000000001</v>
      </c>
      <c r="C24" s="85"/>
      <c r="D24" s="220"/>
      <c r="S24" s="63"/>
      <c r="T24" s="63"/>
    </row>
    <row r="25" spans="1:20" ht="14.1" customHeight="1" x14ac:dyDescent="0.2">
      <c r="A25" s="87">
        <v>114</v>
      </c>
      <c r="B25" s="88">
        <v>155.88900000000001</v>
      </c>
      <c r="C25" s="85"/>
      <c r="D25" s="220"/>
      <c r="S25" s="63"/>
      <c r="T25" s="63"/>
    </row>
    <row r="26" spans="1:20" ht="14.1" customHeight="1" x14ac:dyDescent="0.2">
      <c r="A26" s="87">
        <v>121</v>
      </c>
      <c r="B26" s="88">
        <v>156.78899999999999</v>
      </c>
      <c r="C26" s="85"/>
      <c r="D26" s="220"/>
      <c r="S26" s="63"/>
      <c r="T26" s="63"/>
    </row>
    <row r="27" spans="1:20" ht="14.1" customHeight="1" x14ac:dyDescent="0.2">
      <c r="A27" s="89">
        <v>128</v>
      </c>
      <c r="B27" s="90">
        <v>156.089</v>
      </c>
      <c r="C27" s="91"/>
      <c r="D27" s="220"/>
      <c r="S27" s="63"/>
      <c r="T27" s="63"/>
    </row>
    <row r="28" spans="1:20" ht="14.1" customHeight="1" x14ac:dyDescent="0.2">
      <c r="A28" s="87">
        <v>138</v>
      </c>
      <c r="B28" s="88">
        <v>158.13900000000001</v>
      </c>
      <c r="C28" s="85"/>
      <c r="D28" s="220"/>
      <c r="S28" s="63"/>
      <c r="T28" s="63"/>
    </row>
    <row r="29" spans="1:20" ht="14.1" customHeight="1" x14ac:dyDescent="0.2">
      <c r="A29" s="87">
        <v>148</v>
      </c>
      <c r="B29" s="88">
        <v>158.78899999999999</v>
      </c>
      <c r="C29" s="85"/>
      <c r="D29" s="220"/>
      <c r="S29" s="63"/>
      <c r="T29" s="63"/>
    </row>
    <row r="30" spans="1:20" ht="14.1" customHeight="1" x14ac:dyDescent="0.2">
      <c r="A30" s="87">
        <v>158.6</v>
      </c>
      <c r="B30" s="88">
        <v>163.589</v>
      </c>
      <c r="C30" s="94"/>
      <c r="D30" s="220"/>
      <c r="S30" s="63"/>
      <c r="T30" s="63"/>
    </row>
    <row r="31" spans="1:20" ht="14.1" customHeight="1" x14ac:dyDescent="0.2">
      <c r="A31" s="87">
        <v>168.51</v>
      </c>
      <c r="B31" s="88">
        <v>164.78899999999999</v>
      </c>
      <c r="C31" s="94"/>
      <c r="D31" s="220"/>
      <c r="S31" s="63"/>
      <c r="T31" s="63"/>
    </row>
    <row r="32" spans="1:20" ht="14.1" customHeight="1" x14ac:dyDescent="0.2">
      <c r="A32" s="87">
        <v>168.51</v>
      </c>
      <c r="B32" s="88">
        <v>165.089</v>
      </c>
      <c r="C32" s="94" t="s">
        <v>48</v>
      </c>
      <c r="D32" s="220"/>
      <c r="S32" s="63"/>
      <c r="T32" s="63"/>
    </row>
    <row r="33" spans="1:20" ht="14.1" customHeight="1" x14ac:dyDescent="0.2">
      <c r="A33" s="87">
        <v>168.51</v>
      </c>
      <c r="B33" s="88">
        <v>165.739</v>
      </c>
      <c r="C33" s="94" t="s">
        <v>91</v>
      </c>
      <c r="D33" s="220"/>
      <c r="S33" s="63"/>
      <c r="T33" s="63"/>
    </row>
    <row r="34" spans="1:20" ht="14.1" customHeight="1" x14ac:dyDescent="0.2">
      <c r="A34" s="87">
        <v>178</v>
      </c>
      <c r="B34" s="88">
        <v>165.73400000000001</v>
      </c>
      <c r="C34" s="94" t="s">
        <v>92</v>
      </c>
      <c r="D34" s="220"/>
      <c r="S34" s="63"/>
      <c r="T34" s="63"/>
    </row>
    <row r="35" spans="1:20" ht="13.5" customHeight="1" x14ac:dyDescent="0.2">
      <c r="A35" s="87"/>
      <c r="B35" s="88">
        <v>166</v>
      </c>
      <c r="C35" s="133"/>
      <c r="D35" s="220"/>
      <c r="S35" s="63"/>
      <c r="T35" s="63"/>
    </row>
    <row r="36" spans="1:20" ht="14.1" customHeight="1" x14ac:dyDescent="0.2">
      <c r="A36" s="101"/>
      <c r="B36" s="102"/>
      <c r="C36" s="100"/>
      <c r="D36" s="220"/>
      <c r="S36" s="63"/>
      <c r="T36" s="63"/>
    </row>
    <row r="37" spans="1:20" ht="14.1" customHeight="1" thickBot="1" x14ac:dyDescent="0.25">
      <c r="A37" s="103"/>
      <c r="B37" s="93"/>
      <c r="C37" s="100"/>
      <c r="D37" s="221"/>
      <c r="S37" s="63"/>
      <c r="T37" s="63"/>
    </row>
    <row r="38" spans="1:20" ht="14.1" customHeight="1" x14ac:dyDescent="0.2">
      <c r="A38" s="105">
        <v>8.6</v>
      </c>
      <c r="B38" s="105">
        <v>165.089</v>
      </c>
      <c r="C38" s="106" t="s">
        <v>46</v>
      </c>
      <c r="D38" s="222" t="s">
        <v>47</v>
      </c>
      <c r="S38" s="63"/>
      <c r="T38" s="63"/>
    </row>
    <row r="39" spans="1:20" ht="14.1" customHeight="1" thickBot="1" x14ac:dyDescent="0.25">
      <c r="A39" s="108">
        <v>168.51</v>
      </c>
      <c r="B39" s="108">
        <v>165.089</v>
      </c>
      <c r="C39" s="109" t="s">
        <v>48</v>
      </c>
      <c r="D39" s="223"/>
      <c r="S39" s="63"/>
      <c r="T39" s="63"/>
    </row>
    <row r="40" spans="1:20" ht="14.1" customHeight="1" x14ac:dyDescent="0.2">
      <c r="A40" s="105">
        <v>12</v>
      </c>
      <c r="B40" s="105">
        <v>166.631</v>
      </c>
      <c r="C40" s="106" t="s">
        <v>49</v>
      </c>
      <c r="D40" s="223"/>
      <c r="S40" s="63"/>
      <c r="T40" s="63"/>
    </row>
    <row r="41" spans="1:20" ht="14.1" customHeight="1" thickBot="1" x14ac:dyDescent="0.25">
      <c r="A41" s="111">
        <v>12</v>
      </c>
      <c r="B41" s="111">
        <v>158.631</v>
      </c>
      <c r="C41" s="109" t="s">
        <v>49</v>
      </c>
      <c r="D41" s="223"/>
      <c r="S41" s="63"/>
      <c r="T41" s="63"/>
    </row>
    <row r="42" spans="1:20" ht="14.1" customHeight="1" x14ac:dyDescent="0.2">
      <c r="A42" s="105">
        <v>15</v>
      </c>
      <c r="B42" s="105">
        <v>167.10599999999999</v>
      </c>
      <c r="C42" s="106" t="s">
        <v>50</v>
      </c>
      <c r="D42" s="223"/>
      <c r="S42" s="63"/>
      <c r="T42" s="63"/>
    </row>
    <row r="43" spans="1:20" ht="14.1" customHeight="1" thickBot="1" x14ac:dyDescent="0.25">
      <c r="A43" s="108">
        <v>15</v>
      </c>
      <c r="B43" s="111">
        <v>165.60599999999999</v>
      </c>
      <c r="C43" s="109" t="s">
        <v>50</v>
      </c>
      <c r="D43" s="223"/>
      <c r="S43" s="63"/>
      <c r="T43" s="63"/>
    </row>
    <row r="44" spans="1:20" ht="14.1" customHeight="1" x14ac:dyDescent="0.2">
      <c r="A44" s="105">
        <v>0</v>
      </c>
      <c r="B44" s="112">
        <v>0</v>
      </c>
      <c r="C44" s="113" t="s">
        <v>51</v>
      </c>
      <c r="D44" s="223"/>
      <c r="S44" s="63"/>
      <c r="T44" s="63"/>
    </row>
    <row r="45" spans="1:20" ht="14.1" customHeight="1" thickBot="1" x14ac:dyDescent="0.25">
      <c r="A45" s="111">
        <v>168.51</v>
      </c>
      <c r="B45" s="129">
        <v>165.739</v>
      </c>
      <c r="C45" s="115" t="s">
        <v>52</v>
      </c>
      <c r="D45" s="223"/>
      <c r="S45" s="63"/>
      <c r="T45" s="63"/>
    </row>
    <row r="46" spans="1:20" ht="14.1" customHeight="1" x14ac:dyDescent="0.2">
      <c r="A46" s="116" t="s">
        <v>53</v>
      </c>
      <c r="B46" s="117" t="s">
        <v>93</v>
      </c>
      <c r="C46" s="118"/>
      <c r="D46" s="223"/>
      <c r="S46" s="63"/>
      <c r="T46" s="63"/>
    </row>
    <row r="47" spans="1:20" ht="14.1" customHeight="1" x14ac:dyDescent="0.2">
      <c r="A47" s="119" t="s">
        <v>55</v>
      </c>
      <c r="B47" s="120" t="s">
        <v>56</v>
      </c>
      <c r="C47" s="121"/>
      <c r="D47" s="223"/>
      <c r="S47" s="63"/>
      <c r="T47" s="63"/>
    </row>
    <row r="48" spans="1:20" ht="14.1" customHeight="1" x14ac:dyDescent="0.2">
      <c r="A48" s="122" t="s">
        <v>57</v>
      </c>
      <c r="B48" s="123" t="s">
        <v>94</v>
      </c>
      <c r="C48" s="124"/>
      <c r="D48" s="223"/>
      <c r="S48" s="63"/>
      <c r="T48" s="63"/>
    </row>
    <row r="49" spans="1:20" ht="14.1" customHeight="1" thickBot="1" x14ac:dyDescent="0.25">
      <c r="A49" s="225" t="s">
        <v>95</v>
      </c>
      <c r="B49" s="226"/>
      <c r="C49" s="227"/>
      <c r="D49" s="224"/>
      <c r="S49" s="63"/>
      <c r="T49" s="63"/>
    </row>
    <row r="50" spans="1:20" x14ac:dyDescent="0.2">
      <c r="A50" s="125" t="s">
        <v>60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2" spans="1:20" ht="15" x14ac:dyDescent="0.25">
      <c r="B52" s="126">
        <v>165.739</v>
      </c>
    </row>
    <row r="53" spans="1:20" ht="15" x14ac:dyDescent="0.25">
      <c r="B53" s="126">
        <v>158.631</v>
      </c>
    </row>
    <row r="54" spans="1:20" ht="15" x14ac:dyDescent="0.25">
      <c r="B54" s="126">
        <f>(B52-B53)</f>
        <v>7.1080000000000041</v>
      </c>
    </row>
    <row r="55" spans="1:20" ht="15" x14ac:dyDescent="0.25">
      <c r="B55" s="126"/>
    </row>
    <row r="57" spans="1:20" ht="14.25" x14ac:dyDescent="0.2">
      <c r="E57" s="127"/>
    </row>
  </sheetData>
  <mergeCells count="4">
    <mergeCell ref="A1:S1"/>
    <mergeCell ref="D2:D37"/>
    <mergeCell ref="D38:D49"/>
    <mergeCell ref="A49:C49"/>
  </mergeCell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Footer>&amp;CInformación Hidrológica Confidencial - ehcl -  IDEAM&amp;RPágina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23</vt:i4>
      </vt:variant>
    </vt:vector>
  </HeadingPairs>
  <TitlesOfParts>
    <vt:vector size="52" baseType="lpstr">
      <vt:lpstr>3510703.Cabuyaro.250404</vt:lpstr>
      <vt:lpstr>3510703.Cabuyaro.290904</vt:lpstr>
      <vt:lpstr>3510703.Cabuyaro.050305</vt:lpstr>
      <vt:lpstr>3510703.Cabuyaro.080905</vt:lpstr>
      <vt:lpstr>3510703.Cabuyaro.020306</vt:lpstr>
      <vt:lpstr>3510703.Cabuyaro.150906</vt:lpstr>
      <vt:lpstr>3510703.Cabuyaro.261107</vt:lpstr>
      <vt:lpstr>3510703.Cabuyaro.250408</vt:lpstr>
      <vt:lpstr>3510703.Cabuyaro.110708</vt:lpstr>
      <vt:lpstr>3510703.Cabuyaro.301008</vt:lpstr>
      <vt:lpstr>3510703.Cabuyaro.020209</vt:lpstr>
      <vt:lpstr>3510703.Cabuyaro.300410</vt:lpstr>
      <vt:lpstr>3510703.Cabuyaro.030411</vt:lpstr>
      <vt:lpstr>3510703.Cabuyaro.170611</vt:lpstr>
      <vt:lpstr>3510703.Cabuyaro.120412</vt:lpstr>
      <vt:lpstr>3510703.Cabuyaro.121012</vt:lpstr>
      <vt:lpstr>3510703.Cabuyaro.240513</vt:lpstr>
      <vt:lpstr>3510703.Cabuyaro.181013</vt:lpstr>
      <vt:lpstr>3510703.Cabuyaro.28082014</vt:lpstr>
      <vt:lpstr>3510703.Cabuyaro.17052014</vt:lpstr>
      <vt:lpstr>3510703.Cabuyaro.04022015</vt:lpstr>
      <vt:lpstr>3510703.Cabuyaro.23052015</vt:lpstr>
      <vt:lpstr>3510703.Cabuyaro.04092015</vt:lpstr>
      <vt:lpstr>35107030_CABUYARO_20151125</vt:lpstr>
      <vt:lpstr>35107030_CABUYARO_20160424  </vt:lpstr>
      <vt:lpstr>35107030_CABUYARO_20161013</vt:lpstr>
      <vt:lpstr>35107030_CABUYARO_20170428</vt:lpstr>
      <vt:lpstr>35107030_CABUYARO_20170811</vt:lpstr>
      <vt:lpstr>35107030_CABUYARO_20170811_C</vt:lpstr>
      <vt:lpstr>'3510703.Cabuyaro.020209'!Área_de_impresión</vt:lpstr>
      <vt:lpstr>'3510703.Cabuyaro.020306'!Área_de_impresión</vt:lpstr>
      <vt:lpstr>'3510703.Cabuyaro.030411'!Área_de_impresión</vt:lpstr>
      <vt:lpstr>'3510703.Cabuyaro.04022015'!Área_de_impresión</vt:lpstr>
      <vt:lpstr>'3510703.Cabuyaro.04092015'!Área_de_impresión</vt:lpstr>
      <vt:lpstr>'3510703.Cabuyaro.050305'!Área_de_impresión</vt:lpstr>
      <vt:lpstr>'3510703.Cabuyaro.080905'!Área_de_impresión</vt:lpstr>
      <vt:lpstr>'3510703.Cabuyaro.110708'!Área_de_impresión</vt:lpstr>
      <vt:lpstr>'3510703.Cabuyaro.120412'!Área_de_impresión</vt:lpstr>
      <vt:lpstr>'3510703.Cabuyaro.121012'!Área_de_impresión</vt:lpstr>
      <vt:lpstr>'3510703.Cabuyaro.150906'!Área_de_impresión</vt:lpstr>
      <vt:lpstr>'3510703.Cabuyaro.17052014'!Área_de_impresión</vt:lpstr>
      <vt:lpstr>'3510703.Cabuyaro.170611'!Área_de_impresión</vt:lpstr>
      <vt:lpstr>'3510703.Cabuyaro.181013'!Área_de_impresión</vt:lpstr>
      <vt:lpstr>'3510703.Cabuyaro.23052015'!Área_de_impresión</vt:lpstr>
      <vt:lpstr>'3510703.Cabuyaro.240513'!Área_de_impresión</vt:lpstr>
      <vt:lpstr>'3510703.Cabuyaro.250404'!Área_de_impresión</vt:lpstr>
      <vt:lpstr>'3510703.Cabuyaro.250408'!Área_de_impresión</vt:lpstr>
      <vt:lpstr>'3510703.Cabuyaro.261107'!Área_de_impresión</vt:lpstr>
      <vt:lpstr>'3510703.Cabuyaro.28082014'!Área_de_impresión</vt:lpstr>
      <vt:lpstr>'3510703.Cabuyaro.290904'!Área_de_impresión</vt:lpstr>
      <vt:lpstr>'3510703.Cabuyaro.300410'!Área_de_impresión</vt:lpstr>
      <vt:lpstr>'3510703.Cabuyaro.301008'!Área_de_impresión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Diana Carolina Bohorquez Moreno</cp:lastModifiedBy>
  <dcterms:created xsi:type="dcterms:W3CDTF">2016-09-02T15:44:20Z</dcterms:created>
  <dcterms:modified xsi:type="dcterms:W3CDTF">2018-04-17T15:10:39Z</dcterms:modified>
</cp:coreProperties>
</file>