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4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5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harts/chart6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7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8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9.xml" ContentType="application/vnd.openxmlformats-officedocument.drawingml.chart+xml"/>
  <Override PartName="/xl/drawings/drawing2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cerra\Desktop\IDEAM\Plan maestro fluvial\"/>
    </mc:Choice>
  </mc:AlternateContent>
  <bookViews>
    <workbookView xWindow="0" yWindow="0" windowWidth="28800" windowHeight="12435"/>
  </bookViews>
  <sheets>
    <sheet name="Cabuyaro (11-08-2017)" sheetId="1" r:id="rId1"/>
    <sheet name="Humapo (21-08-2017)" sheetId="2" r:id="rId2"/>
    <sheet name="Puerto Arturo (13-06-2017)" sheetId="3" r:id="rId3"/>
    <sheet name="Mapiripan (14-06-2017)" sheetId="4" r:id="rId4"/>
    <sheet name="Mapiripana (20-10-2017)" sheetId="5" r:id="rId5"/>
    <sheet name="Pueblo Nuevo (16-06-2017)" sheetId="6" r:id="rId6"/>
    <sheet name="El Cejal (23-10-2017)" sheetId="7" r:id="rId7"/>
    <sheet name="Guayare (10-10-2017)" sheetId="8" r:id="rId8"/>
    <sheet name="Leticia (25-09-2012)" sheetId="10" r:id="rId9"/>
    <sheet name="Puerto Leguizamo " sheetId="11" r:id="rId10"/>
    <sheet name="Puente Texas (13-02-2017)" sheetId="12" r:id="rId11"/>
    <sheet name="Santa Maria (15-102017)" sheetId="13" r:id="rId12"/>
    <sheet name="Aceitico (19-10-2017)" sheetId="14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0" i="14" l="1"/>
  <c r="E58" i="14"/>
  <c r="B53" i="14"/>
  <c r="B51" i="14"/>
  <c r="B49" i="14"/>
  <c r="B47" i="14"/>
  <c r="X38" i="14"/>
  <c r="V38" i="14"/>
  <c r="X37" i="14"/>
  <c r="V37" i="14"/>
  <c r="X36" i="14"/>
  <c r="V36" i="14"/>
  <c r="A28" i="14" s="1"/>
  <c r="X35" i="14"/>
  <c r="V35" i="14"/>
  <c r="X34" i="14"/>
  <c r="V34" i="14"/>
  <c r="A26" i="14" s="1"/>
  <c r="X33" i="14"/>
  <c r="V33" i="14"/>
  <c r="X32" i="14"/>
  <c r="V32" i="14"/>
  <c r="A24" i="14" s="1"/>
  <c r="A32" i="14"/>
  <c r="X31" i="14"/>
  <c r="V31" i="14"/>
  <c r="A23" i="14" s="1"/>
  <c r="A31" i="14"/>
  <c r="X30" i="14"/>
  <c r="V30" i="14"/>
  <c r="A30" i="14"/>
  <c r="X29" i="14"/>
  <c r="V29" i="14"/>
  <c r="A29" i="14"/>
  <c r="X28" i="14"/>
  <c r="V28" i="14"/>
  <c r="A20" i="14" s="1"/>
  <c r="X27" i="14"/>
  <c r="V27" i="14"/>
  <c r="A27" i="14"/>
  <c r="X26" i="14"/>
  <c r="V26" i="14"/>
  <c r="A18" i="14" s="1"/>
  <c r="X25" i="14"/>
  <c r="V25" i="14"/>
  <c r="A17" i="14" s="1"/>
  <c r="A25" i="14"/>
  <c r="X24" i="14"/>
  <c r="V24" i="14"/>
  <c r="X23" i="14"/>
  <c r="V23" i="14"/>
  <c r="A15" i="14" s="1"/>
  <c r="X22" i="14"/>
  <c r="V22" i="14"/>
  <c r="A14" i="14" s="1"/>
  <c r="A22" i="14"/>
  <c r="X21" i="14"/>
  <c r="V21" i="14"/>
  <c r="A21" i="14"/>
  <c r="X20" i="14"/>
  <c r="V20" i="14"/>
  <c r="A12" i="14" s="1"/>
  <c r="X19" i="14"/>
  <c r="V19" i="14"/>
  <c r="A11" i="14" s="1"/>
  <c r="A19" i="14"/>
  <c r="X18" i="14"/>
  <c r="V18" i="14"/>
  <c r="X17" i="14"/>
  <c r="V17" i="14"/>
  <c r="A9" i="14" s="1"/>
  <c r="A16" i="14"/>
  <c r="A13" i="14"/>
  <c r="A10" i="14"/>
  <c r="AA8" i="14"/>
  <c r="A8" i="14"/>
  <c r="A7" i="14"/>
  <c r="A6" i="14"/>
  <c r="AA5" i="14"/>
  <c r="B3" i="14" s="1"/>
  <c r="B5" i="14"/>
  <c r="A5" i="14"/>
  <c r="AA4" i="14"/>
  <c r="AA9" i="14" s="1"/>
  <c r="B6" i="14" s="1"/>
  <c r="A4" i="14"/>
  <c r="A3" i="14"/>
  <c r="B2" i="14"/>
  <c r="AA7" i="14" l="1"/>
  <c r="B4" i="14" s="1"/>
  <c r="AA10" i="14"/>
  <c r="AA6" i="14"/>
  <c r="AA15" i="14" l="1"/>
  <c r="AA16" i="14" s="1"/>
  <c r="AA12" i="14"/>
  <c r="AA11" i="14"/>
  <c r="AA13" i="14"/>
  <c r="AA14" i="14"/>
  <c r="AA37" i="14" l="1"/>
  <c r="AA35" i="14"/>
  <c r="AA33" i="14"/>
  <c r="AA29" i="14"/>
  <c r="AA30" i="14"/>
  <c r="B8" i="14"/>
  <c r="AA39" i="14"/>
  <c r="AA31" i="14"/>
  <c r="AA25" i="14"/>
  <c r="AA24" i="14"/>
  <c r="AA23" i="14"/>
  <c r="AA22" i="14"/>
  <c r="AA21" i="14"/>
  <c r="AA20" i="14"/>
  <c r="AA19" i="14"/>
  <c r="AA18" i="14"/>
  <c r="AA17" i="14"/>
  <c r="AA27" i="14"/>
  <c r="AA38" i="14"/>
  <c r="AA36" i="14"/>
  <c r="AA34" i="14"/>
  <c r="AA32" i="14"/>
  <c r="AA26" i="14"/>
  <c r="B7" i="14"/>
  <c r="AA28" i="14"/>
  <c r="AF10" i="14" l="1"/>
  <c r="B16" i="14"/>
  <c r="B14" i="14"/>
  <c r="AF8" i="14"/>
  <c r="B9" i="14"/>
  <c r="AF3" i="14"/>
  <c r="B26" i="14"/>
  <c r="AF20" i="14"/>
  <c r="B25" i="14"/>
  <c r="AF19" i="14"/>
  <c r="AF16" i="14"/>
  <c r="B22" i="14"/>
  <c r="AF4" i="14"/>
  <c r="B10" i="14"/>
  <c r="AF5" i="14"/>
  <c r="B11" i="14"/>
  <c r="AF22" i="14"/>
  <c r="B28" i="14"/>
  <c r="AF6" i="14"/>
  <c r="B12" i="14"/>
  <c r="AF17" i="14"/>
  <c r="B23" i="14"/>
  <c r="B27" i="14"/>
  <c r="AF21" i="14"/>
  <c r="B19" i="14"/>
  <c r="AF13" i="14"/>
  <c r="B18" i="14"/>
  <c r="AF12" i="14"/>
  <c r="B15" i="14"/>
  <c r="AF9" i="14"/>
  <c r="AF18" i="14"/>
  <c r="B24" i="14"/>
  <c r="AF15" i="14"/>
  <c r="B21" i="14"/>
  <c r="AF11" i="14"/>
  <c r="B17" i="14"/>
  <c r="AF14" i="14"/>
  <c r="B20" i="14"/>
  <c r="AF24" i="14"/>
  <c r="B30" i="14"/>
  <c r="AF7" i="14"/>
  <c r="B13" i="14"/>
  <c r="AA41" i="14"/>
  <c r="B32" i="14" s="1"/>
  <c r="AA40" i="14"/>
  <c r="B31" i="14" s="1"/>
  <c r="AF23" i="14"/>
  <c r="B29" i="14"/>
  <c r="C61" i="13" l="1"/>
  <c r="C60" i="13"/>
  <c r="E58" i="13"/>
  <c r="B51" i="13"/>
  <c r="B49" i="13"/>
  <c r="B47" i="13"/>
  <c r="AA37" i="13"/>
  <c r="X36" i="13"/>
  <c r="V36" i="13"/>
  <c r="X35" i="13"/>
  <c r="V35" i="13"/>
  <c r="A30" i="13" s="1"/>
  <c r="X34" i="13"/>
  <c r="V34" i="13"/>
  <c r="A34" i="13"/>
  <c r="X33" i="13"/>
  <c r="V33" i="13"/>
  <c r="A33" i="13"/>
  <c r="X32" i="13"/>
  <c r="V32" i="13"/>
  <c r="A32" i="13"/>
  <c r="X31" i="13"/>
  <c r="V31" i="13"/>
  <c r="A26" i="13" s="1"/>
  <c r="A31" i="13"/>
  <c r="X30" i="13"/>
  <c r="V30" i="13"/>
  <c r="X29" i="13"/>
  <c r="V29" i="13"/>
  <c r="A29" i="13"/>
  <c r="X28" i="13"/>
  <c r="V28" i="13"/>
  <c r="A28" i="13"/>
  <c r="X27" i="13"/>
  <c r="V27" i="13"/>
  <c r="A27" i="13"/>
  <c r="X26" i="13"/>
  <c r="V26" i="13"/>
  <c r="X25" i="13"/>
  <c r="V25" i="13"/>
  <c r="A25" i="13"/>
  <c r="X24" i="13"/>
  <c r="V24" i="13"/>
  <c r="A24" i="13"/>
  <c r="X23" i="13"/>
  <c r="V23" i="13"/>
  <c r="A23" i="13"/>
  <c r="X22" i="13"/>
  <c r="V22" i="13"/>
  <c r="A22" i="13"/>
  <c r="X21" i="13"/>
  <c r="V21" i="13"/>
  <c r="A21" i="13"/>
  <c r="X20" i="13"/>
  <c r="V20" i="13"/>
  <c r="A20" i="13"/>
  <c r="X19" i="13"/>
  <c r="V19" i="13"/>
  <c r="A19" i="13"/>
  <c r="X18" i="13"/>
  <c r="V18" i="13"/>
  <c r="A18" i="13"/>
  <c r="X17" i="13"/>
  <c r="V17" i="13"/>
  <c r="A17" i="13"/>
  <c r="X16" i="13"/>
  <c r="V16" i="13"/>
  <c r="A16" i="13"/>
  <c r="X15" i="13"/>
  <c r="V15" i="13"/>
  <c r="A15" i="13"/>
  <c r="X14" i="13"/>
  <c r="V14" i="13"/>
  <c r="A14" i="13"/>
  <c r="X13" i="13"/>
  <c r="V13" i="13"/>
  <c r="A13" i="13"/>
  <c r="X12" i="13"/>
  <c r="V12" i="13"/>
  <c r="A12" i="13"/>
  <c r="A11" i="13"/>
  <c r="A10" i="13"/>
  <c r="A9" i="13"/>
  <c r="A8" i="13"/>
  <c r="A7" i="13"/>
  <c r="A6" i="13"/>
  <c r="A5" i="13"/>
  <c r="AA4" i="13"/>
  <c r="AA10" i="13" s="1"/>
  <c r="B5" i="13" s="1"/>
  <c r="A4" i="13"/>
  <c r="A3" i="13"/>
  <c r="B2" i="13"/>
  <c r="AA5" i="13" l="1"/>
  <c r="AA8" i="13"/>
  <c r="B3" i="13" s="1"/>
  <c r="AA11" i="13"/>
  <c r="AA7" i="13"/>
  <c r="AA6" i="13"/>
  <c r="AA9" i="13"/>
  <c r="B4" i="13" s="1"/>
  <c r="AA29" i="13" l="1"/>
  <c r="AA38" i="13"/>
  <c r="AA32" i="13"/>
  <c r="AA33" i="13"/>
  <c r="AA30" i="13"/>
  <c r="AA35" i="13"/>
  <c r="AA31" i="13"/>
  <c r="B6" i="13"/>
  <c r="AA36" i="13"/>
  <c r="AA34" i="13"/>
  <c r="AA28" i="13"/>
  <c r="AA27" i="13"/>
  <c r="AA26" i="13"/>
  <c r="AA25" i="13"/>
  <c r="AA24" i="13"/>
  <c r="AA23" i="13"/>
  <c r="AA22" i="13"/>
  <c r="AA21" i="13"/>
  <c r="AA20" i="13"/>
  <c r="AA19" i="13"/>
  <c r="AA18" i="13"/>
  <c r="AA17" i="13"/>
  <c r="AA16" i="13"/>
  <c r="AA15" i="13"/>
  <c r="AA14" i="13"/>
  <c r="AA13" i="13"/>
  <c r="AA12" i="13"/>
  <c r="B8" i="13" l="1"/>
  <c r="AF4" i="13"/>
  <c r="B20" i="13"/>
  <c r="AF16" i="13"/>
  <c r="AF6" i="13"/>
  <c r="B10" i="13"/>
  <c r="AF12" i="13"/>
  <c r="B16" i="13"/>
  <c r="B22" i="13"/>
  <c r="AF18" i="13"/>
  <c r="B30" i="13"/>
  <c r="AF26" i="13"/>
  <c r="B11" i="13"/>
  <c r="AF7" i="13"/>
  <c r="AF13" i="13"/>
  <c r="B17" i="13"/>
  <c r="AF19" i="13"/>
  <c r="B23" i="13"/>
  <c r="AF21" i="13"/>
  <c r="B25" i="13"/>
  <c r="B12" i="13"/>
  <c r="AF8" i="13"/>
  <c r="B18" i="13"/>
  <c r="AF14" i="13"/>
  <c r="B29" i="13"/>
  <c r="AF25" i="13"/>
  <c r="B28" i="13"/>
  <c r="AF24" i="13"/>
  <c r="AF3" i="13"/>
  <c r="B7" i="13"/>
  <c r="AF9" i="13"/>
  <c r="B13" i="13"/>
  <c r="AF15" i="13"/>
  <c r="B19" i="13"/>
  <c r="AF27" i="13"/>
  <c r="B31" i="13"/>
  <c r="B27" i="13"/>
  <c r="AF23" i="13"/>
  <c r="B14" i="13"/>
  <c r="AF10" i="13"/>
  <c r="AA41" i="13"/>
  <c r="B34" i="13" s="1"/>
  <c r="B32" i="13"/>
  <c r="AA40" i="13"/>
  <c r="AA39" i="13"/>
  <c r="B33" i="13" s="1"/>
  <c r="B9" i="13"/>
  <c r="AF5" i="13"/>
  <c r="B15" i="13"/>
  <c r="AF11" i="13"/>
  <c r="AF17" i="13"/>
  <c r="B21" i="13"/>
  <c r="AF22" i="13"/>
  <c r="B26" i="13"/>
  <c r="B24" i="13"/>
  <c r="AF20" i="13"/>
  <c r="B62" i="12" l="1"/>
  <c r="B50" i="11"/>
  <c r="C61" i="8"/>
  <c r="E59" i="8"/>
  <c r="B52" i="8"/>
  <c r="B54" i="8" s="1"/>
  <c r="B50" i="8"/>
  <c r="B48" i="8"/>
  <c r="B46" i="8"/>
  <c r="X38" i="8"/>
  <c r="V38" i="8"/>
  <c r="X37" i="8"/>
  <c r="V37" i="8"/>
  <c r="A29" i="8" s="1"/>
  <c r="X36" i="8"/>
  <c r="V36" i="8"/>
  <c r="X35" i="8"/>
  <c r="V35" i="8"/>
  <c r="X34" i="8"/>
  <c r="V34" i="8"/>
  <c r="X33" i="8"/>
  <c r="V33" i="8"/>
  <c r="X32" i="8"/>
  <c r="V32" i="8"/>
  <c r="A32" i="8"/>
  <c r="X31" i="8"/>
  <c r="V31" i="8"/>
  <c r="A31" i="8"/>
  <c r="X30" i="8"/>
  <c r="V30" i="8"/>
  <c r="A22" i="8" s="1"/>
  <c r="A30" i="8"/>
  <c r="X29" i="8"/>
  <c r="V29" i="8"/>
  <c r="X28" i="8"/>
  <c r="V28" i="8"/>
  <c r="A28" i="8"/>
  <c r="X27" i="8"/>
  <c r="V27" i="8"/>
  <c r="A27" i="8"/>
  <c r="X26" i="8"/>
  <c r="V26" i="8"/>
  <c r="A26" i="8"/>
  <c r="X25" i="8"/>
  <c r="V25" i="8"/>
  <c r="A25" i="8"/>
  <c r="X24" i="8"/>
  <c r="V24" i="8"/>
  <c r="A24" i="8"/>
  <c r="X23" i="8"/>
  <c r="V23" i="8"/>
  <c r="A23" i="8"/>
  <c r="X22" i="8"/>
  <c r="V22" i="8"/>
  <c r="X21" i="8"/>
  <c r="V21" i="8"/>
  <c r="A21" i="8"/>
  <c r="X20" i="8"/>
  <c r="V20" i="8"/>
  <c r="A20" i="8"/>
  <c r="X19" i="8"/>
  <c r="V19" i="8"/>
  <c r="A19" i="8"/>
  <c r="X18" i="8"/>
  <c r="V18" i="8"/>
  <c r="A18" i="8"/>
  <c r="X17" i="8"/>
  <c r="V17" i="8"/>
  <c r="A17" i="8"/>
  <c r="X16" i="8"/>
  <c r="V16" i="8"/>
  <c r="A16" i="8"/>
  <c r="X15" i="8"/>
  <c r="V15" i="8"/>
  <c r="A15" i="8"/>
  <c r="A14" i="8"/>
  <c r="A13" i="8"/>
  <c r="A12" i="8"/>
  <c r="A11" i="8"/>
  <c r="AA10" i="8"/>
  <c r="AF6" i="8" s="1"/>
  <c r="A10" i="8"/>
  <c r="A9" i="8"/>
  <c r="A8" i="8"/>
  <c r="AA7" i="8"/>
  <c r="AF3" i="8" s="1"/>
  <c r="A7" i="8"/>
  <c r="A6" i="8"/>
  <c r="AA5" i="8"/>
  <c r="AA11" i="8" s="1"/>
  <c r="AF7" i="8" s="1"/>
  <c r="A5" i="8"/>
  <c r="AA4" i="8"/>
  <c r="B4" i="8"/>
  <c r="A4" i="8"/>
  <c r="A3" i="8"/>
  <c r="B2" i="8"/>
  <c r="A2" i="8"/>
  <c r="B3" i="8" l="1"/>
  <c r="AA6" i="8"/>
  <c r="AA9" i="8"/>
  <c r="AA12" i="8"/>
  <c r="AA8" i="8"/>
  <c r="AF4" i="8" s="1"/>
  <c r="AA14" i="8" l="1"/>
  <c r="AA13" i="8"/>
  <c r="AF9" i="8" s="1"/>
  <c r="AF8" i="8"/>
  <c r="AF5" i="8"/>
  <c r="B5" i="8"/>
  <c r="AA27" i="8" l="1"/>
  <c r="AA26" i="8"/>
  <c r="AA25" i="8"/>
  <c r="AA24" i="8"/>
  <c r="AA23" i="8"/>
  <c r="AA22" i="8"/>
  <c r="AA21" i="8"/>
  <c r="AA20" i="8"/>
  <c r="AA19" i="8"/>
  <c r="AA18" i="8"/>
  <c r="AA17" i="8"/>
  <c r="AA16" i="8"/>
  <c r="AA15" i="8"/>
  <c r="AA36" i="8"/>
  <c r="B28" i="8" s="1"/>
  <c r="AA34" i="8"/>
  <c r="B26" i="8" s="1"/>
  <c r="AA32" i="8"/>
  <c r="B24" i="8" s="1"/>
  <c r="AA28" i="8"/>
  <c r="AA30" i="8"/>
  <c r="AF10" i="8"/>
  <c r="AA39" i="8"/>
  <c r="AA40" i="8" s="1"/>
  <c r="AA31" i="8"/>
  <c r="B23" i="8" s="1"/>
  <c r="AA38" i="8"/>
  <c r="B30" i="8" s="1"/>
  <c r="AA37" i="8"/>
  <c r="B29" i="8" s="1"/>
  <c r="AA35" i="8"/>
  <c r="B27" i="8" s="1"/>
  <c r="AA33" i="8"/>
  <c r="B25" i="8" s="1"/>
  <c r="AA29" i="8"/>
  <c r="B6" i="8"/>
  <c r="B22" i="8" l="1"/>
  <c r="AF26" i="8"/>
  <c r="AF12" i="8"/>
  <c r="B8" i="8"/>
  <c r="AF18" i="8"/>
  <c r="B14" i="8"/>
  <c r="B15" i="8"/>
  <c r="AF19" i="8"/>
  <c r="B16" i="8"/>
  <c r="AF20" i="8"/>
  <c r="B21" i="8"/>
  <c r="AF25" i="8"/>
  <c r="AA42" i="8"/>
  <c r="B32" i="8" s="1"/>
  <c r="AA41" i="8"/>
  <c r="B31" i="8" s="1"/>
  <c r="B12" i="8"/>
  <c r="AF16" i="8"/>
  <c r="B18" i="8"/>
  <c r="AF22" i="8"/>
  <c r="AF24" i="8"/>
  <c r="B20" i="8"/>
  <c r="B9" i="8"/>
  <c r="AF13" i="8"/>
  <c r="B10" i="8"/>
  <c r="AF14" i="8"/>
  <c r="B11" i="8"/>
  <c r="AF15" i="8"/>
  <c r="B17" i="8"/>
  <c r="AF21" i="8"/>
  <c r="AF11" i="8"/>
  <c r="B7" i="8"/>
  <c r="B13" i="8"/>
  <c r="AF17" i="8"/>
  <c r="B19" i="8"/>
  <c r="AF23" i="8"/>
  <c r="C65" i="7" l="1"/>
  <c r="C64" i="7"/>
  <c r="E62" i="7"/>
  <c r="B57" i="7"/>
  <c r="B55" i="7"/>
  <c r="B53" i="7"/>
  <c r="X33" i="7"/>
  <c r="V33" i="7"/>
  <c r="A25" i="7" s="1"/>
  <c r="X32" i="7"/>
  <c r="V32" i="7"/>
  <c r="X31" i="7"/>
  <c r="V31" i="7"/>
  <c r="A23" i="7" s="1"/>
  <c r="X30" i="7"/>
  <c r="V30" i="7"/>
  <c r="X29" i="7"/>
  <c r="V29" i="7"/>
  <c r="A21" i="7" s="1"/>
  <c r="X28" i="7"/>
  <c r="V28" i="7"/>
  <c r="X27" i="7"/>
  <c r="V27" i="7"/>
  <c r="A19" i="7" s="1"/>
  <c r="X26" i="7"/>
  <c r="V26" i="7"/>
  <c r="A26" i="7"/>
  <c r="X25" i="7"/>
  <c r="V25" i="7"/>
  <c r="X24" i="7"/>
  <c r="V24" i="7"/>
  <c r="A24" i="7"/>
  <c r="X23" i="7"/>
  <c r="V23" i="7"/>
  <c r="A15" i="7" s="1"/>
  <c r="X22" i="7"/>
  <c r="V22" i="7"/>
  <c r="A22" i="7"/>
  <c r="X21" i="7"/>
  <c r="V21" i="7"/>
  <c r="A13" i="7" s="1"/>
  <c r="X20" i="7"/>
  <c r="V20" i="7"/>
  <c r="A12" i="7" s="1"/>
  <c r="A20" i="7"/>
  <c r="X19" i="7"/>
  <c r="V19" i="7"/>
  <c r="X18" i="7"/>
  <c r="V18" i="7"/>
  <c r="A10" i="7" s="1"/>
  <c r="A18" i="7"/>
  <c r="X17" i="7"/>
  <c r="V17" i="7"/>
  <c r="A9" i="7" s="1"/>
  <c r="A17" i="7"/>
  <c r="X16" i="7"/>
  <c r="V16" i="7"/>
  <c r="A16" i="7"/>
  <c r="X15" i="7"/>
  <c r="V15" i="7"/>
  <c r="A7" i="7" s="1"/>
  <c r="A14" i="7"/>
  <c r="A11" i="7"/>
  <c r="AA9" i="7"/>
  <c r="A8" i="7"/>
  <c r="AA6" i="7"/>
  <c r="B3" i="7" s="1"/>
  <c r="A6" i="7"/>
  <c r="AA5" i="7"/>
  <c r="A5" i="7"/>
  <c r="AA4" i="7"/>
  <c r="AA8" i="7" s="1"/>
  <c r="B5" i="7" s="1"/>
  <c r="A4" i="7"/>
  <c r="A3" i="7"/>
  <c r="B2" i="7"/>
  <c r="AA7" i="7" l="1"/>
  <c r="B4" i="7" s="1"/>
  <c r="AA10" i="7"/>
  <c r="AF3" i="7" l="1"/>
  <c r="AA14" i="7"/>
  <c r="AA11" i="7"/>
  <c r="AF4" i="7" s="1"/>
  <c r="AA12" i="7"/>
  <c r="AF5" i="7" s="1"/>
  <c r="AA13" i="7"/>
  <c r="AF6" i="7" s="1"/>
  <c r="AA31" i="7" l="1"/>
  <c r="B23" i="7" s="1"/>
  <c r="AA23" i="7"/>
  <c r="B6" i="7"/>
  <c r="AA34" i="7"/>
  <c r="AA35" i="7" s="1"/>
  <c r="B26" i="7" s="1"/>
  <c r="AA22" i="7"/>
  <c r="AA21" i="7"/>
  <c r="AA20" i="7"/>
  <c r="AA19" i="7"/>
  <c r="AA18" i="7"/>
  <c r="AA17" i="7"/>
  <c r="AA16" i="7"/>
  <c r="AA15" i="7"/>
  <c r="AA24" i="7"/>
  <c r="AA32" i="7"/>
  <c r="B24" i="7" s="1"/>
  <c r="AA30" i="7"/>
  <c r="B22" i="7" s="1"/>
  <c r="AA28" i="7"/>
  <c r="AA26" i="7"/>
  <c r="AA33" i="7"/>
  <c r="B25" i="7" s="1"/>
  <c r="AA29" i="7"/>
  <c r="B21" i="7" s="1"/>
  <c r="AA27" i="7"/>
  <c r="AA25" i="7"/>
  <c r="AF7" i="7"/>
  <c r="AF8" i="7" l="1"/>
  <c r="B7" i="7"/>
  <c r="AF14" i="7"/>
  <c r="B13" i="7"/>
  <c r="AF15" i="7"/>
  <c r="B14" i="7"/>
  <c r="AF18" i="7"/>
  <c r="B17" i="7"/>
  <c r="AF11" i="7"/>
  <c r="B10" i="7"/>
  <c r="AF19" i="7"/>
  <c r="B18" i="7"/>
  <c r="AF21" i="7"/>
  <c r="B20" i="7"/>
  <c r="AF20" i="7"/>
  <c r="B19" i="7"/>
  <c r="AF12" i="7"/>
  <c r="B11" i="7"/>
  <c r="AF16" i="7"/>
  <c r="B15" i="7"/>
  <c r="B8" i="7"/>
  <c r="AF9" i="7"/>
  <c r="B9" i="7"/>
  <c r="AF10" i="7"/>
  <c r="AF17" i="7"/>
  <c r="B16" i="7"/>
  <c r="AF13" i="7"/>
  <c r="B12" i="7"/>
  <c r="C59" i="6" l="1"/>
  <c r="C58" i="6"/>
  <c r="E56" i="6"/>
  <c r="B53" i="6"/>
  <c r="B51" i="6"/>
  <c r="B49" i="6"/>
  <c r="B47" i="6"/>
  <c r="B45" i="6"/>
  <c r="X32" i="6"/>
  <c r="V32" i="6"/>
  <c r="X31" i="6"/>
  <c r="V31" i="6"/>
  <c r="A24" i="6" s="1"/>
  <c r="X30" i="6"/>
  <c r="V30" i="6"/>
  <c r="X29" i="6"/>
  <c r="V29" i="6"/>
  <c r="A22" i="6" s="1"/>
  <c r="X28" i="6"/>
  <c r="V28" i="6"/>
  <c r="X27" i="6"/>
  <c r="V27" i="6"/>
  <c r="A20" i="6" s="1"/>
  <c r="A27" i="6"/>
  <c r="X26" i="6"/>
  <c r="V26" i="6"/>
  <c r="A26" i="6"/>
  <c r="X25" i="6"/>
  <c r="V25" i="6"/>
  <c r="A25" i="6"/>
  <c r="X24" i="6"/>
  <c r="V24" i="6"/>
  <c r="X23" i="6"/>
  <c r="V23" i="6"/>
  <c r="A23" i="6"/>
  <c r="X22" i="6"/>
  <c r="V22" i="6"/>
  <c r="X21" i="6"/>
  <c r="V21" i="6"/>
  <c r="A21" i="6"/>
  <c r="X20" i="6"/>
  <c r="V20" i="6"/>
  <c r="X19" i="6"/>
  <c r="V19" i="6"/>
  <c r="A19" i="6"/>
  <c r="X18" i="6"/>
  <c r="V18" i="6"/>
  <c r="A18" i="6"/>
  <c r="X17" i="6"/>
  <c r="V17" i="6"/>
  <c r="A17" i="6"/>
  <c r="X16" i="6"/>
  <c r="V16" i="6"/>
  <c r="A16" i="6"/>
  <c r="X15" i="6"/>
  <c r="V15" i="6"/>
  <c r="A15" i="6"/>
  <c r="X14" i="6"/>
  <c r="V14" i="6"/>
  <c r="A14" i="6"/>
  <c r="X13" i="6"/>
  <c r="V13" i="6"/>
  <c r="A13" i="6"/>
  <c r="X12" i="6"/>
  <c r="V12" i="6"/>
  <c r="A12" i="6"/>
  <c r="A11" i="6"/>
  <c r="A10" i="6"/>
  <c r="A9" i="6"/>
  <c r="A8" i="6"/>
  <c r="A7" i="6"/>
  <c r="A6" i="6"/>
  <c r="AA5" i="6"/>
  <c r="B3" i="6" s="1"/>
  <c r="A5" i="6"/>
  <c r="AA4" i="6"/>
  <c r="AA6" i="6" s="1"/>
  <c r="A4" i="6"/>
  <c r="A3" i="6"/>
  <c r="AA9" i="6" l="1"/>
  <c r="AA11" i="6"/>
  <c r="AA8" i="6"/>
  <c r="AA10" i="6"/>
  <c r="AA7" i="6"/>
  <c r="B2" i="6"/>
  <c r="AA25" i="6" l="1"/>
  <c r="AA28" i="6"/>
  <c r="AA22" i="6"/>
  <c r="AA19" i="6"/>
  <c r="AA16" i="6"/>
  <c r="AA13" i="6"/>
  <c r="AA26" i="6"/>
  <c r="AA32" i="6"/>
  <c r="AA24" i="6"/>
  <c r="AA23" i="6"/>
  <c r="AA20" i="6"/>
  <c r="AA17" i="6"/>
  <c r="AA14" i="6"/>
  <c r="AA31" i="6"/>
  <c r="AA29" i="6"/>
  <c r="AA27" i="6"/>
  <c r="AA33" i="6"/>
  <c r="B4" i="6"/>
  <c r="AA30" i="6"/>
  <c r="AA21" i="6"/>
  <c r="AA18" i="6"/>
  <c r="AA15" i="6"/>
  <c r="AA12" i="6"/>
  <c r="AA35" i="6" l="1"/>
  <c r="B27" i="6" s="1"/>
  <c r="AA34" i="6"/>
  <c r="B26" i="6" s="1"/>
  <c r="AF15" i="6"/>
  <c r="B17" i="6"/>
  <c r="B10" i="6"/>
  <c r="AF8" i="6"/>
  <c r="B6" i="6"/>
  <c r="AF4" i="6"/>
  <c r="AF11" i="6"/>
  <c r="B13" i="6"/>
  <c r="B8" i="6"/>
  <c r="AF6" i="6"/>
  <c r="B16" i="6"/>
  <c r="AF14" i="6"/>
  <c r="B12" i="6"/>
  <c r="AF10" i="6"/>
  <c r="B22" i="6"/>
  <c r="AF20" i="6"/>
  <c r="B14" i="6"/>
  <c r="AF12" i="6"/>
  <c r="AF22" i="6"/>
  <c r="B24" i="6"/>
  <c r="B25" i="6"/>
  <c r="AF23" i="6"/>
  <c r="B21" i="6"/>
  <c r="AF19" i="6"/>
  <c r="B5" i="6"/>
  <c r="AF3" i="6"/>
  <c r="B9" i="6"/>
  <c r="AF7" i="6"/>
  <c r="AF18" i="6"/>
  <c r="B20" i="6"/>
  <c r="B11" i="6"/>
  <c r="AF9" i="6"/>
  <c r="AF13" i="6"/>
  <c r="B15" i="6"/>
  <c r="AF21" i="6"/>
  <c r="B23" i="6"/>
  <c r="B7" i="6"/>
  <c r="AF5" i="6"/>
  <c r="B19" i="6"/>
  <c r="AF17" i="6"/>
  <c r="AF16" i="6"/>
  <c r="B18" i="6"/>
  <c r="C65" i="5" l="1"/>
  <c r="C64" i="5"/>
  <c r="E63" i="5"/>
  <c r="B55" i="5"/>
  <c r="B53" i="5"/>
  <c r="B51" i="5"/>
  <c r="B48" i="5"/>
  <c r="X33" i="5"/>
  <c r="V33" i="5"/>
  <c r="X32" i="5"/>
  <c r="V32" i="5"/>
  <c r="A26" i="5" s="1"/>
  <c r="X31" i="5"/>
  <c r="V31" i="5"/>
  <c r="X30" i="5"/>
  <c r="V30" i="5"/>
  <c r="A24" i="5" s="1"/>
  <c r="A30" i="5"/>
  <c r="X29" i="5"/>
  <c r="V29" i="5"/>
  <c r="A23" i="5" s="1"/>
  <c r="A29" i="5"/>
  <c r="X28" i="5"/>
  <c r="V28" i="5"/>
  <c r="A28" i="5"/>
  <c r="X27" i="5"/>
  <c r="V27" i="5"/>
  <c r="A27" i="5"/>
  <c r="X26" i="5"/>
  <c r="V26" i="5"/>
  <c r="X25" i="5"/>
  <c r="V25" i="5"/>
  <c r="A19" i="5" s="1"/>
  <c r="A25" i="5"/>
  <c r="X24" i="5"/>
  <c r="V24" i="5"/>
  <c r="A18" i="5" s="1"/>
  <c r="AF23" i="5"/>
  <c r="X23" i="5"/>
  <c r="V23" i="5"/>
  <c r="A17" i="5" s="1"/>
  <c r="AF22" i="5"/>
  <c r="X22" i="5"/>
  <c r="V22" i="5"/>
  <c r="A16" i="5" s="1"/>
  <c r="A22" i="5"/>
  <c r="AF21" i="5"/>
  <c r="X21" i="5"/>
  <c r="V21" i="5"/>
  <c r="A15" i="5" s="1"/>
  <c r="A21" i="5"/>
  <c r="X20" i="5"/>
  <c r="V20" i="5"/>
  <c r="A14" i="5" s="1"/>
  <c r="A20" i="5"/>
  <c r="X19" i="5"/>
  <c r="V19" i="5"/>
  <c r="A13" i="5" s="1"/>
  <c r="X18" i="5"/>
  <c r="V18" i="5"/>
  <c r="X17" i="5"/>
  <c r="V17" i="5"/>
  <c r="A11" i="5" s="1"/>
  <c r="X16" i="5"/>
  <c r="V16" i="5"/>
  <c r="A10" i="5" s="1"/>
  <c r="X15" i="5"/>
  <c r="V15" i="5"/>
  <c r="X14" i="5"/>
  <c r="V14" i="5"/>
  <c r="A8" i="5" s="1"/>
  <c r="X13" i="5"/>
  <c r="V13" i="5"/>
  <c r="A7" i="5" s="1"/>
  <c r="A12" i="5"/>
  <c r="A9" i="5"/>
  <c r="A6" i="5"/>
  <c r="A5" i="5"/>
  <c r="AA4" i="5"/>
  <c r="AA5" i="5" s="1"/>
  <c r="A4" i="5"/>
  <c r="A3" i="5"/>
  <c r="AA11" i="5" l="1"/>
  <c r="AA8" i="5"/>
  <c r="B3" i="5" s="1"/>
  <c r="AA9" i="5"/>
  <c r="B4" i="5" s="1"/>
  <c r="AA6" i="5"/>
  <c r="AA10" i="5"/>
  <c r="B5" i="5" s="1"/>
  <c r="AA7" i="5"/>
  <c r="B2" i="5"/>
  <c r="AA12" i="5" l="1"/>
  <c r="AA34" i="5"/>
  <c r="AA37" i="5" l="1"/>
  <c r="AF17" i="5"/>
  <c r="AA36" i="5"/>
  <c r="AA35" i="5"/>
  <c r="AA28" i="5"/>
  <c r="AA29" i="5"/>
  <c r="AA25" i="5"/>
  <c r="B6" i="5"/>
  <c r="AA32" i="5"/>
  <c r="AA30" i="5"/>
  <c r="AA24" i="5"/>
  <c r="AA23" i="5"/>
  <c r="AA22" i="5"/>
  <c r="AA21" i="5"/>
  <c r="AA20" i="5"/>
  <c r="AA19" i="5"/>
  <c r="B13" i="5" s="1"/>
  <c r="AA18" i="5"/>
  <c r="B12" i="5" s="1"/>
  <c r="AA17" i="5"/>
  <c r="B11" i="5" s="1"/>
  <c r="AA16" i="5"/>
  <c r="B10" i="5" s="1"/>
  <c r="AA15" i="5"/>
  <c r="B9" i="5" s="1"/>
  <c r="AA14" i="5"/>
  <c r="B8" i="5" s="1"/>
  <c r="AA13" i="5"/>
  <c r="B7" i="5" s="1"/>
  <c r="AA26" i="5"/>
  <c r="AA33" i="5"/>
  <c r="AA31" i="5"/>
  <c r="AA27" i="5"/>
  <c r="AF6" i="5" l="1"/>
  <c r="B17" i="5"/>
  <c r="AF9" i="5"/>
  <c r="B20" i="5"/>
  <c r="B18" i="5"/>
  <c r="AF7" i="5"/>
  <c r="B28" i="5"/>
  <c r="AF18" i="5"/>
  <c r="AF3" i="5"/>
  <c r="B14" i="5"/>
  <c r="B26" i="5"/>
  <c r="AF15" i="5"/>
  <c r="B29" i="5"/>
  <c r="AF19" i="5"/>
  <c r="AF16" i="5"/>
  <c r="B27" i="5"/>
  <c r="B22" i="5"/>
  <c r="AF11" i="5"/>
  <c r="AF12" i="5"/>
  <c r="B23" i="5"/>
  <c r="AF13" i="5"/>
  <c r="B24" i="5"/>
  <c r="AF10" i="5"/>
  <c r="B21" i="5"/>
  <c r="AF4" i="5"/>
  <c r="B15" i="5"/>
  <c r="B25" i="5"/>
  <c r="AF14" i="5"/>
  <c r="B16" i="5"/>
  <c r="AF5" i="5"/>
  <c r="B19" i="5"/>
  <c r="AF8" i="5"/>
  <c r="AF20" i="5"/>
  <c r="B30" i="5"/>
  <c r="C57" i="4" l="1"/>
  <c r="C56" i="4"/>
  <c r="E53" i="4"/>
  <c r="B49" i="4"/>
  <c r="B47" i="4"/>
  <c r="AA36" i="4"/>
  <c r="AA34" i="4"/>
  <c r="B30" i="4" s="1"/>
  <c r="X32" i="4"/>
  <c r="V32" i="4"/>
  <c r="A28" i="4" s="1"/>
  <c r="X31" i="4"/>
  <c r="V31" i="4"/>
  <c r="A27" i="4" s="1"/>
  <c r="A31" i="4"/>
  <c r="AA30" i="4"/>
  <c r="AF24" i="4" s="1"/>
  <c r="X30" i="4"/>
  <c r="V30" i="4"/>
  <c r="A26" i="4" s="1"/>
  <c r="A30" i="4"/>
  <c r="X29" i="4"/>
  <c r="V29" i="4"/>
  <c r="A29" i="4"/>
  <c r="X28" i="4"/>
  <c r="V28" i="4"/>
  <c r="A24" i="4" s="1"/>
  <c r="X27" i="4"/>
  <c r="V27" i="4"/>
  <c r="A23" i="4" s="1"/>
  <c r="X26" i="4"/>
  <c r="V26" i="4"/>
  <c r="A22" i="4" s="1"/>
  <c r="B26" i="4"/>
  <c r="X25" i="4"/>
  <c r="V25" i="4"/>
  <c r="A21" i="4" s="1"/>
  <c r="A25" i="4"/>
  <c r="X24" i="4"/>
  <c r="V24" i="4"/>
  <c r="A20" i="4" s="1"/>
  <c r="X23" i="4"/>
  <c r="V23" i="4"/>
  <c r="A19" i="4" s="1"/>
  <c r="X22" i="4"/>
  <c r="V22" i="4"/>
  <c r="A18" i="4" s="1"/>
  <c r="X21" i="4"/>
  <c r="V21" i="4"/>
  <c r="A17" i="4" s="1"/>
  <c r="X20" i="4"/>
  <c r="V20" i="4"/>
  <c r="A16" i="4" s="1"/>
  <c r="X19" i="4"/>
  <c r="V19" i="4"/>
  <c r="A15" i="4" s="1"/>
  <c r="X18" i="4"/>
  <c r="V18" i="4"/>
  <c r="A14" i="4" s="1"/>
  <c r="X17" i="4"/>
  <c r="V17" i="4"/>
  <c r="A13" i="4" s="1"/>
  <c r="X16" i="4"/>
  <c r="V16" i="4"/>
  <c r="A12" i="4" s="1"/>
  <c r="X15" i="4"/>
  <c r="V15" i="4"/>
  <c r="A11" i="4" s="1"/>
  <c r="X14" i="4"/>
  <c r="V14" i="4"/>
  <c r="A10" i="4" s="1"/>
  <c r="X13" i="4"/>
  <c r="V13" i="4"/>
  <c r="A9" i="4" s="1"/>
  <c r="X12" i="4"/>
  <c r="V12" i="4"/>
  <c r="X11" i="4"/>
  <c r="V11" i="4"/>
  <c r="A7" i="4" s="1"/>
  <c r="X10" i="4"/>
  <c r="V10" i="4"/>
  <c r="A6" i="4" s="1"/>
  <c r="X9" i="4"/>
  <c r="V9" i="4"/>
  <c r="AA8" i="4"/>
  <c r="A8" i="4"/>
  <c r="AA6" i="4"/>
  <c r="AA31" i="4" s="1"/>
  <c r="AA5" i="4"/>
  <c r="A5" i="4"/>
  <c r="AA4" i="4"/>
  <c r="AA35" i="4" s="1"/>
  <c r="B31" i="4" s="1"/>
  <c r="A4" i="4"/>
  <c r="B3" i="4"/>
  <c r="A3" i="4"/>
  <c r="B2" i="4"/>
  <c r="AF25" i="4" l="1"/>
  <c r="B27" i="4"/>
  <c r="AA29" i="4"/>
  <c r="AA28" i="4"/>
  <c r="AA32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33" i="4"/>
  <c r="B29" i="4" s="1"/>
  <c r="B4" i="4"/>
  <c r="AA7" i="4"/>
  <c r="AF21" i="4" l="1"/>
  <c r="B23" i="4"/>
  <c r="AF15" i="4"/>
  <c r="B17" i="4"/>
  <c r="AF9" i="4"/>
  <c r="B11" i="4"/>
  <c r="AF3" i="4"/>
  <c r="B5" i="4"/>
  <c r="AF14" i="4"/>
  <c r="B16" i="4"/>
  <c r="B28" i="4"/>
  <c r="AF26" i="4"/>
  <c r="AF19" i="4"/>
  <c r="B21" i="4"/>
  <c r="AF22" i="4"/>
  <c r="B24" i="4"/>
  <c r="AF18" i="4"/>
  <c r="B20" i="4"/>
  <c r="AF17" i="4"/>
  <c r="B19" i="4"/>
  <c r="AF11" i="4"/>
  <c r="B13" i="4"/>
  <c r="B7" i="4"/>
  <c r="AF5" i="4"/>
  <c r="AF20" i="4"/>
  <c r="B22" i="4"/>
  <c r="AF8" i="4"/>
  <c r="B10" i="4"/>
  <c r="AF13" i="4"/>
  <c r="B15" i="4"/>
  <c r="AF7" i="4"/>
  <c r="B9" i="4"/>
  <c r="AF12" i="4"/>
  <c r="B14" i="4"/>
  <c r="B8" i="4"/>
  <c r="AF6" i="4"/>
  <c r="AF23" i="4"/>
  <c r="B25" i="4"/>
  <c r="AF16" i="4"/>
  <c r="B18" i="4"/>
  <c r="AF10" i="4"/>
  <c r="B12" i="4"/>
  <c r="AF4" i="4"/>
  <c r="B6" i="4"/>
  <c r="C65" i="3" l="1"/>
  <c r="C64" i="3"/>
  <c r="E61" i="3"/>
  <c r="B57" i="3"/>
  <c r="B55" i="3"/>
  <c r="B53" i="3"/>
  <c r="B51" i="3"/>
  <c r="B49" i="3"/>
  <c r="X39" i="3"/>
  <c r="V39" i="3"/>
  <c r="X38" i="3"/>
  <c r="V38" i="3"/>
  <c r="A32" i="3" s="1"/>
  <c r="X37" i="3"/>
  <c r="V37" i="3"/>
  <c r="X36" i="3"/>
  <c r="V36" i="3"/>
  <c r="X35" i="3"/>
  <c r="V35" i="3"/>
  <c r="A35" i="3"/>
  <c r="X34" i="3"/>
  <c r="V34" i="3"/>
  <c r="A34" i="3"/>
  <c r="X33" i="3"/>
  <c r="V33" i="3"/>
  <c r="A27" i="3" s="1"/>
  <c r="A33" i="3"/>
  <c r="X32" i="3"/>
  <c r="V32" i="3"/>
  <c r="X31" i="3"/>
  <c r="V31" i="3"/>
  <c r="A31" i="3"/>
  <c r="X30" i="3"/>
  <c r="V30" i="3"/>
  <c r="A30" i="3"/>
  <c r="X29" i="3"/>
  <c r="V29" i="3"/>
  <c r="A29" i="3"/>
  <c r="X28" i="3"/>
  <c r="V28" i="3"/>
  <c r="A28" i="3"/>
  <c r="X27" i="3"/>
  <c r="V27" i="3"/>
  <c r="X26" i="3"/>
  <c r="V26" i="3"/>
  <c r="A26" i="3"/>
  <c r="X25" i="3"/>
  <c r="V25" i="3"/>
  <c r="A25" i="3"/>
  <c r="X24" i="3"/>
  <c r="V24" i="3"/>
  <c r="A24" i="3"/>
  <c r="X23" i="3"/>
  <c r="V23" i="3"/>
  <c r="A23" i="3"/>
  <c r="X22" i="3"/>
  <c r="V22" i="3"/>
  <c r="A22" i="3"/>
  <c r="X21" i="3"/>
  <c r="V21" i="3"/>
  <c r="A21" i="3"/>
  <c r="X20" i="3"/>
  <c r="V20" i="3"/>
  <c r="A20" i="3"/>
  <c r="X19" i="3"/>
  <c r="V19" i="3"/>
  <c r="A19" i="3"/>
  <c r="X18" i="3"/>
  <c r="V18" i="3"/>
  <c r="A18" i="3"/>
  <c r="X17" i="3"/>
  <c r="V17" i="3"/>
  <c r="A17" i="3"/>
  <c r="X16" i="3"/>
  <c r="V16" i="3"/>
  <c r="A16" i="3"/>
  <c r="X15" i="3"/>
  <c r="V15" i="3"/>
  <c r="A15" i="3"/>
  <c r="X14" i="3"/>
  <c r="V14" i="3"/>
  <c r="A14" i="3"/>
  <c r="X13" i="3"/>
  <c r="V13" i="3"/>
  <c r="A13" i="3"/>
  <c r="A12" i="3"/>
  <c r="AA11" i="3"/>
  <c r="A11" i="3"/>
  <c r="A10" i="3"/>
  <c r="A9" i="3"/>
  <c r="AA8" i="3"/>
  <c r="A8" i="3"/>
  <c r="A7" i="3"/>
  <c r="A6" i="3"/>
  <c r="AA5" i="3"/>
  <c r="B3" i="3" s="1"/>
  <c r="B5" i="3"/>
  <c r="A5" i="3"/>
  <c r="AA4" i="3"/>
  <c r="AA12" i="3" s="1"/>
  <c r="A4" i="3"/>
  <c r="A3" i="3"/>
  <c r="B2" i="3"/>
  <c r="AA30" i="3" l="1"/>
  <c r="AA29" i="3"/>
  <c r="AA28" i="3"/>
  <c r="AA27" i="3"/>
  <c r="AA26" i="3"/>
  <c r="AA25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39" i="3"/>
  <c r="AA31" i="3"/>
  <c r="B6" i="3"/>
  <c r="AA38" i="3"/>
  <c r="AA36" i="3"/>
  <c r="AA32" i="3"/>
  <c r="AA35" i="3"/>
  <c r="AA33" i="3"/>
  <c r="AA40" i="3"/>
  <c r="AA34" i="3"/>
  <c r="AA37" i="3"/>
  <c r="AA7" i="3"/>
  <c r="AA10" i="3"/>
  <c r="B4" i="3" s="1"/>
  <c r="AA6" i="3"/>
  <c r="AA9" i="3"/>
  <c r="AF9" i="3" l="1"/>
  <c r="B13" i="3"/>
  <c r="B31" i="3"/>
  <c r="AF27" i="3"/>
  <c r="AF4" i="3"/>
  <c r="B8" i="3"/>
  <c r="B20" i="3"/>
  <c r="AF16" i="3"/>
  <c r="B15" i="3"/>
  <c r="AF11" i="3"/>
  <c r="B10" i="3"/>
  <c r="AF6" i="3"/>
  <c r="B16" i="3"/>
  <c r="AF12" i="3"/>
  <c r="AF18" i="3"/>
  <c r="B22" i="3"/>
  <c r="B7" i="3"/>
  <c r="AF3" i="3"/>
  <c r="B26" i="3"/>
  <c r="AF22" i="3"/>
  <c r="AF15" i="3"/>
  <c r="B19" i="3"/>
  <c r="AF26" i="3"/>
  <c r="B30" i="3"/>
  <c r="AF10" i="3"/>
  <c r="B14" i="3"/>
  <c r="AF24" i="3"/>
  <c r="B28" i="3"/>
  <c r="AF28" i="3"/>
  <c r="B32" i="3"/>
  <c r="B9" i="3"/>
  <c r="AF5" i="3"/>
  <c r="AF17" i="3"/>
  <c r="B21" i="3"/>
  <c r="AA42" i="3"/>
  <c r="B35" i="3" s="1"/>
  <c r="AA41" i="3"/>
  <c r="B34" i="3" s="1"/>
  <c r="AF23" i="3"/>
  <c r="B27" i="3"/>
  <c r="AF21" i="3"/>
  <c r="B25" i="3"/>
  <c r="AF7" i="3"/>
  <c r="B11" i="3"/>
  <c r="AF13" i="3"/>
  <c r="B17" i="3"/>
  <c r="AF19" i="3"/>
  <c r="B23" i="3"/>
  <c r="B29" i="3"/>
  <c r="AF25" i="3"/>
  <c r="B33" i="3"/>
  <c r="AF29" i="3"/>
  <c r="B12" i="3"/>
  <c r="AF8" i="3"/>
  <c r="AF14" i="3"/>
  <c r="B18" i="3"/>
  <c r="B24" i="3"/>
  <c r="AF20" i="3"/>
  <c r="C61" i="2" l="1"/>
  <c r="C60" i="2"/>
  <c r="E57" i="2"/>
  <c r="B53" i="2"/>
  <c r="B51" i="2"/>
  <c r="B49" i="2"/>
  <c r="B47" i="2"/>
  <c r="AA39" i="2"/>
  <c r="B32" i="2" s="1"/>
  <c r="AA38" i="2"/>
  <c r="B31" i="2" s="1"/>
  <c r="X37" i="2"/>
  <c r="V37" i="2"/>
  <c r="X36" i="2"/>
  <c r="V36" i="2"/>
  <c r="A29" i="2" s="1"/>
  <c r="X35" i="2"/>
  <c r="V35" i="2"/>
  <c r="X34" i="2"/>
  <c r="V34" i="2"/>
  <c r="A27" i="2" s="1"/>
  <c r="X33" i="2"/>
  <c r="V33" i="2"/>
  <c r="A33" i="2"/>
  <c r="X32" i="2"/>
  <c r="V32" i="2"/>
  <c r="A32" i="2"/>
  <c r="X31" i="2"/>
  <c r="V31" i="2"/>
  <c r="A31" i="2"/>
  <c r="X30" i="2"/>
  <c r="V30" i="2"/>
  <c r="A23" i="2" s="1"/>
  <c r="A30" i="2"/>
  <c r="X29" i="2"/>
  <c r="V29" i="2"/>
  <c r="A22" i="2" s="1"/>
  <c r="X28" i="2"/>
  <c r="V28" i="2"/>
  <c r="A21" i="2" s="1"/>
  <c r="A28" i="2"/>
  <c r="X27" i="2"/>
  <c r="V27" i="2"/>
  <c r="X26" i="2"/>
  <c r="V26" i="2"/>
  <c r="A26" i="2"/>
  <c r="X25" i="2"/>
  <c r="V25" i="2"/>
  <c r="A25" i="2"/>
  <c r="X24" i="2"/>
  <c r="V24" i="2"/>
  <c r="A24" i="2"/>
  <c r="X23" i="2"/>
  <c r="V23" i="2"/>
  <c r="X22" i="2"/>
  <c r="V22" i="2"/>
  <c r="X21" i="2"/>
  <c r="V21" i="2"/>
  <c r="X20" i="2"/>
  <c r="V20" i="2"/>
  <c r="A20" i="2"/>
  <c r="X19" i="2"/>
  <c r="V19" i="2"/>
  <c r="A19" i="2"/>
  <c r="X18" i="2"/>
  <c r="V18" i="2"/>
  <c r="A18" i="2"/>
  <c r="X17" i="2"/>
  <c r="V17" i="2"/>
  <c r="A17" i="2"/>
  <c r="X16" i="2"/>
  <c r="V16" i="2"/>
  <c r="A16" i="2"/>
  <c r="X15" i="2"/>
  <c r="V15" i="2"/>
  <c r="A15" i="2"/>
  <c r="AA14" i="2"/>
  <c r="A14" i="2"/>
  <c r="A13" i="2"/>
  <c r="A12" i="2"/>
  <c r="AA11" i="2"/>
  <c r="A11" i="2"/>
  <c r="A10" i="2"/>
  <c r="A9" i="2"/>
  <c r="AA8" i="2"/>
  <c r="A8" i="2"/>
  <c r="A7" i="2"/>
  <c r="A6" i="2"/>
  <c r="AA5" i="2"/>
  <c r="B5" i="2"/>
  <c r="A5" i="2"/>
  <c r="AA4" i="2"/>
  <c r="AA12" i="2" s="1"/>
  <c r="A4" i="2"/>
  <c r="A3" i="2"/>
  <c r="B2" i="2"/>
  <c r="AA40" i="2" l="1"/>
  <c r="B33" i="2" s="1"/>
  <c r="AA7" i="2"/>
  <c r="B4" i="2" s="1"/>
  <c r="AA10" i="2"/>
  <c r="AA13" i="2"/>
  <c r="AA41" i="2"/>
  <c r="AA42" i="2"/>
  <c r="AA6" i="2"/>
  <c r="B3" i="2" s="1"/>
  <c r="AA9" i="2"/>
  <c r="B6" i="2" s="1"/>
  <c r="AA37" i="2" l="1"/>
  <c r="B30" i="2" s="1"/>
  <c r="AA35" i="2"/>
  <c r="AA33" i="2"/>
  <c r="AA27" i="2"/>
  <c r="AA25" i="2"/>
  <c r="AA23" i="2"/>
  <c r="AA19" i="2"/>
  <c r="AA16" i="2"/>
  <c r="AA28" i="2"/>
  <c r="AA22" i="2"/>
  <c r="AA18" i="2"/>
  <c r="AA32" i="2"/>
  <c r="AA29" i="2"/>
  <c r="AA24" i="2"/>
  <c r="AA20" i="2"/>
  <c r="AA17" i="2"/>
  <c r="AA26" i="2"/>
  <c r="AA36" i="2"/>
  <c r="B29" i="2" s="1"/>
  <c r="AA34" i="2"/>
  <c r="AA30" i="2"/>
  <c r="B7" i="2"/>
  <c r="AA31" i="2"/>
  <c r="AA21" i="2"/>
  <c r="AA15" i="2"/>
  <c r="AF4" i="2" l="1"/>
  <c r="B8" i="2"/>
  <c r="AF3" i="2"/>
  <c r="AF12" i="2"/>
  <c r="B16" i="2"/>
  <c r="B19" i="2"/>
  <c r="AF15" i="2"/>
  <c r="B10" i="2"/>
  <c r="AF6" i="2"/>
  <c r="B26" i="2"/>
  <c r="AF22" i="2"/>
  <c r="AF10" i="2"/>
  <c r="B14" i="2"/>
  <c r="B18" i="2"/>
  <c r="AF14" i="2"/>
  <c r="AF16" i="2"/>
  <c r="B20" i="2"/>
  <c r="AF9" i="2"/>
  <c r="B13" i="2"/>
  <c r="B23" i="2"/>
  <c r="AF19" i="2"/>
  <c r="B9" i="2"/>
  <c r="AF5" i="2"/>
  <c r="AF24" i="2"/>
  <c r="B28" i="2"/>
  <c r="B25" i="2"/>
  <c r="AF21" i="2"/>
  <c r="AF7" i="2"/>
  <c r="B11" i="2"/>
  <c r="B24" i="2"/>
  <c r="AF20" i="2"/>
  <c r="B15" i="2"/>
  <c r="AF11" i="2"/>
  <c r="B21" i="2"/>
  <c r="AF17" i="2"/>
  <c r="B17" i="2"/>
  <c r="AF13" i="2"/>
  <c r="B27" i="2"/>
  <c r="AF23" i="2"/>
  <c r="B22" i="2"/>
  <c r="AF18" i="2"/>
  <c r="B12" i="2"/>
  <c r="AF8" i="2"/>
  <c r="C63" i="1" l="1"/>
  <c r="C62" i="1"/>
  <c r="B53" i="1"/>
  <c r="B51" i="1"/>
  <c r="B49" i="1"/>
  <c r="V29" i="1"/>
  <c r="V30" i="1" s="1"/>
  <c r="V31" i="1" s="1"/>
  <c r="X28" i="1"/>
  <c r="V28" i="1"/>
  <c r="A26" i="1" s="1"/>
  <c r="X27" i="1"/>
  <c r="V27" i="1"/>
  <c r="A25" i="1" s="1"/>
  <c r="X26" i="1"/>
  <c r="X25" i="1"/>
  <c r="X24" i="1"/>
  <c r="X23" i="1"/>
  <c r="V23" i="1"/>
  <c r="A21" i="1" s="1"/>
  <c r="X22" i="1"/>
  <c r="V22" i="1"/>
  <c r="A20" i="1" s="1"/>
  <c r="X21" i="1"/>
  <c r="V21" i="1"/>
  <c r="A19" i="1" s="1"/>
  <c r="X20" i="1"/>
  <c r="V20" i="1"/>
  <c r="X19" i="1"/>
  <c r="AD18" i="1"/>
  <c r="V24" i="1" s="1"/>
  <c r="A22" i="1" s="1"/>
  <c r="X18" i="1"/>
  <c r="A18" i="1"/>
  <c r="X17" i="1"/>
  <c r="X16" i="1"/>
  <c r="X15" i="1"/>
  <c r="X14" i="1"/>
  <c r="X13" i="1"/>
  <c r="X12" i="1"/>
  <c r="X11" i="1"/>
  <c r="V11" i="1"/>
  <c r="A9" i="1" s="1"/>
  <c r="X10" i="1"/>
  <c r="X9" i="1"/>
  <c r="V9" i="1"/>
  <c r="AA7" i="1"/>
  <c r="B5" i="1" s="1"/>
  <c r="A7" i="1"/>
  <c r="AA6" i="1"/>
  <c r="B4" i="1" s="1"/>
  <c r="A6" i="1"/>
  <c r="AD5" i="1"/>
  <c r="AD6" i="1" s="1"/>
  <c r="A5" i="1"/>
  <c r="AD4" i="1"/>
  <c r="V10" i="1" s="1"/>
  <c r="A8" i="1" s="1"/>
  <c r="AA4" i="1"/>
  <c r="AA8" i="1" s="1"/>
  <c r="A4" i="1"/>
  <c r="A3" i="1"/>
  <c r="B2" i="1"/>
  <c r="V12" i="1" l="1"/>
  <c r="A10" i="1" s="1"/>
  <c r="AD7" i="1"/>
  <c r="AA28" i="1"/>
  <c r="AA26" i="1"/>
  <c r="AA18" i="1"/>
  <c r="AA17" i="1"/>
  <c r="AA16" i="1"/>
  <c r="AA15" i="1"/>
  <c r="AA14" i="1"/>
  <c r="AA10" i="1"/>
  <c r="AA13" i="1"/>
  <c r="AA12" i="1"/>
  <c r="AA19" i="1"/>
  <c r="AA9" i="1"/>
  <c r="B6" i="1"/>
  <c r="AA25" i="1"/>
  <c r="AA27" i="1"/>
  <c r="AA23" i="1"/>
  <c r="AA22" i="1"/>
  <c r="AA21" i="1"/>
  <c r="AA11" i="1"/>
  <c r="AA24" i="1"/>
  <c r="AA20" i="1"/>
  <c r="AD19" i="1"/>
  <c r="AA5" i="1"/>
  <c r="B3" i="1" s="1"/>
  <c r="V25" i="1" l="1"/>
  <c r="A23" i="1" s="1"/>
  <c r="AD20" i="1"/>
  <c r="V26" i="1" s="1"/>
  <c r="A24" i="1" s="1"/>
  <c r="B21" i="1"/>
  <c r="AF17" i="1"/>
  <c r="AF6" i="1"/>
  <c r="B10" i="1"/>
  <c r="AF11" i="1"/>
  <c r="B15" i="1"/>
  <c r="B11" i="1"/>
  <c r="AF7" i="1"/>
  <c r="AF22" i="1"/>
  <c r="B26" i="1"/>
  <c r="B25" i="1"/>
  <c r="AF21" i="1"/>
  <c r="AA31" i="1"/>
  <c r="AF4" i="1"/>
  <c r="AA30" i="1"/>
  <c r="B8" i="1"/>
  <c r="AA29" i="1"/>
  <c r="B19" i="1"/>
  <c r="AF15" i="1"/>
  <c r="B13" i="1"/>
  <c r="AF9" i="1"/>
  <c r="AD8" i="1"/>
  <c r="V13" i="1"/>
  <c r="A11" i="1" s="1"/>
  <c r="AF14" i="1"/>
  <c r="B18" i="1"/>
  <c r="AF12" i="1"/>
  <c r="B16" i="1"/>
  <c r="B22" i="1"/>
  <c r="AF18" i="1"/>
  <c r="B23" i="1"/>
  <c r="AF19" i="1"/>
  <c r="AF20" i="1"/>
  <c r="B24" i="1"/>
  <c r="B9" i="1"/>
  <c r="AF5" i="1"/>
  <c r="AF8" i="1"/>
  <c r="B12" i="1"/>
  <c r="B7" i="1"/>
  <c r="AF3" i="1"/>
  <c r="AF16" i="1"/>
  <c r="B20" i="1"/>
  <c r="AF13" i="1"/>
  <c r="B17" i="1"/>
  <c r="AF10" i="1"/>
  <c r="B14" i="1"/>
  <c r="AD9" i="1" l="1"/>
  <c r="V14" i="1"/>
  <c r="A12" i="1" s="1"/>
  <c r="V15" i="1" l="1"/>
  <c r="A13" i="1" s="1"/>
  <c r="AD10" i="1"/>
  <c r="V16" i="1" l="1"/>
  <c r="A14" i="1" s="1"/>
  <c r="AD11" i="1"/>
  <c r="V17" i="1" l="1"/>
  <c r="A15" i="1" s="1"/>
  <c r="AD12" i="1"/>
  <c r="AD13" i="1" l="1"/>
  <c r="V19" i="1" s="1"/>
  <c r="A17" i="1" s="1"/>
  <c r="V18" i="1"/>
  <c r="A16" i="1" s="1"/>
</calcChain>
</file>

<file path=xl/sharedStrings.xml><?xml version="1.0" encoding="utf-8"?>
<sst xmlns="http://schemas.openxmlformats.org/spreadsheetml/2006/main" count="574" uniqueCount="171">
  <si>
    <t>ABSCISADO</t>
  </si>
  <si>
    <t>COTA</t>
  </si>
  <si>
    <t>OBSERVACIÓN</t>
  </si>
  <si>
    <t>RESUMEN CARTERA CALCULADA</t>
  </si>
  <si>
    <t>PERFIL TRANSVERSAL - ESTACIÓN: 35107030_CABUYARO_META</t>
  </si>
  <si>
    <t>CARTERA DE NIVELACIÓN CALCULADA /35107030_CABUYARO_META</t>
  </si>
  <si>
    <t>AFORO LÍQUIDO</t>
  </si>
  <si>
    <t>S/BM</t>
  </si>
  <si>
    <t>Distancia (m)</t>
  </si>
  <si>
    <t>Vista          Atrás (+)</t>
  </si>
  <si>
    <t>Vista Intermedia (-)</t>
  </si>
  <si>
    <t>Vista Adelante (-)</t>
  </si>
  <si>
    <t>Cota BM                  (m)</t>
  </si>
  <si>
    <t>OBSERVACIONES</t>
  </si>
  <si>
    <t>DIST. (m)</t>
  </si>
  <si>
    <t>PROF. (m)</t>
  </si>
  <si>
    <t xml:space="preserve">N.A.O.I </t>
  </si>
  <si>
    <t>S/BM 2</t>
  </si>
  <si>
    <t>vista atrás</t>
  </si>
  <si>
    <t>0.00 DPR BM</t>
  </si>
  <si>
    <t>CAB BCO</t>
  </si>
  <si>
    <t>N.A.O.D</t>
  </si>
  <si>
    <t>DESBORDADO</t>
  </si>
  <si>
    <t>DETALLES</t>
  </si>
  <si>
    <t>NAOI</t>
  </si>
  <si>
    <t>NAOD</t>
  </si>
  <si>
    <t>Maximetro</t>
  </si>
  <si>
    <t>Mira 6 - 7 m</t>
  </si>
  <si>
    <t>Mira 5 - 6 m</t>
  </si>
  <si>
    <t>Desbordamiento</t>
  </si>
  <si>
    <t xml:space="preserve">Cota cero (m) =  </t>
  </si>
  <si>
    <t xml:space="preserve">Cota cero Max (m) =  </t>
  </si>
  <si>
    <t>Cota BM (m) =</t>
  </si>
  <si>
    <t xml:space="preserve">Cota inundacion  =   </t>
  </si>
  <si>
    <t>PERFIL TRANSVERSAL - ESTACIÓN: 35117010_HUMAPO_META</t>
  </si>
  <si>
    <t>CARTERA DE NIVELACIÓN CALCULADA /35117010_HUMAPO_META</t>
  </si>
  <si>
    <t>S/BM 1</t>
  </si>
  <si>
    <t>ATRÁS DPR</t>
  </si>
  <si>
    <t>DPR</t>
  </si>
  <si>
    <t>PALA BCO</t>
  </si>
  <si>
    <t>N.A.D.D</t>
  </si>
  <si>
    <t>CAB MAX</t>
  </si>
  <si>
    <t>S/9 m.</t>
  </si>
  <si>
    <t>S/8 m.</t>
  </si>
  <si>
    <t>S/7 m.</t>
  </si>
  <si>
    <t>N.A.O.I</t>
  </si>
  <si>
    <t>DESBORDA</t>
  </si>
  <si>
    <t>Mira 8 - 9 m</t>
  </si>
  <si>
    <t>Mira 7 - 8 m</t>
  </si>
  <si>
    <t>Mira 6- 7 m</t>
  </si>
  <si>
    <t>PERFIL TRANSVERSAL - ESTACIÓN: 32107010_PTO_ARTURO_GUAVIARE</t>
  </si>
  <si>
    <t>CARTERA DE NIVELACIÓN CALCULADA / 32107010_PTO_ARTURO_GUAVIARE</t>
  </si>
  <si>
    <t xml:space="preserve">S/BM </t>
  </si>
  <si>
    <t>S/10 m.</t>
  </si>
  <si>
    <t>S/MAX CAB</t>
  </si>
  <si>
    <t>Cab BCO Desborda</t>
  </si>
  <si>
    <t>Mira 9 - 10 m</t>
  </si>
  <si>
    <t>PERFIL TRANSVERSAL - ESTACIÓN: 32097010_MAPIRIPAN_GUAVIARE</t>
  </si>
  <si>
    <t>CARTERA DE NIVELACIÓN CALCULADA / 32097010_MAPIRIPAN_GUAVIARE</t>
  </si>
  <si>
    <t>S/BM 4</t>
  </si>
  <si>
    <t>S/BM 4 Corredor</t>
  </si>
  <si>
    <t>D.P.R IZQ</t>
  </si>
  <si>
    <t>PERFIL TRANSVERSAL - ESTACIÓN: 32157010_MAPIRIPANA_GUAVIARE</t>
  </si>
  <si>
    <t>CARTERA DE NIVELACIÓN CALCULADA /32157010_MAPIRIPANA_GUAVIARE</t>
  </si>
  <si>
    <t>S/12 m.</t>
  </si>
  <si>
    <t>S/Pata Max</t>
  </si>
  <si>
    <t>00/ DPR</t>
  </si>
  <si>
    <t>MAXIMETRO</t>
  </si>
  <si>
    <t>Mira 10 - 12 m</t>
  </si>
  <si>
    <t>Mira 8 - 10 m</t>
  </si>
  <si>
    <t>PERFIL TRANSVERSAL - ESTACIÓN: 32157040_PUEBLO_NUEVO_GUAVIARE</t>
  </si>
  <si>
    <t>CARTERA DE NIVELACIÓN CALCULADA /32157040_PUEBLO_NUEVO_GUAVIARE</t>
  </si>
  <si>
    <t xml:space="preserve">S/ BM </t>
  </si>
  <si>
    <t>S/BCO</t>
  </si>
  <si>
    <t>S/11 m.</t>
  </si>
  <si>
    <t>N.D.M.I</t>
  </si>
  <si>
    <t>Mira 11 - 12 m</t>
  </si>
  <si>
    <t>Mira 10 - 11 m</t>
  </si>
  <si>
    <t>PERFIL TRANSVERSAL - ESTACIÓN: 32207010_EL_CEJAL_GUAVIARE</t>
  </si>
  <si>
    <t>CARTERA DE NIVELACIÓN CALCULADA /32207010_EL_CEJAL_GUAVIARE</t>
  </si>
  <si>
    <t xml:space="preserve">S/ BM #1 </t>
  </si>
  <si>
    <t>S/Cabeza Riel</t>
  </si>
  <si>
    <t>S/00 DPR</t>
  </si>
  <si>
    <t>S/MAX</t>
  </si>
  <si>
    <t>N.D.M.D</t>
  </si>
  <si>
    <t>S/N.D.M.D</t>
  </si>
  <si>
    <t>Mira 9- 10 m</t>
  </si>
  <si>
    <t>PERFIL TRANSVERSAL - ESTACIÓN: 31097010_GUAYARE_GUAVIARE</t>
  </si>
  <si>
    <t>CARTERA DE NIVELACIÓN CALCULADA /31097010_GUAYARE_GUAVIARE</t>
  </si>
  <si>
    <t>S/BM 00 DPR</t>
  </si>
  <si>
    <t>S/15 m.</t>
  </si>
  <si>
    <t>S/14 m.</t>
  </si>
  <si>
    <t>S/13 m.</t>
  </si>
  <si>
    <t>S/10m.</t>
  </si>
  <si>
    <t>S/N.A.O.D</t>
  </si>
  <si>
    <t>N.A.O.I Desbordado</t>
  </si>
  <si>
    <t>S/N.A.O.I</t>
  </si>
  <si>
    <t>S/N.D.M.I</t>
  </si>
  <si>
    <t>Mira 14 - 15 m.</t>
  </si>
  <si>
    <t>Mira 13 - 14 m</t>
  </si>
  <si>
    <t>Mira 12 - 13 m</t>
  </si>
  <si>
    <t>ABCISADO</t>
  </si>
  <si>
    <t>PERFIL TRANSVERSAL</t>
  </si>
  <si>
    <t>RESUMEN</t>
  </si>
  <si>
    <t>BM</t>
  </si>
  <si>
    <t>NOMBRE:</t>
  </si>
  <si>
    <t>LETICIA</t>
  </si>
  <si>
    <t>COTA BM:</t>
  </si>
  <si>
    <t>PRD</t>
  </si>
  <si>
    <t>CODIGO:</t>
  </si>
  <si>
    <t>COTA CERO:</t>
  </si>
  <si>
    <t>CORRIENTE:</t>
  </si>
  <si>
    <t>AMAZONAS</t>
  </si>
  <si>
    <t>COTA MAX:</t>
  </si>
  <si>
    <t>FECHA:</t>
  </si>
  <si>
    <t>25-09-2012</t>
  </si>
  <si>
    <t>LECTURA LM (m):</t>
  </si>
  <si>
    <t>LEVANTÓ:</t>
  </si>
  <si>
    <t>JOSE PARDO-EDGAR RIVERA</t>
  </si>
  <si>
    <t>COTA INUNDACION:</t>
  </si>
  <si>
    <t>DIBUJÓ:</t>
  </si>
  <si>
    <t>MABELL MOLINA</t>
  </si>
  <si>
    <t>REVISÓ:</t>
  </si>
  <si>
    <t>AFORO</t>
  </si>
  <si>
    <t>V.A (+)</t>
  </si>
  <si>
    <t>V.I. (-)</t>
  </si>
  <si>
    <t>A.I.</t>
  </si>
  <si>
    <t>INICIO PTE</t>
  </si>
  <si>
    <t>BASE PATA PTE</t>
  </si>
  <si>
    <t>S/LM 10</t>
  </si>
  <si>
    <t>MIRA 1</t>
  </si>
  <si>
    <t>MIRA 2</t>
  </si>
  <si>
    <t>MIRA 3</t>
  </si>
  <si>
    <t>S/LM 15</t>
  </si>
  <si>
    <t>S/MIRA</t>
  </si>
  <si>
    <t>COTA "O"</t>
  </si>
  <si>
    <t>COTA MAXIMETRO</t>
  </si>
  <si>
    <t xml:space="preserve">S/6M </t>
  </si>
  <si>
    <t>S/5M</t>
  </si>
  <si>
    <t>BM PARA ESTA TOPOGRAFÍA</t>
  </si>
  <si>
    <t>S/4M</t>
  </si>
  <si>
    <t>S/3M</t>
  </si>
  <si>
    <t>COTA CERO ANTERIOR:</t>
  </si>
  <si>
    <t>S/15</t>
  </si>
  <si>
    <t>S/10</t>
  </si>
  <si>
    <t>CARTERA DE NIVELACIÓN - LETICIA - FECHA: 25-09-2012</t>
  </si>
  <si>
    <t xml:space="preserve">LEVANTÓ: JOSE PARDO-EDGAR RIVERA    -    DIBUJÓ: MABELL MOLINA    -   REVISÓ: </t>
  </si>
  <si>
    <t>DATOS DE LA CARTERA DE CAMPO</t>
  </si>
  <si>
    <t>OBSER.</t>
  </si>
  <si>
    <t xml:space="preserve"> </t>
  </si>
  <si>
    <t>NA OI</t>
  </si>
  <si>
    <t>NIVEL AGUA</t>
  </si>
  <si>
    <t>COTA "0"</t>
  </si>
  <si>
    <t>PERFIL TRANSVERSAL - ESTACIÓN: 35267030_STA_MARIA_META</t>
  </si>
  <si>
    <t>CARTERA DE NIVELACIÓN CALCULADA /35267030_STA_MARIA_META</t>
  </si>
  <si>
    <t>S/ BM #3</t>
  </si>
  <si>
    <t>N.A.O.D.</t>
  </si>
  <si>
    <t>S/ MAX CAB</t>
  </si>
  <si>
    <t>S/7 m. (5-7)</t>
  </si>
  <si>
    <t>Pata BM</t>
  </si>
  <si>
    <t>BCO CAB</t>
  </si>
  <si>
    <t>N.A.O.I.</t>
  </si>
  <si>
    <t>Desborda</t>
  </si>
  <si>
    <t>Pata BCO</t>
  </si>
  <si>
    <t>Mira 7 - 5 m</t>
  </si>
  <si>
    <t>PERFIL TRANSVERSAL - ESTACIÓN: 35257040_ACEITICO_META</t>
  </si>
  <si>
    <t>CARTERA DE NIVELACIÓN CALCULADA /35257040_ACEITICO_META</t>
  </si>
  <si>
    <t xml:space="preserve">CAB BCO   </t>
  </si>
  <si>
    <t>S/BM 2 Replanteado</t>
  </si>
  <si>
    <t xml:space="preserve">CAB BCO Desb </t>
  </si>
  <si>
    <t>Mira 9 -10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</si>
</sst>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14"/>
      <color theme="1"/>
      <name val="Arial Narrow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name val="Arial Narrow"/>
      <family val="2"/>
    </font>
    <font>
      <sz val="14"/>
      <color theme="1"/>
      <name val="Arial Narrow"/>
      <family val="2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b/>
      <sz val="14"/>
      <color indexed="12"/>
      <name val="Arial"/>
      <family val="2"/>
    </font>
    <font>
      <b/>
      <sz val="13"/>
      <name val="Arial"/>
      <family val="2"/>
    </font>
    <font>
      <b/>
      <sz val="11"/>
      <name val="Calibri"/>
      <family val="2"/>
      <scheme val="minor"/>
    </font>
    <font>
      <b/>
      <sz val="14"/>
      <color theme="8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8"/>
      <name val="Arial"/>
      <family val="2"/>
    </font>
    <font>
      <sz val="9"/>
      <name val="Arial"/>
      <family val="2"/>
    </font>
    <font>
      <b/>
      <sz val="10"/>
      <name val="Arial"/>
    </font>
    <font>
      <b/>
      <sz val="9"/>
      <color indexed="16"/>
      <name val="Arial"/>
      <family val="2"/>
    </font>
    <font>
      <b/>
      <sz val="9"/>
      <color indexed="12"/>
      <name val="Arial"/>
      <family val="2"/>
    </font>
    <font>
      <b/>
      <sz val="8"/>
      <color indexed="12"/>
      <name val="Arial"/>
      <family val="2"/>
    </font>
    <font>
      <b/>
      <sz val="9"/>
      <color indexed="10"/>
      <name val="Arial"/>
      <family val="2"/>
    </font>
    <font>
      <b/>
      <sz val="7"/>
      <color indexed="10"/>
      <name val="Arial"/>
      <family val="2"/>
    </font>
    <font>
      <b/>
      <sz val="8"/>
      <color indexed="17"/>
      <name val="Arial"/>
      <family val="2"/>
    </font>
    <font>
      <b/>
      <sz val="9"/>
      <color indexed="17"/>
      <name val="Arial"/>
      <family val="2"/>
    </font>
    <font>
      <b/>
      <sz val="7"/>
      <color indexed="17"/>
      <name val="Arial"/>
      <family val="2"/>
    </font>
    <font>
      <sz val="5"/>
      <name val="Arial"/>
      <family val="2"/>
    </font>
    <font>
      <b/>
      <sz val="14"/>
      <color theme="8"/>
      <name val="Arial Narrow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9">
    <xf numFmtId="0" fontId="0" fillId="0" borderId="0" xfId="0"/>
    <xf numFmtId="0" fontId="3" fillId="2" borderId="1" xfId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1" fillId="0" borderId="0" xfId="1"/>
    <xf numFmtId="2" fontId="7" fillId="0" borderId="1" xfId="1" applyNumberFormat="1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center"/>
    </xf>
    <xf numFmtId="0" fontId="8" fillId="0" borderId="1" xfId="1" applyFont="1" applyBorder="1"/>
    <xf numFmtId="0" fontId="5" fillId="0" borderId="0" xfId="1" applyFont="1" applyAlignment="1">
      <alignment horizontal="center"/>
    </xf>
    <xf numFmtId="0" fontId="10" fillId="0" borderId="0" xfId="1" applyFont="1"/>
    <xf numFmtId="4" fontId="9" fillId="0" borderId="1" xfId="1" applyNumberFormat="1" applyFont="1" applyFill="1" applyBorder="1" applyAlignment="1">
      <alignment horizontal="center" wrapText="1"/>
    </xf>
    <xf numFmtId="2" fontId="9" fillId="0" borderId="1" xfId="1" applyNumberFormat="1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6" fillId="0" borderId="1" xfId="1" applyFont="1" applyFill="1" applyBorder="1"/>
    <xf numFmtId="4" fontId="10" fillId="0" borderId="1" xfId="1" applyNumberFormat="1" applyFont="1" applyBorder="1"/>
    <xf numFmtId="164" fontId="10" fillId="0" borderId="1" xfId="1" applyNumberFormat="1" applyFont="1" applyFill="1" applyBorder="1"/>
    <xf numFmtId="0" fontId="11" fillId="0" borderId="1" xfId="1" applyFont="1" applyBorder="1"/>
    <xf numFmtId="0" fontId="3" fillId="0" borderId="0" xfId="1" applyFont="1"/>
    <xf numFmtId="4" fontId="10" fillId="0" borderId="1" xfId="1" applyNumberFormat="1" applyFont="1" applyFill="1" applyBorder="1"/>
    <xf numFmtId="164" fontId="6" fillId="3" borderId="1" xfId="1" applyNumberFormat="1" applyFont="1" applyFill="1" applyBorder="1"/>
    <xf numFmtId="0" fontId="9" fillId="0" borderId="1" xfId="1" applyFont="1" applyBorder="1"/>
    <xf numFmtId="0" fontId="6" fillId="0" borderId="1" xfId="1" applyFont="1" applyBorder="1"/>
    <xf numFmtId="164" fontId="10" fillId="0" borderId="1" xfId="1" applyNumberFormat="1" applyFont="1" applyBorder="1"/>
    <xf numFmtId="4" fontId="10" fillId="0" borderId="0" xfId="1" applyNumberFormat="1" applyFont="1"/>
    <xf numFmtId="0" fontId="9" fillId="0" borderId="1" xfId="1" applyFont="1" applyFill="1" applyBorder="1"/>
    <xf numFmtId="4" fontId="10" fillId="4" borderId="1" xfId="1" applyNumberFormat="1" applyFont="1" applyFill="1" applyBorder="1"/>
    <xf numFmtId="164" fontId="10" fillId="4" borderId="1" xfId="1" applyNumberFormat="1" applyFont="1" applyFill="1" applyBorder="1"/>
    <xf numFmtId="0" fontId="11" fillId="0" borderId="1" xfId="1" applyFont="1" applyFill="1" applyBorder="1"/>
    <xf numFmtId="0" fontId="0" fillId="0" borderId="1" xfId="0" applyBorder="1"/>
    <xf numFmtId="4" fontId="10" fillId="0" borderId="1" xfId="1" applyNumberFormat="1" applyFont="1" applyFill="1" applyBorder="1" applyAlignment="1">
      <alignment wrapText="1"/>
    </xf>
    <xf numFmtId="0" fontId="6" fillId="0" borderId="1" xfId="1" applyFont="1" applyFill="1" applyBorder="1" applyAlignment="1">
      <alignment vertical="center"/>
    </xf>
    <xf numFmtId="2" fontId="10" fillId="0" borderId="1" xfId="1" applyNumberFormat="1" applyFont="1" applyBorder="1"/>
    <xf numFmtId="0" fontId="0" fillId="0" borderId="1" xfId="0" applyFill="1" applyBorder="1"/>
    <xf numFmtId="2" fontId="10" fillId="0" borderId="1" xfId="1" applyNumberFormat="1" applyFont="1" applyFill="1" applyBorder="1"/>
    <xf numFmtId="0" fontId="1" fillId="0" borderId="1" xfId="1" applyBorder="1"/>
    <xf numFmtId="0" fontId="12" fillId="0" borderId="1" xfId="1" applyFont="1" applyBorder="1"/>
    <xf numFmtId="4" fontId="10" fillId="0" borderId="0" xfId="1" applyNumberFormat="1" applyFont="1" applyFill="1" applyBorder="1" applyAlignment="1">
      <alignment wrapText="1"/>
    </xf>
    <xf numFmtId="2" fontId="10" fillId="0" borderId="0" xfId="1" applyNumberFormat="1" applyFont="1" applyBorder="1"/>
    <xf numFmtId="164" fontId="10" fillId="0" borderId="0" xfId="1" applyNumberFormat="1" applyFont="1" applyFill="1" applyBorder="1"/>
    <xf numFmtId="0" fontId="10" fillId="0" borderId="0" xfId="1" applyFont="1" applyBorder="1"/>
    <xf numFmtId="0" fontId="0" fillId="0" borderId="0" xfId="1" applyFont="1"/>
    <xf numFmtId="4" fontId="10" fillId="0" borderId="5" xfId="1" applyNumberFormat="1" applyFont="1" applyFill="1" applyBorder="1"/>
    <xf numFmtId="0" fontId="0" fillId="0" borderId="5" xfId="0" applyFill="1" applyBorder="1"/>
    <xf numFmtId="164" fontId="10" fillId="0" borderId="0" xfId="1" applyNumberFormat="1" applyFont="1" applyBorder="1"/>
    <xf numFmtId="164" fontId="10" fillId="0" borderId="0" xfId="1" applyNumberFormat="1" applyFont="1"/>
    <xf numFmtId="2" fontId="7" fillId="0" borderId="1" xfId="1" applyNumberFormat="1" applyFont="1" applyBorder="1" applyAlignment="1">
      <alignment horizontal="center"/>
    </xf>
    <xf numFmtId="164" fontId="7" fillId="0" borderId="1" xfId="1" applyNumberFormat="1" applyFont="1" applyBorder="1" applyAlignment="1">
      <alignment horizontal="center"/>
    </xf>
    <xf numFmtId="164" fontId="1" fillId="0" borderId="1" xfId="1" applyNumberFormat="1" applyBorder="1"/>
    <xf numFmtId="2" fontId="8" fillId="2" borderId="1" xfId="1" applyNumberFormat="1" applyFont="1" applyFill="1" applyBorder="1" applyAlignment="1">
      <alignment horizontal="center"/>
    </xf>
    <xf numFmtId="164" fontId="8" fillId="2" borderId="1" xfId="1" applyNumberFormat="1" applyFont="1" applyFill="1" applyBorder="1" applyAlignment="1">
      <alignment horizontal="center"/>
    </xf>
    <xf numFmtId="0" fontId="8" fillId="0" borderId="1" xfId="1" applyFont="1" applyBorder="1" applyAlignment="1">
      <alignment horizontal="center"/>
    </xf>
    <xf numFmtId="2" fontId="8" fillId="0" borderId="1" xfId="1" applyNumberFormat="1" applyFont="1" applyFill="1" applyBorder="1" applyAlignment="1">
      <alignment horizontal="center"/>
    </xf>
    <xf numFmtId="164" fontId="8" fillId="0" borderId="1" xfId="1" applyNumberFormat="1" applyFont="1" applyFill="1" applyBorder="1" applyAlignment="1">
      <alignment horizontal="center"/>
    </xf>
    <xf numFmtId="2" fontId="8" fillId="0" borderId="1" xfId="1" applyNumberFormat="1" applyFont="1" applyBorder="1" applyAlignment="1">
      <alignment horizontal="center"/>
    </xf>
    <xf numFmtId="164" fontId="8" fillId="0" borderId="1" xfId="1" applyNumberFormat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2" fontId="8" fillId="0" borderId="1" xfId="1" applyNumberFormat="1" applyFont="1" applyFill="1" applyBorder="1" applyAlignment="1">
      <alignment horizontal="left"/>
    </xf>
    <xf numFmtId="165" fontId="8" fillId="0" borderId="1" xfId="1" applyNumberFormat="1" applyFont="1" applyFill="1" applyBorder="1" applyAlignment="1">
      <alignment horizontal="center"/>
    </xf>
    <xf numFmtId="165" fontId="0" fillId="0" borderId="0" xfId="0" applyNumberFormat="1"/>
    <xf numFmtId="2" fontId="15" fillId="0" borderId="1" xfId="1" applyNumberFormat="1" applyFont="1" applyFill="1" applyBorder="1" applyAlignment="1">
      <alignment horizontal="left"/>
    </xf>
    <xf numFmtId="0" fontId="13" fillId="0" borderId="0" xfId="1" applyFont="1" applyFill="1" applyBorder="1" applyAlignment="1">
      <alignment vertical="center" textRotation="255" wrapText="1"/>
    </xf>
    <xf numFmtId="164" fontId="0" fillId="0" borderId="0" xfId="0" applyNumberFormat="1"/>
    <xf numFmtId="0" fontId="16" fillId="0" borderId="1" xfId="0" applyFont="1" applyBorder="1"/>
    <xf numFmtId="2" fontId="7" fillId="0" borderId="0" xfId="1" applyNumberFormat="1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0" fontId="12" fillId="0" borderId="0" xfId="1" applyFont="1" applyBorder="1"/>
    <xf numFmtId="0" fontId="4" fillId="0" borderId="0" xfId="1" applyFont="1" applyFill="1" applyBorder="1" applyAlignment="1">
      <alignment horizontal="center" vertical="center" textRotation="255"/>
    </xf>
    <xf numFmtId="4" fontId="8" fillId="0" borderId="1" xfId="1" applyNumberFormat="1" applyFont="1" applyFill="1" applyBorder="1" applyAlignment="1">
      <alignment horizontal="center"/>
    </xf>
    <xf numFmtId="164" fontId="10" fillId="0" borderId="5" xfId="1" applyNumberFormat="1" applyFont="1" applyFill="1" applyBorder="1"/>
    <xf numFmtId="4" fontId="10" fillId="0" borderId="4" xfId="1" applyNumberFormat="1" applyFont="1" applyFill="1" applyBorder="1"/>
    <xf numFmtId="0" fontId="0" fillId="0" borderId="4" xfId="0" applyFill="1" applyBorder="1"/>
    <xf numFmtId="164" fontId="10" fillId="0" borderId="4" xfId="1" applyNumberFormat="1" applyFont="1" applyFill="1" applyBorder="1"/>
    <xf numFmtId="4" fontId="10" fillId="0" borderId="6" xfId="1" applyNumberFormat="1" applyFont="1" applyFill="1" applyBorder="1"/>
    <xf numFmtId="164" fontId="10" fillId="0" borderId="6" xfId="1" applyNumberFormat="1" applyFont="1" applyFill="1" applyBorder="1"/>
    <xf numFmtId="4" fontId="0" fillId="0" borderId="0" xfId="0" applyNumberFormat="1"/>
    <xf numFmtId="4" fontId="10" fillId="0" borderId="2" xfId="1" applyNumberFormat="1" applyFont="1" applyFill="1" applyBorder="1"/>
    <xf numFmtId="0" fontId="6" fillId="0" borderId="1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 textRotation="255" wrapText="1"/>
    </xf>
    <xf numFmtId="4" fontId="10" fillId="0" borderId="0" xfId="1" applyNumberFormat="1" applyFont="1" applyFill="1" applyBorder="1"/>
    <xf numFmtId="0" fontId="4" fillId="0" borderId="0" xfId="1" applyFont="1" applyFill="1" applyBorder="1" applyAlignment="1">
      <alignment vertical="center" textRotation="255"/>
    </xf>
    <xf numFmtId="0" fontId="9" fillId="0" borderId="1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 textRotation="255"/>
    </xf>
    <xf numFmtId="164" fontId="12" fillId="0" borderId="1" xfId="1" applyNumberFormat="1" applyFont="1" applyBorder="1"/>
    <xf numFmtId="0" fontId="12" fillId="0" borderId="1" xfId="1" applyFont="1" applyFill="1" applyBorder="1"/>
    <xf numFmtId="0" fontId="6" fillId="0" borderId="7" xfId="1" applyFont="1" applyFill="1" applyBorder="1"/>
    <xf numFmtId="0" fontId="17" fillId="0" borderId="1" xfId="1" applyFont="1" applyFill="1" applyBorder="1"/>
    <xf numFmtId="0" fontId="18" fillId="0" borderId="1" xfId="1" applyFont="1" applyFill="1" applyBorder="1"/>
    <xf numFmtId="2" fontId="7" fillId="0" borderId="0" xfId="1" applyNumberFormat="1" applyFont="1" applyBorder="1" applyAlignment="1">
      <alignment horizontal="center"/>
    </xf>
    <xf numFmtId="164" fontId="7" fillId="0" borderId="0" xfId="1" applyNumberFormat="1" applyFont="1" applyBorder="1" applyAlignment="1">
      <alignment horizontal="center"/>
    </xf>
    <xf numFmtId="164" fontId="1" fillId="0" borderId="0" xfId="1" applyNumberFormat="1" applyBorder="1"/>
    <xf numFmtId="0" fontId="1" fillId="0" borderId="0" xfId="1" applyBorder="1"/>
    <xf numFmtId="0" fontId="13" fillId="0" borderId="10" xfId="1" applyFont="1" applyFill="1" applyBorder="1" applyAlignment="1">
      <alignment vertical="center" textRotation="255" wrapText="1"/>
    </xf>
    <xf numFmtId="0" fontId="0" fillId="0" borderId="5" xfId="0" applyBorder="1"/>
    <xf numFmtId="0" fontId="0" fillId="0" borderId="11" xfId="0" applyBorder="1"/>
    <xf numFmtId="164" fontId="1" fillId="0" borderId="0" xfId="1" applyNumberFormat="1"/>
    <xf numFmtId="0" fontId="0" fillId="0" borderId="0" xfId="0" applyBorder="1"/>
    <xf numFmtId="0" fontId="12" fillId="0" borderId="0" xfId="1" applyFont="1"/>
    <xf numFmtId="0" fontId="2" fillId="0" borderId="0" xfId="1" applyFont="1" applyFill="1" applyAlignment="1"/>
    <xf numFmtId="0" fontId="20" fillId="0" borderId="13" xfId="0" applyFont="1" applyBorder="1" applyAlignment="1">
      <alignment horizontal="center"/>
    </xf>
    <xf numFmtId="165" fontId="20" fillId="0" borderId="14" xfId="0" applyNumberFormat="1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/>
    <xf numFmtId="2" fontId="22" fillId="0" borderId="16" xfId="0" applyNumberFormat="1" applyFont="1" applyBorder="1" applyAlignment="1">
      <alignment horizontal="center"/>
    </xf>
    <xf numFmtId="165" fontId="22" fillId="0" borderId="6" xfId="0" applyNumberFormat="1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0" fillId="0" borderId="0" xfId="0" applyAlignment="1">
      <alignment horizontal="center"/>
    </xf>
    <xf numFmtId="2" fontId="22" fillId="0" borderId="18" xfId="0" applyNumberFormat="1" applyFont="1" applyBorder="1" applyAlignment="1">
      <alignment horizontal="center"/>
    </xf>
    <xf numFmtId="165" fontId="22" fillId="0" borderId="1" xfId="0" applyNumberFormat="1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2" fontId="22" fillId="0" borderId="20" xfId="0" applyNumberFormat="1" applyFont="1" applyBorder="1" applyAlignment="1">
      <alignment horizontal="center"/>
    </xf>
    <xf numFmtId="165" fontId="22" fillId="0" borderId="21" xfId="0" applyNumberFormat="1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2" fontId="23" fillId="0" borderId="18" xfId="0" applyNumberFormat="1" applyFont="1" applyBorder="1" applyAlignment="1">
      <alignment horizontal="center"/>
    </xf>
    <xf numFmtId="165" fontId="23" fillId="0" borderId="1" xfId="0" applyNumberFormat="1" applyFont="1" applyBorder="1" applyAlignment="1">
      <alignment horizontal="center"/>
    </xf>
    <xf numFmtId="0" fontId="24" fillId="0" borderId="23" xfId="0" applyFont="1" applyBorder="1" applyAlignment="1">
      <alignment horizontal="center"/>
    </xf>
    <xf numFmtId="0" fontId="24" fillId="0" borderId="22" xfId="0" applyFont="1" applyBorder="1" applyAlignment="1">
      <alignment horizontal="center"/>
    </xf>
    <xf numFmtId="2" fontId="25" fillId="0" borderId="24" xfId="0" applyNumberFormat="1" applyFont="1" applyBorder="1" applyAlignment="1">
      <alignment horizontal="center"/>
    </xf>
    <xf numFmtId="165" fontId="25" fillId="0" borderId="25" xfId="0" applyNumberFormat="1" applyFont="1" applyBorder="1" applyAlignment="1">
      <alignment horizontal="center"/>
    </xf>
    <xf numFmtId="0" fontId="26" fillId="0" borderId="23" xfId="0" applyFont="1" applyBorder="1" applyAlignment="1">
      <alignment horizontal="center"/>
    </xf>
    <xf numFmtId="2" fontId="25" fillId="0" borderId="20" xfId="0" applyNumberFormat="1" applyFont="1" applyBorder="1" applyAlignment="1">
      <alignment horizontal="center"/>
    </xf>
    <xf numFmtId="165" fontId="25" fillId="0" borderId="21" xfId="0" applyNumberFormat="1" applyFont="1" applyBorder="1" applyAlignment="1">
      <alignment horizontal="center"/>
    </xf>
    <xf numFmtId="0" fontId="26" fillId="0" borderId="22" xfId="0" applyFont="1" applyBorder="1" applyAlignment="1">
      <alignment horizontal="center"/>
    </xf>
    <xf numFmtId="2" fontId="27" fillId="0" borderId="16" xfId="0" applyNumberFormat="1" applyFont="1" applyBorder="1" applyAlignment="1">
      <alignment horizontal="center"/>
    </xf>
    <xf numFmtId="165" fontId="28" fillId="0" borderId="6" xfId="0" applyNumberFormat="1" applyFont="1" applyBorder="1" applyAlignment="1">
      <alignment horizontal="center"/>
    </xf>
    <xf numFmtId="0" fontId="29" fillId="0" borderId="17" xfId="0" applyFont="1" applyBorder="1" applyAlignment="1">
      <alignment horizontal="center"/>
    </xf>
    <xf numFmtId="2" fontId="28" fillId="0" borderId="20" xfId="0" applyNumberFormat="1" applyFont="1" applyBorder="1" applyAlignment="1">
      <alignment horizontal="center"/>
    </xf>
    <xf numFmtId="165" fontId="28" fillId="0" borderId="21" xfId="0" applyNumberFormat="1" applyFont="1" applyBorder="1" applyAlignment="1">
      <alignment horizontal="center"/>
    </xf>
    <xf numFmtId="0" fontId="29" fillId="0" borderId="22" xfId="0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165" fontId="30" fillId="0" borderId="0" xfId="0" applyNumberFormat="1" applyFont="1" applyAlignment="1">
      <alignment horizontal="center"/>
    </xf>
    <xf numFmtId="0" fontId="30" fillId="0" borderId="0" xfId="0" applyFont="1" applyAlignment="1">
      <alignment horizontal="center"/>
    </xf>
    <xf numFmtId="2" fontId="22" fillId="0" borderId="18" xfId="0" applyNumberFormat="1" applyFont="1" applyFill="1" applyBorder="1" applyAlignment="1">
      <alignment horizontal="center"/>
    </xf>
    <xf numFmtId="165" fontId="22" fillId="0" borderId="1" xfId="0" applyNumberFormat="1" applyFont="1" applyFill="1" applyBorder="1" applyAlignment="1">
      <alignment horizontal="center"/>
    </xf>
    <xf numFmtId="0" fontId="22" fillId="0" borderId="19" xfId="0" applyFont="1" applyFill="1" applyBorder="1" applyAlignment="1">
      <alignment horizontal="center"/>
    </xf>
    <xf numFmtId="164" fontId="6" fillId="0" borderId="1" xfId="1" applyNumberFormat="1" applyFont="1" applyBorder="1"/>
    <xf numFmtId="0" fontId="31" fillId="0" borderId="1" xfId="1" applyFont="1" applyFill="1" applyBorder="1"/>
    <xf numFmtId="0" fontId="2" fillId="0" borderId="0" xfId="0" applyFont="1"/>
    <xf numFmtId="0" fontId="1" fillId="0" borderId="0" xfId="1" applyAlignment="1"/>
    <xf numFmtId="0" fontId="32" fillId="0" borderId="0" xfId="1" applyFont="1" applyBorder="1"/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164" fontId="9" fillId="0" borderId="5" xfId="1" applyNumberFormat="1" applyFont="1" applyFill="1" applyBorder="1" applyAlignment="1">
      <alignment horizontal="center" vertical="center" wrapText="1"/>
    </xf>
    <xf numFmtId="164" fontId="9" fillId="0" borderId="6" xfId="1" applyNumberFormat="1" applyFont="1" applyFill="1" applyBorder="1" applyAlignment="1">
      <alignment horizontal="center" vertical="center" wrapText="1"/>
    </xf>
    <xf numFmtId="164" fontId="9" fillId="0" borderId="5" xfId="1" applyNumberFormat="1" applyFont="1" applyFill="1" applyBorder="1" applyAlignment="1">
      <alignment horizontal="center" vertical="center"/>
    </xf>
    <xf numFmtId="164" fontId="9" fillId="0" borderId="6" xfId="1" applyNumberFormat="1" applyFont="1" applyFill="1" applyBorder="1" applyAlignment="1">
      <alignment horizontal="center" vertical="center"/>
    </xf>
    <xf numFmtId="2" fontId="8" fillId="0" borderId="1" xfId="1" applyNumberFormat="1" applyFont="1" applyFill="1" applyBorder="1" applyAlignment="1">
      <alignment horizontal="left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textRotation="255" wrapText="1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textRotation="255"/>
    </xf>
    <xf numFmtId="0" fontId="5" fillId="0" borderId="0" xfId="1" applyFont="1" applyAlignment="1">
      <alignment horizontal="center" vertical="center"/>
    </xf>
    <xf numFmtId="0" fontId="13" fillId="0" borderId="5" xfId="1" applyFont="1" applyFill="1" applyBorder="1" applyAlignment="1">
      <alignment horizontal="center" vertical="center" textRotation="255" wrapText="1"/>
    </xf>
    <xf numFmtId="0" fontId="13" fillId="0" borderId="7" xfId="1" applyFont="1" applyFill="1" applyBorder="1" applyAlignment="1">
      <alignment horizontal="center" vertical="center" textRotation="255" wrapText="1"/>
    </xf>
    <xf numFmtId="0" fontId="13" fillId="0" borderId="6" xfId="1" applyFont="1" applyFill="1" applyBorder="1" applyAlignment="1">
      <alignment horizontal="center" vertical="center" textRotation="255" wrapText="1"/>
    </xf>
    <xf numFmtId="0" fontId="4" fillId="0" borderId="4" xfId="1" applyFont="1" applyFill="1" applyBorder="1" applyAlignment="1">
      <alignment horizontal="center" vertical="center" textRotation="255"/>
    </xf>
    <xf numFmtId="0" fontId="4" fillId="0" borderId="5" xfId="1" applyFont="1" applyFill="1" applyBorder="1" applyAlignment="1">
      <alignment horizontal="center" vertical="center" textRotation="255"/>
    </xf>
    <xf numFmtId="0" fontId="4" fillId="0" borderId="8" xfId="1" applyFont="1" applyFill="1" applyBorder="1" applyAlignment="1">
      <alignment horizontal="center" vertical="center" textRotation="255"/>
    </xf>
    <xf numFmtId="0" fontId="4" fillId="0" borderId="9" xfId="1" applyFont="1" applyFill="1" applyBorder="1" applyAlignment="1">
      <alignment horizontal="center" vertical="center" textRotation="255"/>
    </xf>
    <xf numFmtId="0" fontId="19" fillId="0" borderId="12" xfId="0" applyFont="1" applyBorder="1" applyAlignment="1">
      <alignment horizontal="center"/>
    </xf>
    <xf numFmtId="0" fontId="12" fillId="0" borderId="0" xfId="1" applyFont="1" applyAlignment="1">
      <alignment horizontal="center"/>
    </xf>
    <xf numFmtId="0" fontId="4" fillId="0" borderId="7" xfId="1" applyFont="1" applyFill="1" applyBorder="1" applyAlignment="1">
      <alignment horizontal="center" vertical="center" textRotation="255"/>
    </xf>
    <xf numFmtId="0" fontId="4" fillId="0" borderId="6" xfId="1" applyFont="1" applyFill="1" applyBorder="1" applyAlignment="1">
      <alignment horizontal="center" vertical="center" textRotation="255"/>
    </xf>
    <xf numFmtId="0" fontId="12" fillId="0" borderId="0" xfId="1" applyFont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370855022019136E-2"/>
          <c:y val="1.9669109148255023E-2"/>
          <c:w val="0.86019902188485431"/>
          <c:h val="0.8946669895669449"/>
        </c:manualLayout>
      </c:layout>
      <c:scatterChart>
        <c:scatterStyle val="smoothMarker"/>
        <c:varyColors val="0"/>
        <c:ser>
          <c:idx val="1"/>
          <c:order val="0"/>
          <c:tx>
            <c:v>NIVEL DEL AGUA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'[1]35107030_CABUYARO_20170811'!$A$46:$A$47</c:f>
              <c:numCache>
                <c:formatCode>General</c:formatCode>
                <c:ptCount val="2"/>
                <c:pt idx="0">
                  <c:v>23.2</c:v>
                </c:pt>
                <c:pt idx="1">
                  <c:v>169</c:v>
                </c:pt>
              </c:numCache>
            </c:numRef>
          </c:xVal>
          <c:yVal>
            <c:numRef>
              <c:f>'[1]35107030_CABUYARO_20170811'!$B$46:$B$47</c:f>
              <c:numCache>
                <c:formatCode>General</c:formatCode>
                <c:ptCount val="2"/>
                <c:pt idx="0">
                  <c:v>163.381</c:v>
                </c:pt>
                <c:pt idx="1">
                  <c:v>163.381</c:v>
                </c:pt>
              </c:numCache>
            </c:numRef>
          </c:yVal>
          <c:smooth val="1"/>
        </c:ser>
        <c:ser>
          <c:idx val="6"/>
          <c:order val="1"/>
          <c:tx>
            <c:v>MAX1</c:v>
          </c:tx>
          <c:marker>
            <c:symbol val="diamond"/>
            <c:size val="5"/>
            <c:spPr>
              <a:ln>
                <a:solidFill>
                  <a:srgbClr val="CC3399"/>
                </a:solidFill>
              </a:ln>
            </c:spPr>
          </c:marker>
          <c:dPt>
            <c:idx val="1"/>
            <c:bubble3D val="0"/>
            <c:spPr>
              <a:ln>
                <a:solidFill>
                  <a:srgbClr val="7030A0"/>
                </a:solidFill>
              </a:ln>
            </c:spPr>
          </c:dPt>
          <c:xVal>
            <c:numRef>
              <c:f>'[1]35107030_CABUYARO_20170811'!$A$48:$A$49</c:f>
              <c:numCache>
                <c:formatCode>General</c:formatCode>
                <c:ptCount val="2"/>
                <c:pt idx="0">
                  <c:v>23.5</c:v>
                </c:pt>
                <c:pt idx="1">
                  <c:v>23.5</c:v>
                </c:pt>
              </c:numCache>
            </c:numRef>
          </c:xVal>
          <c:yVal>
            <c:numRef>
              <c:f>'[1]35107030_CABUYARO_20170811'!$B$48:$B$49</c:f>
              <c:numCache>
                <c:formatCode>General</c:formatCode>
                <c:ptCount val="2"/>
                <c:pt idx="0">
                  <c:v>166.63399999999999</c:v>
                </c:pt>
                <c:pt idx="1">
                  <c:v>165.13399999999999</c:v>
                </c:pt>
              </c:numCache>
            </c:numRef>
          </c:yVal>
          <c:smooth val="1"/>
        </c:ser>
        <c:ser>
          <c:idx val="0"/>
          <c:order val="2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'[1]35107030_CABUYARO_20170811'!$A$3:$A$45</c:f>
              <c:numCache>
                <c:formatCode>General</c:formatCode>
                <c:ptCount val="43"/>
                <c:pt idx="0">
                  <c:v>0</c:v>
                </c:pt>
                <c:pt idx="1">
                  <c:v>10</c:v>
                </c:pt>
                <c:pt idx="2">
                  <c:v>23.2</c:v>
                </c:pt>
                <c:pt idx="3">
                  <c:v>23.2</c:v>
                </c:pt>
                <c:pt idx="4">
                  <c:v>23.2</c:v>
                </c:pt>
                <c:pt idx="5">
                  <c:v>28</c:v>
                </c:pt>
                <c:pt idx="6">
                  <c:v>35</c:v>
                </c:pt>
                <c:pt idx="7">
                  <c:v>42</c:v>
                </c:pt>
                <c:pt idx="8">
                  <c:v>49</c:v>
                </c:pt>
                <c:pt idx="9">
                  <c:v>56</c:v>
                </c:pt>
                <c:pt idx="10">
                  <c:v>63</c:v>
                </c:pt>
                <c:pt idx="11">
                  <c:v>70</c:v>
                </c:pt>
                <c:pt idx="12">
                  <c:v>77</c:v>
                </c:pt>
                <c:pt idx="13">
                  <c:v>84</c:v>
                </c:pt>
                <c:pt idx="14">
                  <c:v>91</c:v>
                </c:pt>
                <c:pt idx="15">
                  <c:v>98</c:v>
                </c:pt>
                <c:pt idx="16">
                  <c:v>105</c:v>
                </c:pt>
                <c:pt idx="17">
                  <c:v>112</c:v>
                </c:pt>
                <c:pt idx="18">
                  <c:v>119</c:v>
                </c:pt>
                <c:pt idx="19">
                  <c:v>129</c:v>
                </c:pt>
                <c:pt idx="20">
                  <c:v>139</c:v>
                </c:pt>
                <c:pt idx="21">
                  <c:v>149</c:v>
                </c:pt>
                <c:pt idx="22">
                  <c:v>159</c:v>
                </c:pt>
                <c:pt idx="23">
                  <c:v>169</c:v>
                </c:pt>
              </c:numCache>
            </c:numRef>
          </c:xVal>
          <c:yVal>
            <c:numRef>
              <c:f>'[1]35107030_CABUYARO_20170811'!$B$3:$B$45</c:f>
              <c:numCache>
                <c:formatCode>General</c:formatCode>
                <c:ptCount val="43"/>
                <c:pt idx="0">
                  <c:v>165.65899999999999</c:v>
                </c:pt>
                <c:pt idx="1">
                  <c:v>165.619</c:v>
                </c:pt>
                <c:pt idx="2">
                  <c:v>165.71299999999999</c:v>
                </c:pt>
                <c:pt idx="3">
                  <c:v>163.381</c:v>
                </c:pt>
                <c:pt idx="4">
                  <c:v>162.381</c:v>
                </c:pt>
                <c:pt idx="5">
                  <c:v>160.71100000000001</c:v>
                </c:pt>
                <c:pt idx="6">
                  <c:v>160.261</c:v>
                </c:pt>
                <c:pt idx="7">
                  <c:v>160.27099999999999</c:v>
                </c:pt>
                <c:pt idx="8">
                  <c:v>154.20099999999999</c:v>
                </c:pt>
                <c:pt idx="9">
                  <c:v>151.68100000000001</c:v>
                </c:pt>
                <c:pt idx="10">
                  <c:v>150.911</c:v>
                </c:pt>
                <c:pt idx="11">
                  <c:v>149.93100000000001</c:v>
                </c:pt>
                <c:pt idx="12">
                  <c:v>151.58099999999999</c:v>
                </c:pt>
                <c:pt idx="13">
                  <c:v>151.90100000000001</c:v>
                </c:pt>
                <c:pt idx="14">
                  <c:v>152.511</c:v>
                </c:pt>
                <c:pt idx="15">
                  <c:v>153.14099999999999</c:v>
                </c:pt>
                <c:pt idx="16">
                  <c:v>153.95099999999999</c:v>
                </c:pt>
                <c:pt idx="17">
                  <c:v>155.77099999999999</c:v>
                </c:pt>
                <c:pt idx="18">
                  <c:v>159.441</c:v>
                </c:pt>
                <c:pt idx="19">
                  <c:v>161.851</c:v>
                </c:pt>
                <c:pt idx="20">
                  <c:v>162.09100000000001</c:v>
                </c:pt>
                <c:pt idx="21">
                  <c:v>162.24100000000001</c:v>
                </c:pt>
                <c:pt idx="22">
                  <c:v>162.46100000000001</c:v>
                </c:pt>
                <c:pt idx="23">
                  <c:v>163.041</c:v>
                </c:pt>
              </c:numCache>
            </c:numRef>
          </c:yVal>
          <c:smooth val="0"/>
        </c:ser>
        <c:ser>
          <c:idx val="7"/>
          <c:order val="3"/>
          <c:tx>
            <c:v>MAX2</c:v>
          </c:tx>
          <c:spPr>
            <a:ln w="25400">
              <a:solidFill>
                <a:schemeClr val="tx1"/>
              </a:solidFill>
            </a:ln>
          </c:spPr>
          <c:marker>
            <c:symbol val="triangle"/>
            <c:size val="6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Pt>
            <c:idx val="1"/>
            <c:bubble3D val="0"/>
          </c:dPt>
          <c:xVal>
            <c:numRef>
              <c:f>'[1]35107030_CABUYARO_20170811'!$A$48:$A$49</c:f>
              <c:numCache>
                <c:formatCode>General</c:formatCode>
                <c:ptCount val="2"/>
                <c:pt idx="0">
                  <c:v>23.5</c:v>
                </c:pt>
                <c:pt idx="1">
                  <c:v>23.5</c:v>
                </c:pt>
              </c:numCache>
            </c:numRef>
          </c:xVal>
          <c:yVal>
            <c:numRef>
              <c:f>'[1]35107030_CABUYARO_20170811'!$B$48:$B$49</c:f>
              <c:numCache>
                <c:formatCode>General</c:formatCode>
                <c:ptCount val="2"/>
                <c:pt idx="0">
                  <c:v>166.63399999999999</c:v>
                </c:pt>
                <c:pt idx="1">
                  <c:v>165.13399999999999</c:v>
                </c:pt>
              </c:numCache>
            </c:numRef>
          </c:yVal>
          <c:smooth val="1"/>
        </c:ser>
        <c:ser>
          <c:idx val="8"/>
          <c:order val="4"/>
          <c:tx>
            <c:v>Nivel Desbordamiento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'[1]35107030_CABUYARO_20170811'!$A$58:$A$59</c:f>
              <c:numCache>
                <c:formatCode>General</c:formatCode>
                <c:ptCount val="2"/>
                <c:pt idx="0">
                  <c:v>23.2</c:v>
                </c:pt>
                <c:pt idx="1">
                  <c:v>169</c:v>
                </c:pt>
              </c:numCache>
            </c:numRef>
          </c:xVal>
          <c:yVal>
            <c:numRef>
              <c:f>'[1]35107030_CABUYARO_20170811'!$B$58:$B$59</c:f>
              <c:numCache>
                <c:formatCode>General</c:formatCode>
                <c:ptCount val="2"/>
                <c:pt idx="0">
                  <c:v>163.041</c:v>
                </c:pt>
                <c:pt idx="1">
                  <c:v>163.041</c:v>
                </c:pt>
              </c:numCache>
            </c:numRef>
          </c:yVal>
          <c:smooth val="1"/>
        </c:ser>
        <c:ser>
          <c:idx val="5"/>
          <c:order val="5"/>
          <c:tx>
            <c:v>mira 4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'35107030_CABUYARO_META 16'!#REF!</c:f>
            </c:numRef>
          </c:xVal>
          <c:yVal>
            <c:numRef>
              <c:f>'35107030_CABUYARO_META 16'!#REF!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0"/>
          <c:order val="6"/>
          <c:tx>
            <c:v>Mira 5</c:v>
          </c:tx>
          <c:marker>
            <c:symbol val="none"/>
          </c:marker>
          <c:dPt>
            <c:idx val="0"/>
            <c:marker>
              <c:symbol val="dash"/>
              <c:size val="5"/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c:spPr>
            </c:marker>
            <c:bubble3D val="0"/>
            <c:spPr>
              <a:ln>
                <a:solidFill>
                  <a:srgbClr val="FFC000"/>
                </a:solidFill>
              </a:ln>
            </c:spPr>
          </c:dPt>
          <c:dPt>
            <c:idx val="1"/>
            <c:marker>
              <c:symbol val="dash"/>
              <c:size val="5"/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c:spPr>
            </c:marker>
            <c:bubble3D val="0"/>
            <c:spPr>
              <a:ln>
                <a:solidFill>
                  <a:srgbClr val="FFC000"/>
                </a:solidFill>
              </a:ln>
            </c:spPr>
          </c:dPt>
          <c:xVal>
            <c:numRef>
              <c:f>'[1]35107030_CABUYARO_20170811'!$A$56:$A$57</c:f>
              <c:numCache>
                <c:formatCode>General</c:formatCode>
                <c:ptCount val="2"/>
              </c:numCache>
            </c:numRef>
          </c:xVal>
          <c:yVal>
            <c:numRef>
              <c:f>'[1]35107030_CABUYARO_20170811'!$B$56:$B$57</c:f>
              <c:numCache>
                <c:formatCode>General</c:formatCode>
                <c:ptCount val="2"/>
              </c:numCache>
            </c:numRef>
          </c:yVal>
          <c:smooth val="1"/>
        </c:ser>
        <c:ser>
          <c:idx val="9"/>
          <c:order val="7"/>
          <c:tx>
            <c:v>Mira 6</c:v>
          </c:tx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Pt>
            <c:idx val="1"/>
            <c:bubble3D val="0"/>
            <c:spPr>
              <a:ln>
                <a:solidFill>
                  <a:srgbClr val="FFC000"/>
                </a:solidFill>
              </a:ln>
            </c:spPr>
          </c:dPt>
          <c:xVal>
            <c:numRef>
              <c:f>'[1]35107030_CABUYARO_20170811'!$A$52:$A$53</c:f>
              <c:numCache>
                <c:formatCode>General</c:formatCode>
                <c:ptCount val="2"/>
                <c:pt idx="0">
                  <c:v>23.2</c:v>
                </c:pt>
                <c:pt idx="1">
                  <c:v>23.2</c:v>
                </c:pt>
              </c:numCache>
            </c:numRef>
          </c:xVal>
          <c:yVal>
            <c:numRef>
              <c:f>'[1]35107030_CABUYARO_20170811'!$B$52:$B$53</c:f>
              <c:numCache>
                <c:formatCode>General</c:formatCode>
                <c:ptCount val="2"/>
                <c:pt idx="0">
                  <c:v>164.601</c:v>
                </c:pt>
                <c:pt idx="1">
                  <c:v>163.601</c:v>
                </c:pt>
              </c:numCache>
            </c:numRef>
          </c:yVal>
          <c:smooth val="1"/>
        </c:ser>
        <c:ser>
          <c:idx val="3"/>
          <c:order val="8"/>
          <c:tx>
            <c:v>Mira 7</c:v>
          </c:tx>
          <c:spPr>
            <a:ln w="25400">
              <a:solidFill>
                <a:srgbClr val="FFC000"/>
              </a:solidFill>
            </a:ln>
          </c:spPr>
          <c:marker>
            <c:symbol val="dash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'[1]35107030_CABUYARO_20170811'!$A$50:$A$51</c:f>
              <c:numCache>
                <c:formatCode>General</c:formatCode>
                <c:ptCount val="2"/>
                <c:pt idx="0">
                  <c:v>23.2</c:v>
                </c:pt>
                <c:pt idx="1">
                  <c:v>23.2</c:v>
                </c:pt>
              </c:numCache>
            </c:numRef>
          </c:xVal>
          <c:yVal>
            <c:numRef>
              <c:f>'[1]35107030_CABUYARO_20170811'!$B$50:$B$51</c:f>
              <c:numCache>
                <c:formatCode>General</c:formatCode>
                <c:ptCount val="2"/>
                <c:pt idx="0">
                  <c:v>165.60499999999999</c:v>
                </c:pt>
                <c:pt idx="1">
                  <c:v>164.60499999999999</c:v>
                </c:pt>
              </c:numCache>
            </c:numRef>
          </c:yVal>
          <c:smooth val="1"/>
        </c:ser>
        <c:ser>
          <c:idx val="2"/>
          <c:order val="9"/>
          <c:tx>
            <c:v>Mira 8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'35107030_CABUYARO_META'!#REF!</c:f>
            </c:numRef>
          </c:xVal>
          <c:yVal>
            <c:numRef>
              <c:f>'35107030_CABUYARO_META'!#REF!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4"/>
          <c:order val="10"/>
          <c:tx>
            <c:v>20170428</c:v>
          </c:tx>
          <c:marker>
            <c:symbol val="none"/>
          </c:marker>
          <c:xVal>
            <c:numRef>
              <c:f>'[1]35107030_CABUYARO_20170428'!$A$2:$A$26</c:f>
              <c:numCache>
                <c:formatCode>General</c:formatCode>
                <c:ptCount val="25"/>
                <c:pt idx="1">
                  <c:v>0</c:v>
                </c:pt>
                <c:pt idx="2">
                  <c:v>30</c:v>
                </c:pt>
                <c:pt idx="3">
                  <c:v>36</c:v>
                </c:pt>
                <c:pt idx="4">
                  <c:v>36</c:v>
                </c:pt>
                <c:pt idx="5">
                  <c:v>42</c:v>
                </c:pt>
                <c:pt idx="6">
                  <c:v>48</c:v>
                </c:pt>
                <c:pt idx="7">
                  <c:v>54</c:v>
                </c:pt>
                <c:pt idx="8">
                  <c:v>60</c:v>
                </c:pt>
                <c:pt idx="9">
                  <c:v>66</c:v>
                </c:pt>
                <c:pt idx="10">
                  <c:v>72</c:v>
                </c:pt>
                <c:pt idx="11">
                  <c:v>78</c:v>
                </c:pt>
                <c:pt idx="12">
                  <c:v>84</c:v>
                </c:pt>
                <c:pt idx="13">
                  <c:v>90</c:v>
                </c:pt>
                <c:pt idx="14">
                  <c:v>96</c:v>
                </c:pt>
                <c:pt idx="15">
                  <c:v>102</c:v>
                </c:pt>
                <c:pt idx="16">
                  <c:v>108</c:v>
                </c:pt>
                <c:pt idx="17">
                  <c:v>115</c:v>
                </c:pt>
                <c:pt idx="18">
                  <c:v>122</c:v>
                </c:pt>
                <c:pt idx="19">
                  <c:v>130</c:v>
                </c:pt>
                <c:pt idx="20">
                  <c:v>138</c:v>
                </c:pt>
                <c:pt idx="21">
                  <c:v>146</c:v>
                </c:pt>
                <c:pt idx="22">
                  <c:v>155</c:v>
                </c:pt>
                <c:pt idx="23">
                  <c:v>164</c:v>
                </c:pt>
                <c:pt idx="24">
                  <c:v>169</c:v>
                </c:pt>
              </c:numCache>
            </c:numRef>
          </c:xVal>
          <c:yVal>
            <c:numRef>
              <c:f>'[1]35107030_CABUYARO_20170428'!$B$2:$B$26</c:f>
              <c:numCache>
                <c:formatCode>General</c:formatCode>
                <c:ptCount val="25"/>
                <c:pt idx="0">
                  <c:v>167.428</c:v>
                </c:pt>
                <c:pt idx="1">
                  <c:v>168.67599999999999</c:v>
                </c:pt>
                <c:pt idx="2">
                  <c:v>168.67599999999999</c:v>
                </c:pt>
                <c:pt idx="3">
                  <c:v>164.11099999999999</c:v>
                </c:pt>
                <c:pt idx="4">
                  <c:v>164.11099999999999</c:v>
                </c:pt>
                <c:pt idx="5">
                  <c:v>156.36099999999999</c:v>
                </c:pt>
                <c:pt idx="6">
                  <c:v>156.291</c:v>
                </c:pt>
                <c:pt idx="7">
                  <c:v>152.81099999999998</c:v>
                </c:pt>
                <c:pt idx="8">
                  <c:v>152.661</c:v>
                </c:pt>
                <c:pt idx="9">
                  <c:v>152.761</c:v>
                </c:pt>
                <c:pt idx="10">
                  <c:v>153.08099999999999</c:v>
                </c:pt>
                <c:pt idx="11">
                  <c:v>153.691</c:v>
                </c:pt>
                <c:pt idx="12">
                  <c:v>153.81099999999998</c:v>
                </c:pt>
                <c:pt idx="13">
                  <c:v>153.911</c:v>
                </c:pt>
                <c:pt idx="14">
                  <c:v>154.92099999999999</c:v>
                </c:pt>
                <c:pt idx="15">
                  <c:v>155.98099999999999</c:v>
                </c:pt>
                <c:pt idx="16">
                  <c:v>155.971</c:v>
                </c:pt>
                <c:pt idx="17">
                  <c:v>156.78099999999998</c:v>
                </c:pt>
                <c:pt idx="18">
                  <c:v>157.34099999999998</c:v>
                </c:pt>
                <c:pt idx="19">
                  <c:v>157.571</c:v>
                </c:pt>
                <c:pt idx="20">
                  <c:v>159.011</c:v>
                </c:pt>
                <c:pt idx="21">
                  <c:v>159.96099999999998</c:v>
                </c:pt>
                <c:pt idx="22">
                  <c:v>162.21099999999998</c:v>
                </c:pt>
                <c:pt idx="23">
                  <c:v>164.11099999999999</c:v>
                </c:pt>
                <c:pt idx="24">
                  <c:v>165.626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508376"/>
        <c:axId val="577974976"/>
      </c:scatterChart>
      <c:valAx>
        <c:axId val="176508376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O" sz="1800" b="1" i="0" u="none" strike="noStrike" baseline="0">
                    <a:solidFill>
                      <a:srgbClr val="000000"/>
                    </a:solidFill>
                    <a:latin typeface="Calibri"/>
                  </a:rPr>
                  <a:t>ABSCISADO (m)</a:t>
                </a:r>
              </a:p>
            </c:rich>
          </c:tx>
          <c:layout>
            <c:manualLayout>
              <c:xMode val="edge"/>
              <c:yMode val="edge"/>
              <c:x val="0.44946996097157077"/>
              <c:y val="0.95139308499813424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77974976"/>
        <c:crosses val="autoZero"/>
        <c:crossBetween val="midCat"/>
        <c:majorUnit val="30"/>
      </c:valAx>
      <c:valAx>
        <c:axId val="577974976"/>
        <c:scaling>
          <c:orientation val="minMax"/>
          <c:max val="170"/>
          <c:min val="148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O" sz="1800" baseline="0"/>
                  <a:t>COTA (m)</a:t>
                </a:r>
              </a:p>
            </c:rich>
          </c:tx>
          <c:layout>
            <c:manualLayout>
              <c:xMode val="edge"/>
              <c:yMode val="edge"/>
              <c:x val="0"/>
              <c:y val="0.3676110517692685"/>
            </c:manualLayout>
          </c:layout>
          <c:overlay val="0"/>
        </c:title>
        <c:numFmt formatCode="#,##0.0" sourceLinked="0"/>
        <c:majorTickMark val="none"/>
        <c:minorTickMark val="none"/>
        <c:tickLblPos val="low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76508376"/>
        <c:crossesAt val="-25"/>
        <c:crossBetween val="midCat"/>
        <c:majorUnit val="2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 alignWithMargins="0">
      <c:oddHeader>&amp;A</c:oddHeader>
      <c:oddFooter>&amp;Z&amp;A&amp;CInformación confidencial de Hidrología&amp;D &amp;F</c:oddFooter>
    </c:headerFooter>
    <c:pageMargins b="0" l="0" r="0" t="0" header="0.51181102362204722" footer="0.51181102362204722"/>
    <c:pageSetup orientation="landscape" horizontalDpi="300" verticalDpi="300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370855022019136E-2"/>
          <c:y val="1.9669109148255023E-2"/>
          <c:w val="0.86019902188485431"/>
          <c:h val="0.88853884931945193"/>
        </c:manualLayout>
      </c:layout>
      <c:scatterChart>
        <c:scatterStyle val="smoothMarker"/>
        <c:varyColors val="0"/>
        <c:ser>
          <c:idx val="1"/>
          <c:order val="0"/>
          <c:tx>
            <c:v>NIVEL DEL AGUA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'[2]35117010_HUMAPO_20170821'!$A$44:$A$45</c:f>
              <c:numCache>
                <c:formatCode>General</c:formatCode>
                <c:ptCount val="2"/>
                <c:pt idx="0">
                  <c:v>8</c:v>
                </c:pt>
                <c:pt idx="1">
                  <c:v>232.7</c:v>
                </c:pt>
              </c:numCache>
            </c:numRef>
          </c:xVal>
          <c:yVal>
            <c:numRef>
              <c:f>'[2]35117010_HUMAPO_20170821'!$B$44:$B$45</c:f>
              <c:numCache>
                <c:formatCode>General</c:formatCode>
                <c:ptCount val="2"/>
                <c:pt idx="0">
                  <c:v>149.75300000000001</c:v>
                </c:pt>
                <c:pt idx="1">
                  <c:v>149.75300000000001</c:v>
                </c:pt>
              </c:numCache>
            </c:numRef>
          </c:yVal>
          <c:smooth val="1"/>
        </c:ser>
        <c:ser>
          <c:idx val="6"/>
          <c:order val="1"/>
          <c:tx>
            <c:v>MAX1</c:v>
          </c:tx>
          <c:marker>
            <c:symbol val="diamond"/>
            <c:size val="5"/>
            <c:spPr>
              <a:ln>
                <a:solidFill>
                  <a:srgbClr val="CC3399"/>
                </a:solidFill>
              </a:ln>
            </c:spPr>
          </c:marker>
          <c:dPt>
            <c:idx val="1"/>
            <c:bubble3D val="0"/>
            <c:spPr>
              <a:ln>
                <a:solidFill>
                  <a:srgbClr val="7030A0"/>
                </a:solidFill>
              </a:ln>
            </c:spPr>
          </c:dPt>
          <c:xVal>
            <c:numRef>
              <c:f>'[2]35117010_HUMAPO_20170821'!$A$46:$A$47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'[2]35117010_HUMAPO_20170821'!$B$46:$B$47</c:f>
              <c:numCache>
                <c:formatCode>General</c:formatCode>
                <c:ptCount val="2"/>
                <c:pt idx="0">
                  <c:v>152.82300000000001</c:v>
                </c:pt>
                <c:pt idx="1">
                  <c:v>151.32300000000001</c:v>
                </c:pt>
              </c:numCache>
            </c:numRef>
          </c:yVal>
          <c:smooth val="1"/>
        </c:ser>
        <c:ser>
          <c:idx val="0"/>
          <c:order val="2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'[2]35117010_HUMAPO_20170821'!$A$2:$A$43</c:f>
              <c:numCache>
                <c:formatCode>General</c:formatCode>
                <c:ptCount val="42"/>
                <c:pt idx="0">
                  <c:v>0</c:v>
                </c:pt>
                <c:pt idx="1">
                  <c:v>-6.7</c:v>
                </c:pt>
                <c:pt idx="2">
                  <c:v>0</c:v>
                </c:pt>
                <c:pt idx="3">
                  <c:v>5</c:v>
                </c:pt>
                <c:pt idx="4">
                  <c:v>7.3</c:v>
                </c:pt>
                <c:pt idx="5">
                  <c:v>8</c:v>
                </c:pt>
                <c:pt idx="6">
                  <c:v>8</c:v>
                </c:pt>
                <c:pt idx="7">
                  <c:v>25</c:v>
                </c:pt>
                <c:pt idx="8">
                  <c:v>35</c:v>
                </c:pt>
                <c:pt idx="9">
                  <c:v>45</c:v>
                </c:pt>
                <c:pt idx="10">
                  <c:v>55</c:v>
                </c:pt>
                <c:pt idx="11">
                  <c:v>65</c:v>
                </c:pt>
                <c:pt idx="12">
                  <c:v>75</c:v>
                </c:pt>
                <c:pt idx="13">
                  <c:v>85</c:v>
                </c:pt>
                <c:pt idx="14">
                  <c:v>95</c:v>
                </c:pt>
                <c:pt idx="15">
                  <c:v>105</c:v>
                </c:pt>
                <c:pt idx="16">
                  <c:v>115</c:v>
                </c:pt>
                <c:pt idx="17">
                  <c:v>125</c:v>
                </c:pt>
                <c:pt idx="18">
                  <c:v>135</c:v>
                </c:pt>
                <c:pt idx="19">
                  <c:v>145</c:v>
                </c:pt>
                <c:pt idx="20">
                  <c:v>155</c:v>
                </c:pt>
                <c:pt idx="21">
                  <c:v>165</c:v>
                </c:pt>
                <c:pt idx="22">
                  <c:v>175</c:v>
                </c:pt>
                <c:pt idx="23">
                  <c:v>185</c:v>
                </c:pt>
                <c:pt idx="24">
                  <c:v>195</c:v>
                </c:pt>
                <c:pt idx="25">
                  <c:v>205</c:v>
                </c:pt>
                <c:pt idx="26">
                  <c:v>215</c:v>
                </c:pt>
                <c:pt idx="27">
                  <c:v>225</c:v>
                </c:pt>
                <c:pt idx="28">
                  <c:v>232.7</c:v>
                </c:pt>
                <c:pt idx="29">
                  <c:v>232.7</c:v>
                </c:pt>
                <c:pt idx="30">
                  <c:v>234.7</c:v>
                </c:pt>
                <c:pt idx="31">
                  <c:v>238.7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1">
                  <c:v>0</c:v>
                </c:pt>
              </c:numCache>
            </c:numRef>
          </c:xVal>
          <c:yVal>
            <c:numRef>
              <c:f>'[2]35117010_HUMAPO_20170821'!$B$2:$B$43</c:f>
              <c:numCache>
                <c:formatCode>General</c:formatCode>
                <c:ptCount val="42"/>
                <c:pt idx="0">
                  <c:v>153</c:v>
                </c:pt>
                <c:pt idx="1">
                  <c:v>152.018</c:v>
                </c:pt>
                <c:pt idx="2">
                  <c:v>151.43299999999999</c:v>
                </c:pt>
                <c:pt idx="3">
                  <c:v>151.19800000000001</c:v>
                </c:pt>
                <c:pt idx="4">
                  <c:v>149.922</c:v>
                </c:pt>
                <c:pt idx="5">
                  <c:v>149.75300000000001</c:v>
                </c:pt>
                <c:pt idx="6">
                  <c:v>149.10300000000001</c:v>
                </c:pt>
                <c:pt idx="7">
                  <c:v>142.75300000000001</c:v>
                </c:pt>
                <c:pt idx="8">
                  <c:v>142.51300000000001</c:v>
                </c:pt>
                <c:pt idx="9">
                  <c:v>142.85300000000001</c:v>
                </c:pt>
                <c:pt idx="10">
                  <c:v>143.56300000000002</c:v>
                </c:pt>
                <c:pt idx="11">
                  <c:v>143.453</c:v>
                </c:pt>
                <c:pt idx="12">
                  <c:v>144.04300000000001</c:v>
                </c:pt>
                <c:pt idx="13">
                  <c:v>143.81300000000002</c:v>
                </c:pt>
                <c:pt idx="14">
                  <c:v>143.76300000000001</c:v>
                </c:pt>
                <c:pt idx="15">
                  <c:v>144.43300000000002</c:v>
                </c:pt>
                <c:pt idx="16">
                  <c:v>144.71300000000002</c:v>
                </c:pt>
                <c:pt idx="17">
                  <c:v>144.71300000000002</c:v>
                </c:pt>
                <c:pt idx="18">
                  <c:v>144.71300000000002</c:v>
                </c:pt>
                <c:pt idx="19">
                  <c:v>144.60300000000001</c:v>
                </c:pt>
                <c:pt idx="20">
                  <c:v>144.77300000000002</c:v>
                </c:pt>
                <c:pt idx="21">
                  <c:v>145.00300000000001</c:v>
                </c:pt>
                <c:pt idx="22">
                  <c:v>145.10300000000001</c:v>
                </c:pt>
                <c:pt idx="23">
                  <c:v>145.12300000000002</c:v>
                </c:pt>
                <c:pt idx="24">
                  <c:v>145.143</c:v>
                </c:pt>
                <c:pt idx="25">
                  <c:v>144.78300000000002</c:v>
                </c:pt>
                <c:pt idx="26">
                  <c:v>144.55300000000003</c:v>
                </c:pt>
                <c:pt idx="27">
                  <c:v>146.00300000000001</c:v>
                </c:pt>
                <c:pt idx="28">
                  <c:v>149.55300000000003</c:v>
                </c:pt>
                <c:pt idx="29">
                  <c:v>149.73599999999999</c:v>
                </c:pt>
                <c:pt idx="30">
                  <c:v>151.4</c:v>
                </c:pt>
                <c:pt idx="31">
                  <c:v>151.51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1">
                  <c:v>0</c:v>
                </c:pt>
              </c:numCache>
            </c:numRef>
          </c:yVal>
          <c:smooth val="0"/>
        </c:ser>
        <c:ser>
          <c:idx val="7"/>
          <c:order val="3"/>
          <c:tx>
            <c:v>MAX2</c:v>
          </c:tx>
          <c:spPr>
            <a:ln w="25400">
              <a:solidFill>
                <a:schemeClr val="tx1"/>
              </a:solidFill>
            </a:ln>
          </c:spPr>
          <c:marker>
            <c:symbol val="triangle"/>
            <c:size val="6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Pt>
            <c:idx val="1"/>
            <c:bubble3D val="0"/>
          </c:dPt>
          <c:xVal>
            <c:numRef>
              <c:f>'[2]35117010_HUMAPO_20170821'!$A$46:$A$47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xVal>
          <c:yVal>
            <c:numRef>
              <c:f>'[2]35117010_HUMAPO_20170821'!$B$46:$B$47</c:f>
              <c:numCache>
                <c:formatCode>General</c:formatCode>
                <c:ptCount val="2"/>
                <c:pt idx="0">
                  <c:v>152.82300000000001</c:v>
                </c:pt>
                <c:pt idx="1">
                  <c:v>151.32300000000001</c:v>
                </c:pt>
              </c:numCache>
            </c:numRef>
          </c:yVal>
          <c:smooth val="1"/>
        </c:ser>
        <c:ser>
          <c:idx val="8"/>
          <c:order val="4"/>
          <c:tx>
            <c:v>Nivel Desbordamiento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'[2]35117010_HUMAPO_20170821'!$A$56:$A$57</c:f>
              <c:numCache>
                <c:formatCode>General</c:formatCode>
                <c:ptCount val="2"/>
                <c:pt idx="0">
                  <c:v>0</c:v>
                </c:pt>
                <c:pt idx="1">
                  <c:v>238.7</c:v>
                </c:pt>
              </c:numCache>
            </c:numRef>
          </c:xVal>
          <c:yVal>
            <c:numRef>
              <c:f>'[2]35117010_HUMAPO_20170821'!$B$56:$B$57</c:f>
              <c:numCache>
                <c:formatCode>General</c:formatCode>
                <c:ptCount val="2"/>
                <c:pt idx="0">
                  <c:v>151.51</c:v>
                </c:pt>
                <c:pt idx="1">
                  <c:v>151.51</c:v>
                </c:pt>
              </c:numCache>
            </c:numRef>
          </c:yVal>
          <c:smooth val="1"/>
        </c:ser>
        <c:ser>
          <c:idx val="5"/>
          <c:order val="5"/>
          <c:tx>
            <c:v>mira 4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'[2]35117010_HUMAPO_20170821'!$A$54:$A$55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'[2]35117010_HUMAPO_20170821'!$B$54:$B$55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10"/>
          <c:order val="6"/>
          <c:tx>
            <c:v>Mira 5</c:v>
          </c:tx>
          <c:marker>
            <c:symbol val="none"/>
          </c:marker>
          <c:dPt>
            <c:idx val="0"/>
            <c:marker>
              <c:symbol val="dash"/>
              <c:size val="5"/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c:spPr>
            </c:marker>
            <c:bubble3D val="0"/>
            <c:spPr>
              <a:ln>
                <a:solidFill>
                  <a:srgbClr val="FFC000"/>
                </a:solidFill>
              </a:ln>
            </c:spPr>
          </c:dPt>
          <c:dPt>
            <c:idx val="1"/>
            <c:marker>
              <c:symbol val="dash"/>
              <c:size val="5"/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c:spPr>
            </c:marker>
            <c:bubble3D val="0"/>
            <c:spPr>
              <a:ln>
                <a:solidFill>
                  <a:srgbClr val="FFC000"/>
                </a:solidFill>
              </a:ln>
            </c:spPr>
          </c:dPt>
          <c:xVal>
            <c:numRef>
              <c:f>'[2]35117010_HUMAPO_20170821'!$A$52:$A$53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xVal>
          <c:yVal>
            <c:numRef>
              <c:f>'[2]35117010_HUMAPO_20170821'!$B$52:$B$53</c:f>
              <c:numCache>
                <c:formatCode>General</c:formatCode>
                <c:ptCount val="2"/>
                <c:pt idx="0">
                  <c:v>150.197</c:v>
                </c:pt>
                <c:pt idx="1">
                  <c:v>149.197</c:v>
                </c:pt>
              </c:numCache>
            </c:numRef>
          </c:yVal>
          <c:smooth val="1"/>
        </c:ser>
        <c:ser>
          <c:idx val="9"/>
          <c:order val="7"/>
          <c:tx>
            <c:v>Mira 6</c:v>
          </c:tx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Pt>
            <c:idx val="1"/>
            <c:bubble3D val="0"/>
            <c:spPr>
              <a:ln>
                <a:solidFill>
                  <a:srgbClr val="FFC000"/>
                </a:solidFill>
              </a:ln>
            </c:spPr>
          </c:dPt>
          <c:xVal>
            <c:numRef>
              <c:f>'[2]35117010_HUMAPO_20170821'!$A$50:$A$51</c:f>
              <c:numCache>
                <c:formatCode>General</c:formatCode>
                <c:ptCount val="2"/>
                <c:pt idx="0">
                  <c:v>7.5</c:v>
                </c:pt>
                <c:pt idx="1">
                  <c:v>7.5</c:v>
                </c:pt>
              </c:numCache>
            </c:numRef>
          </c:xVal>
          <c:yVal>
            <c:numRef>
              <c:f>'[2]35117010_HUMAPO_20170821'!$B$50:$B$51</c:f>
              <c:numCache>
                <c:formatCode>General</c:formatCode>
                <c:ptCount val="2"/>
                <c:pt idx="0">
                  <c:v>151.20099999999999</c:v>
                </c:pt>
                <c:pt idx="1">
                  <c:v>150.20099999999999</c:v>
                </c:pt>
              </c:numCache>
            </c:numRef>
          </c:yVal>
          <c:smooth val="1"/>
        </c:ser>
        <c:ser>
          <c:idx val="3"/>
          <c:order val="8"/>
          <c:tx>
            <c:v>Mira 7</c:v>
          </c:tx>
          <c:spPr>
            <a:ln w="25400">
              <a:solidFill>
                <a:srgbClr val="FFC000"/>
              </a:solidFill>
            </a:ln>
          </c:spPr>
          <c:marker>
            <c:symbol val="dash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'[2]35117010_HUMAPO_20170821'!$A$48:$A$49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xVal>
          <c:yVal>
            <c:numRef>
              <c:f>'[2]35117010_HUMAPO_20170821'!$B$48:$B$49</c:f>
              <c:numCache>
                <c:formatCode>General</c:formatCode>
                <c:ptCount val="2"/>
                <c:pt idx="0">
                  <c:v>152.21100000000001</c:v>
                </c:pt>
                <c:pt idx="1">
                  <c:v>151.21100000000001</c:v>
                </c:pt>
              </c:numCache>
            </c:numRef>
          </c:yVal>
          <c:smooth val="1"/>
        </c:ser>
        <c:ser>
          <c:idx val="2"/>
          <c:order val="9"/>
          <c:tx>
            <c:v>Mira 8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'35107030_CABUYARO_META'!#REF!</c:f>
            </c:numRef>
          </c:xVal>
          <c:yVal>
            <c:numRef>
              <c:f>'35107030_CABUYARO_META'!#REF!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4"/>
          <c:order val="10"/>
          <c:tx>
            <c:v>Mira 2</c:v>
          </c:tx>
          <c:marker>
            <c:symbol val="none"/>
          </c:marker>
          <c:dPt>
            <c:idx val="0"/>
            <c:marker>
              <c:symbol val="dash"/>
              <c:size val="5"/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c:spPr>
            </c:marker>
            <c:bubble3D val="0"/>
            <c:spPr>
              <a:ln>
                <a:solidFill>
                  <a:srgbClr val="FFC000"/>
                </a:solidFill>
              </a:ln>
            </c:spPr>
          </c:dPt>
          <c:xVal>
            <c:numRef>
              <c:f>'35117010_HUMAPO_META (16)'!#REF!</c:f>
            </c:numRef>
          </c:xVal>
          <c:yVal>
            <c:numRef>
              <c:f>'35117010_HUMAPO_META (16)'!#REF!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74192"/>
        <c:axId val="577976152"/>
      </c:scatterChart>
      <c:valAx>
        <c:axId val="577974192"/>
        <c:scaling>
          <c:orientation val="minMax"/>
          <c:min val="0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O" sz="1800" b="1" i="0" u="none" strike="noStrike" baseline="0">
                    <a:solidFill>
                      <a:srgbClr val="000000"/>
                    </a:solidFill>
                    <a:latin typeface="Calibri"/>
                  </a:rPr>
                  <a:t>ABSCISADO (m)</a:t>
                </a:r>
              </a:p>
            </c:rich>
          </c:tx>
          <c:layout>
            <c:manualLayout>
              <c:xMode val="edge"/>
              <c:yMode val="edge"/>
              <c:x val="0.44946996097157077"/>
              <c:y val="0.95139308499813424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77976152"/>
        <c:crosses val="autoZero"/>
        <c:crossBetween val="midCat"/>
        <c:majorUnit val="20"/>
        <c:minorUnit val="10"/>
      </c:valAx>
      <c:valAx>
        <c:axId val="577976152"/>
        <c:scaling>
          <c:orientation val="minMax"/>
          <c:max val="160"/>
          <c:min val="14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O" sz="1800" baseline="0"/>
                  <a:t>COTA (m)</a:t>
                </a:r>
              </a:p>
            </c:rich>
          </c:tx>
          <c:layout>
            <c:manualLayout>
              <c:xMode val="edge"/>
              <c:yMode val="edge"/>
              <c:x val="0"/>
              <c:y val="0.3676110517692685"/>
            </c:manualLayout>
          </c:layout>
          <c:overlay val="0"/>
        </c:title>
        <c:numFmt formatCode="#,##0.0" sourceLinked="0"/>
        <c:majorTickMark val="none"/>
        <c:minorTickMark val="none"/>
        <c:tickLblPos val="low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77974192"/>
        <c:crossesAt val="-25"/>
        <c:crossBetween val="midCat"/>
        <c:majorUnit val="2"/>
        <c:minorUnit val="2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 alignWithMargins="0">
      <c:oddHeader>&amp;A</c:oddHeader>
      <c:oddFooter>&amp;Z&amp;A&amp;CInformación confidencial de Hidrología&amp;D &amp;F</c:oddFooter>
    </c:headerFooter>
    <c:pageMargins b="0" l="0" r="0" t="0" header="0.51181102362204722" footer="0.51181102362204722"/>
    <c:pageSetup orientation="landscape" horizontalDpi="300" verticalDpi="300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370855022019136E-2"/>
          <c:y val="1.9669109148255023E-2"/>
          <c:w val="0.86019902188485431"/>
          <c:h val="0.88853884931945193"/>
        </c:manualLayout>
      </c:layout>
      <c:scatterChart>
        <c:scatterStyle val="smoothMarker"/>
        <c:varyColors val="0"/>
        <c:ser>
          <c:idx val="1"/>
          <c:order val="0"/>
          <c:tx>
            <c:v>NIVEL DEL AGUA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'[3]32107010_PTO_ARTURO_20170613'!$A$46:$A$47</c:f>
              <c:numCache>
                <c:formatCode>General</c:formatCode>
                <c:ptCount val="2"/>
                <c:pt idx="0">
                  <c:v>28.8</c:v>
                </c:pt>
                <c:pt idx="1">
                  <c:v>478.8</c:v>
                </c:pt>
              </c:numCache>
            </c:numRef>
          </c:xVal>
          <c:yVal>
            <c:numRef>
              <c:f>'[3]32107010_PTO_ARTURO_20170613'!$B$46:$B$47</c:f>
              <c:numCache>
                <c:formatCode>General</c:formatCode>
                <c:ptCount val="2"/>
                <c:pt idx="0">
                  <c:v>171.57299999999998</c:v>
                </c:pt>
                <c:pt idx="1">
                  <c:v>171.57299999999998</c:v>
                </c:pt>
              </c:numCache>
            </c:numRef>
          </c:yVal>
          <c:smooth val="1"/>
        </c:ser>
        <c:ser>
          <c:idx val="6"/>
          <c:order val="1"/>
          <c:tx>
            <c:v>MAX1</c:v>
          </c:tx>
          <c:marker>
            <c:symbol val="diamond"/>
            <c:size val="5"/>
            <c:spPr>
              <a:ln>
                <a:solidFill>
                  <a:srgbClr val="CC3399"/>
                </a:solidFill>
              </a:ln>
            </c:spPr>
          </c:marker>
          <c:dPt>
            <c:idx val="1"/>
            <c:bubble3D val="0"/>
            <c:spPr>
              <a:ln>
                <a:solidFill>
                  <a:srgbClr val="7030A0"/>
                </a:solidFill>
              </a:ln>
            </c:spPr>
          </c:dPt>
          <c:xVal>
            <c:numRef>
              <c:f>'[3]32107010_PTO_ARTURO_20170613'!$A$48:$A$49</c:f>
              <c:numCache>
                <c:formatCode>General</c:formatCode>
                <c:ptCount val="2"/>
                <c:pt idx="0">
                  <c:v>18</c:v>
                </c:pt>
                <c:pt idx="1">
                  <c:v>18</c:v>
                </c:pt>
              </c:numCache>
            </c:numRef>
          </c:xVal>
          <c:yVal>
            <c:numRef>
              <c:f>'[3]32107010_PTO_ARTURO_20170613'!$B$48:$B$49</c:f>
              <c:numCache>
                <c:formatCode>General</c:formatCode>
                <c:ptCount val="2"/>
                <c:pt idx="0">
                  <c:v>174.749</c:v>
                </c:pt>
                <c:pt idx="1">
                  <c:v>173.249</c:v>
                </c:pt>
              </c:numCache>
            </c:numRef>
          </c:yVal>
          <c:smooth val="1"/>
        </c:ser>
        <c:ser>
          <c:idx val="0"/>
          <c:order val="2"/>
          <c:spPr>
            <a:ln w="28575">
              <a:solidFill>
                <a:schemeClr val="tx1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</c:spPr>
          </c:marker>
          <c:xVal>
            <c:numRef>
              <c:f>'[3]32107010_PTO_ARTURO_20170613'!$A$3:$A$38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28.8</c:v>
                </c:pt>
                <c:pt idx="3">
                  <c:v>28.8</c:v>
                </c:pt>
                <c:pt idx="4">
                  <c:v>28.8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125</c:v>
                </c:pt>
                <c:pt idx="14">
                  <c:v>140</c:v>
                </c:pt>
                <c:pt idx="15">
                  <c:v>160</c:v>
                </c:pt>
                <c:pt idx="16">
                  <c:v>180</c:v>
                </c:pt>
                <c:pt idx="17">
                  <c:v>200</c:v>
                </c:pt>
                <c:pt idx="18">
                  <c:v>220</c:v>
                </c:pt>
                <c:pt idx="19">
                  <c:v>240</c:v>
                </c:pt>
                <c:pt idx="20">
                  <c:v>260</c:v>
                </c:pt>
                <c:pt idx="21">
                  <c:v>280</c:v>
                </c:pt>
                <c:pt idx="22">
                  <c:v>300</c:v>
                </c:pt>
                <c:pt idx="23">
                  <c:v>320</c:v>
                </c:pt>
                <c:pt idx="24">
                  <c:v>345</c:v>
                </c:pt>
                <c:pt idx="25">
                  <c:v>370</c:v>
                </c:pt>
                <c:pt idx="26">
                  <c:v>395</c:v>
                </c:pt>
                <c:pt idx="27">
                  <c:v>420</c:v>
                </c:pt>
                <c:pt idx="28">
                  <c:v>445</c:v>
                </c:pt>
                <c:pt idx="29">
                  <c:v>470</c:v>
                </c:pt>
                <c:pt idx="30">
                  <c:v>478.8</c:v>
                </c:pt>
                <c:pt idx="31">
                  <c:v>483.8</c:v>
                </c:pt>
                <c:pt idx="32">
                  <c:v>483.8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xVal>
          <c:yVal>
            <c:numRef>
              <c:f>'[3]32107010_PTO_ARTURO_20170613'!$B$3:$B$38</c:f>
              <c:numCache>
                <c:formatCode>General</c:formatCode>
                <c:ptCount val="36"/>
                <c:pt idx="0">
                  <c:v>174.749</c:v>
                </c:pt>
                <c:pt idx="1">
                  <c:v>174.524</c:v>
                </c:pt>
                <c:pt idx="2">
                  <c:v>172.542</c:v>
                </c:pt>
                <c:pt idx="3">
                  <c:v>171.57299999999998</c:v>
                </c:pt>
                <c:pt idx="4">
                  <c:v>169.62299999999999</c:v>
                </c:pt>
                <c:pt idx="5">
                  <c:v>158.09299999999999</c:v>
                </c:pt>
                <c:pt idx="6">
                  <c:v>157.61299999999997</c:v>
                </c:pt>
                <c:pt idx="7">
                  <c:v>157.05299999999997</c:v>
                </c:pt>
                <c:pt idx="8">
                  <c:v>154.22299999999998</c:v>
                </c:pt>
                <c:pt idx="9">
                  <c:v>153.34299999999999</c:v>
                </c:pt>
                <c:pt idx="10">
                  <c:v>154.65299999999996</c:v>
                </c:pt>
                <c:pt idx="11">
                  <c:v>155.86299999999997</c:v>
                </c:pt>
                <c:pt idx="12">
                  <c:v>156.27299999999997</c:v>
                </c:pt>
                <c:pt idx="13">
                  <c:v>157.31299999999999</c:v>
                </c:pt>
                <c:pt idx="14">
                  <c:v>160.85299999999998</c:v>
                </c:pt>
                <c:pt idx="15">
                  <c:v>164.23299999999998</c:v>
                </c:pt>
                <c:pt idx="16">
                  <c:v>166.67299999999997</c:v>
                </c:pt>
                <c:pt idx="17">
                  <c:v>167.95299999999997</c:v>
                </c:pt>
                <c:pt idx="18">
                  <c:v>169.01299999999998</c:v>
                </c:pt>
                <c:pt idx="19">
                  <c:v>168.97299999999998</c:v>
                </c:pt>
                <c:pt idx="20">
                  <c:v>168.35299999999998</c:v>
                </c:pt>
                <c:pt idx="21">
                  <c:v>168.18299999999999</c:v>
                </c:pt>
                <c:pt idx="22">
                  <c:v>168.06299999999999</c:v>
                </c:pt>
                <c:pt idx="23">
                  <c:v>168.28299999999999</c:v>
                </c:pt>
                <c:pt idx="24">
                  <c:v>167.29299999999998</c:v>
                </c:pt>
                <c:pt idx="25">
                  <c:v>166.42299999999997</c:v>
                </c:pt>
                <c:pt idx="26">
                  <c:v>164.82299999999998</c:v>
                </c:pt>
                <c:pt idx="27">
                  <c:v>161.47299999999998</c:v>
                </c:pt>
                <c:pt idx="28">
                  <c:v>163.73299999999998</c:v>
                </c:pt>
                <c:pt idx="29">
                  <c:v>167.41299999999998</c:v>
                </c:pt>
                <c:pt idx="30">
                  <c:v>170.41299999999998</c:v>
                </c:pt>
                <c:pt idx="31">
                  <c:v>173.78699999999998</c:v>
                </c:pt>
                <c:pt idx="32">
                  <c:v>173.72899999999998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0"/>
        </c:ser>
        <c:ser>
          <c:idx val="7"/>
          <c:order val="3"/>
          <c:tx>
            <c:v>MAX2</c:v>
          </c:tx>
          <c:spPr>
            <a:ln w="25400">
              <a:solidFill>
                <a:schemeClr val="tx1"/>
              </a:solidFill>
            </a:ln>
          </c:spPr>
          <c:marker>
            <c:symbol val="triangle"/>
            <c:size val="6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Pt>
            <c:idx val="1"/>
            <c:bubble3D val="0"/>
          </c:dPt>
          <c:xVal>
            <c:numRef>
              <c:f>'[3]32107010_PTO_ARTURO_20170613'!$A$48:$A$49</c:f>
              <c:numCache>
                <c:formatCode>General</c:formatCode>
                <c:ptCount val="2"/>
                <c:pt idx="0">
                  <c:v>18</c:v>
                </c:pt>
                <c:pt idx="1">
                  <c:v>18</c:v>
                </c:pt>
              </c:numCache>
            </c:numRef>
          </c:xVal>
          <c:yVal>
            <c:numRef>
              <c:f>'[3]32107010_PTO_ARTURO_20170613'!$B$48:$B$49</c:f>
              <c:numCache>
                <c:formatCode>General</c:formatCode>
                <c:ptCount val="2"/>
                <c:pt idx="0">
                  <c:v>174.749</c:v>
                </c:pt>
                <c:pt idx="1">
                  <c:v>173.249</c:v>
                </c:pt>
              </c:numCache>
            </c:numRef>
          </c:yVal>
          <c:smooth val="1"/>
        </c:ser>
        <c:ser>
          <c:idx val="8"/>
          <c:order val="4"/>
          <c:tx>
            <c:v>Nivel Desbordamiento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'[3]32107010_PTO_ARTURO_20170613'!$A$60:$A$61</c:f>
              <c:numCache>
                <c:formatCode>General</c:formatCode>
                <c:ptCount val="2"/>
                <c:pt idx="0">
                  <c:v>7</c:v>
                </c:pt>
                <c:pt idx="1">
                  <c:v>483.8</c:v>
                </c:pt>
              </c:numCache>
            </c:numRef>
          </c:xVal>
          <c:yVal>
            <c:numRef>
              <c:f>'[3]32107010_PTO_ARTURO_20170613'!$B$60:$B$61</c:f>
              <c:numCache>
                <c:formatCode>General</c:formatCode>
                <c:ptCount val="2"/>
                <c:pt idx="0">
                  <c:v>173.78699999999998</c:v>
                </c:pt>
                <c:pt idx="1">
                  <c:v>173.78699999999998</c:v>
                </c:pt>
              </c:numCache>
            </c:numRef>
          </c:yVal>
          <c:smooth val="1"/>
        </c:ser>
        <c:ser>
          <c:idx val="9"/>
          <c:order val="5"/>
          <c:tx>
            <c:v>Mira 9</c:v>
          </c:tx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Pt>
            <c:idx val="1"/>
            <c:bubble3D val="0"/>
            <c:spPr>
              <a:ln>
                <a:solidFill>
                  <a:srgbClr val="FFC000"/>
                </a:solidFill>
              </a:ln>
            </c:spPr>
          </c:dPt>
          <c:xVal>
            <c:numRef>
              <c:f>'[3]32107010_PTO_ARTURO_20170613'!$A$52:$A$53</c:f>
              <c:numCache>
                <c:formatCode>General</c:formatCode>
                <c:ptCount val="2"/>
                <c:pt idx="0">
                  <c:v>24</c:v>
                </c:pt>
                <c:pt idx="1">
                  <c:v>24</c:v>
                </c:pt>
              </c:numCache>
            </c:numRef>
          </c:xVal>
          <c:yVal>
            <c:numRef>
              <c:f>'[3]32107010_PTO_ARTURO_20170613'!$B$52:$B$53</c:f>
              <c:numCache>
                <c:formatCode>General</c:formatCode>
                <c:ptCount val="2"/>
                <c:pt idx="0">
                  <c:v>173.72800000000001</c:v>
                </c:pt>
                <c:pt idx="1">
                  <c:v>172.72800000000001</c:v>
                </c:pt>
              </c:numCache>
            </c:numRef>
          </c:yVal>
          <c:smooth val="1"/>
        </c:ser>
        <c:ser>
          <c:idx val="3"/>
          <c:order val="6"/>
          <c:tx>
            <c:v>Mira 10</c:v>
          </c:tx>
          <c:spPr>
            <a:ln w="25400">
              <a:solidFill>
                <a:srgbClr val="FFC000"/>
              </a:solidFill>
            </a:ln>
          </c:spPr>
          <c:marker>
            <c:symbol val="dash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'[3]32107010_PTO_ARTURO_20170613'!$A$50:$A$51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'[3]32107010_PTO_ARTURO_20170613'!$B$50:$B$51</c:f>
              <c:numCache>
                <c:formatCode>General</c:formatCode>
                <c:ptCount val="2"/>
                <c:pt idx="0">
                  <c:v>174.749</c:v>
                </c:pt>
                <c:pt idx="1">
                  <c:v>173.749</c:v>
                </c:pt>
              </c:numCache>
            </c:numRef>
          </c:yVal>
          <c:smooth val="1"/>
        </c:ser>
        <c:ser>
          <c:idx val="2"/>
          <c:order val="7"/>
          <c:tx>
            <c:v>Mira 8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'[3]32107010_PTO_ARTURO_20170613'!$A$54:$A$55</c:f>
              <c:numCache>
                <c:formatCode>General</c:formatCode>
                <c:ptCount val="2"/>
                <c:pt idx="0">
                  <c:v>29</c:v>
                </c:pt>
                <c:pt idx="1">
                  <c:v>29</c:v>
                </c:pt>
              </c:numCache>
            </c:numRef>
          </c:xVal>
          <c:yVal>
            <c:numRef>
              <c:f>'[3]32107010_PTO_ARTURO_20170613'!$B$54:$B$55</c:f>
              <c:numCache>
                <c:formatCode>General</c:formatCode>
                <c:ptCount val="2"/>
                <c:pt idx="0">
                  <c:v>172.74100000000001</c:v>
                </c:pt>
                <c:pt idx="1">
                  <c:v>171.74100000000001</c:v>
                </c:pt>
              </c:numCache>
            </c:numRef>
          </c:yVal>
          <c:smooth val="1"/>
        </c:ser>
        <c:ser>
          <c:idx val="4"/>
          <c:order val="8"/>
          <c:tx>
            <c:v>Mira 7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'[3]32107010_PTO_ARTURO_20170613'!$A$56:$A$57</c:f>
              <c:numCache>
                <c:formatCode>General</c:formatCode>
                <c:ptCount val="2"/>
                <c:pt idx="0">
                  <c:v>29</c:v>
                </c:pt>
                <c:pt idx="1">
                  <c:v>29</c:v>
                </c:pt>
              </c:numCache>
            </c:numRef>
          </c:xVal>
          <c:yVal>
            <c:numRef>
              <c:f>'[3]32107010_PTO_ARTURO_20170613'!$B$56:$B$57</c:f>
              <c:numCache>
                <c:formatCode>General</c:formatCode>
                <c:ptCount val="2"/>
                <c:pt idx="0">
                  <c:v>171.745</c:v>
                </c:pt>
                <c:pt idx="1">
                  <c:v>170.745</c:v>
                </c:pt>
              </c:numCache>
            </c:numRef>
          </c:yVal>
          <c:smooth val="1"/>
        </c:ser>
        <c:ser>
          <c:idx val="5"/>
          <c:order val="9"/>
          <c:tx>
            <c:v>Mira 6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'32107010_PTO_ARTURO_20170613'!#REF!</c:f>
            </c:numRef>
          </c:xVal>
          <c:yVal>
            <c:numRef>
              <c:f>'32107010_PTO_ARTURO_20170613'!#REF!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0"/>
          <c:order val="10"/>
          <c:tx>
            <c:v>Mira 5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'32107010_PTO_ARTURO_20170613'!#REF!</c:f>
            </c:numRef>
          </c:xVal>
          <c:yVal>
            <c:numRef>
              <c:f>'32107010_PTO_ARTURO_20170613'!#REF!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1"/>
          <c:order val="11"/>
          <c:tx>
            <c:v>Mira 4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'32107010_PTO_ARTURO_20170613'!#REF!</c:f>
            </c:numRef>
          </c:xVal>
          <c:yVal>
            <c:numRef>
              <c:f>'32107010_PTO_ARTURO_20170613'!#REF!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76544"/>
        <c:axId val="577976936"/>
      </c:scatterChart>
      <c:valAx>
        <c:axId val="577976544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O" sz="1800" b="1" i="0" u="none" strike="noStrike" baseline="0">
                    <a:solidFill>
                      <a:srgbClr val="000000"/>
                    </a:solidFill>
                    <a:latin typeface="Calibri"/>
                  </a:rPr>
                  <a:t>ABSCISADO (m)</a:t>
                </a:r>
              </a:p>
            </c:rich>
          </c:tx>
          <c:layout>
            <c:manualLayout>
              <c:xMode val="edge"/>
              <c:yMode val="edge"/>
              <c:x val="0.44946996097157077"/>
              <c:y val="0.95139308499813424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77976936"/>
        <c:crosses val="autoZero"/>
        <c:crossBetween val="midCat"/>
      </c:valAx>
      <c:valAx>
        <c:axId val="577976936"/>
        <c:scaling>
          <c:orientation val="minMax"/>
          <c:max val="180"/>
          <c:min val="15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O" sz="1800" baseline="0"/>
                  <a:t>COTA (m)</a:t>
                </a:r>
              </a:p>
            </c:rich>
          </c:tx>
          <c:layout>
            <c:manualLayout>
              <c:xMode val="edge"/>
              <c:yMode val="edge"/>
              <c:x val="0"/>
              <c:y val="0.3676110517692685"/>
            </c:manualLayout>
          </c:layout>
          <c:overlay val="0"/>
        </c:title>
        <c:numFmt formatCode="#,##0.0" sourceLinked="0"/>
        <c:majorTickMark val="none"/>
        <c:minorTickMark val="none"/>
        <c:tickLblPos val="low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77976544"/>
        <c:crossesAt val="-25"/>
        <c:crossBetween val="midCat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 alignWithMargins="0">
      <c:oddHeader>&amp;A</c:oddHeader>
      <c:oddFooter>&amp;Z&amp;A&amp;CInformación confidencial de Hidrología&amp;D &amp;F</c:oddFooter>
    </c:headerFooter>
    <c:pageMargins b="0" l="0" r="0" t="0" header="0.51181102362204722" footer="0.51181102362204722"/>
    <c:pageSetup orientation="landscape" horizontalDpi="300" verticalDpi="300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370855022019136E-2"/>
          <c:y val="1.9669109148255023E-2"/>
          <c:w val="0.86019902188485431"/>
          <c:h val="0.87380418093775847"/>
        </c:manualLayout>
      </c:layout>
      <c:scatterChart>
        <c:scatterStyle val="smoothMarker"/>
        <c:varyColors val="0"/>
        <c:ser>
          <c:idx val="1"/>
          <c:order val="0"/>
          <c:tx>
            <c:v>NIVEL DEL AGUA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'[7]32207010_EL_CEJAL_20171023'!$A$48:$A$49</c:f>
              <c:numCache>
                <c:formatCode>General</c:formatCode>
                <c:ptCount val="2"/>
                <c:pt idx="0">
                  <c:v>141</c:v>
                </c:pt>
                <c:pt idx="1">
                  <c:v>595</c:v>
                </c:pt>
              </c:numCache>
            </c:numRef>
          </c:xVal>
          <c:yVal>
            <c:numRef>
              <c:f>'[7]32207010_EL_CEJAL_20171023'!$B$48:$B$49</c:f>
              <c:numCache>
                <c:formatCode>General</c:formatCode>
                <c:ptCount val="2"/>
                <c:pt idx="0">
                  <c:v>88.206000000000003</c:v>
                </c:pt>
                <c:pt idx="1">
                  <c:v>88.206000000000003</c:v>
                </c:pt>
              </c:numCache>
            </c:numRef>
          </c:yVal>
          <c:smooth val="1"/>
        </c:ser>
        <c:ser>
          <c:idx val="6"/>
          <c:order val="1"/>
          <c:tx>
            <c:v>MAX1</c:v>
          </c:tx>
          <c:marker>
            <c:symbol val="diamond"/>
            <c:size val="5"/>
            <c:spPr>
              <a:ln>
                <a:solidFill>
                  <a:srgbClr val="CC3399"/>
                </a:solidFill>
              </a:ln>
            </c:spPr>
          </c:marker>
          <c:dPt>
            <c:idx val="1"/>
            <c:bubble3D val="0"/>
            <c:spPr>
              <a:ln>
                <a:solidFill>
                  <a:srgbClr val="7030A0"/>
                </a:solidFill>
              </a:ln>
            </c:spPr>
          </c:dPt>
          <c:xVal>
            <c:numRef>
              <c:f>'[7]32207010_EL_CEJAL_20171023'!$A$50:$A$51</c:f>
              <c:numCache>
                <c:formatCode>General</c:formatCode>
                <c:ptCount val="2"/>
              </c:numCache>
            </c:numRef>
          </c:xVal>
          <c:yVal>
            <c:numRef>
              <c:f>'[7]32207010_EL_CEJAL_20171023'!$B$50:$B$51</c:f>
              <c:numCache>
                <c:formatCode>General</c:formatCode>
                <c:ptCount val="2"/>
              </c:numCache>
            </c:numRef>
          </c:yVal>
          <c:smooth val="1"/>
        </c:ser>
        <c:ser>
          <c:idx val="0"/>
          <c:order val="2"/>
          <c:tx>
            <c:v>perfil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'[7]32207010_EL_CEJAL_20171023'!$A$3:$A$47</c:f>
              <c:numCache>
                <c:formatCode>General</c:formatCode>
                <c:ptCount val="45"/>
                <c:pt idx="0">
                  <c:v>0</c:v>
                </c:pt>
                <c:pt idx="1">
                  <c:v>80</c:v>
                </c:pt>
                <c:pt idx="2">
                  <c:v>96</c:v>
                </c:pt>
                <c:pt idx="3">
                  <c:v>141</c:v>
                </c:pt>
                <c:pt idx="4">
                  <c:v>141</c:v>
                </c:pt>
                <c:pt idx="5">
                  <c:v>150</c:v>
                </c:pt>
                <c:pt idx="6">
                  <c:v>180</c:v>
                </c:pt>
                <c:pt idx="7">
                  <c:v>215</c:v>
                </c:pt>
                <c:pt idx="8">
                  <c:v>240</c:v>
                </c:pt>
                <c:pt idx="9">
                  <c:v>265</c:v>
                </c:pt>
                <c:pt idx="10">
                  <c:v>290</c:v>
                </c:pt>
                <c:pt idx="11">
                  <c:v>315</c:v>
                </c:pt>
                <c:pt idx="12">
                  <c:v>335</c:v>
                </c:pt>
                <c:pt idx="13">
                  <c:v>355</c:v>
                </c:pt>
                <c:pt idx="14">
                  <c:v>380</c:v>
                </c:pt>
                <c:pt idx="15">
                  <c:v>405</c:v>
                </c:pt>
                <c:pt idx="16">
                  <c:v>430</c:v>
                </c:pt>
                <c:pt idx="17">
                  <c:v>460</c:v>
                </c:pt>
                <c:pt idx="18">
                  <c:v>490</c:v>
                </c:pt>
                <c:pt idx="19">
                  <c:v>520</c:v>
                </c:pt>
                <c:pt idx="20">
                  <c:v>550</c:v>
                </c:pt>
                <c:pt idx="21">
                  <c:v>580</c:v>
                </c:pt>
                <c:pt idx="22">
                  <c:v>595</c:v>
                </c:pt>
                <c:pt idx="23">
                  <c:v>599</c:v>
                </c:pt>
              </c:numCache>
            </c:numRef>
          </c:xVal>
          <c:yVal>
            <c:numRef>
              <c:f>'[7]32207010_EL_CEJAL_20171023'!$B$3:$B$47</c:f>
              <c:numCache>
                <c:formatCode>General</c:formatCode>
                <c:ptCount val="45"/>
                <c:pt idx="0">
                  <c:v>93.713999999999999</c:v>
                </c:pt>
                <c:pt idx="1">
                  <c:v>93.652000000000001</c:v>
                </c:pt>
                <c:pt idx="2">
                  <c:v>90.367000000000004</c:v>
                </c:pt>
                <c:pt idx="3">
                  <c:v>88.206000000000003</c:v>
                </c:pt>
                <c:pt idx="4">
                  <c:v>88.206000000000003</c:v>
                </c:pt>
                <c:pt idx="5">
                  <c:v>81.786000000000001</c:v>
                </c:pt>
                <c:pt idx="6">
                  <c:v>79.906000000000006</c:v>
                </c:pt>
                <c:pt idx="7">
                  <c:v>78.406000000000006</c:v>
                </c:pt>
                <c:pt idx="8">
                  <c:v>77.835999999999999</c:v>
                </c:pt>
                <c:pt idx="9">
                  <c:v>77.406000000000006</c:v>
                </c:pt>
                <c:pt idx="10">
                  <c:v>75.866</c:v>
                </c:pt>
                <c:pt idx="11">
                  <c:v>74.706000000000003</c:v>
                </c:pt>
                <c:pt idx="12">
                  <c:v>74.885999999999996</c:v>
                </c:pt>
                <c:pt idx="13">
                  <c:v>75.195999999999998</c:v>
                </c:pt>
                <c:pt idx="14">
                  <c:v>75.826000000000008</c:v>
                </c:pt>
                <c:pt idx="15">
                  <c:v>76.736000000000004</c:v>
                </c:pt>
                <c:pt idx="16">
                  <c:v>77.686000000000007</c:v>
                </c:pt>
                <c:pt idx="17">
                  <c:v>78.135999999999996</c:v>
                </c:pt>
                <c:pt idx="18">
                  <c:v>78.706000000000003</c:v>
                </c:pt>
                <c:pt idx="19">
                  <c:v>79.126000000000005</c:v>
                </c:pt>
                <c:pt idx="20">
                  <c:v>79.555999999999997</c:v>
                </c:pt>
                <c:pt idx="21">
                  <c:v>82.706000000000003</c:v>
                </c:pt>
                <c:pt idx="22">
                  <c:v>88.206000000000003</c:v>
                </c:pt>
                <c:pt idx="23">
                  <c:v>90.534000000000006</c:v>
                </c:pt>
              </c:numCache>
            </c:numRef>
          </c:yVal>
          <c:smooth val="0"/>
        </c:ser>
        <c:ser>
          <c:idx val="7"/>
          <c:order val="3"/>
          <c:tx>
            <c:v>MAX2</c:v>
          </c:tx>
          <c:spPr>
            <a:ln w="25400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Pt>
            <c:idx val="1"/>
            <c:bubble3D val="0"/>
          </c:dPt>
          <c:xVal>
            <c:numRef>
              <c:f>'[7]32207010_EL_CEJAL_20171023'!$A$50:$A$51</c:f>
              <c:numCache>
                <c:formatCode>General</c:formatCode>
                <c:ptCount val="2"/>
              </c:numCache>
            </c:numRef>
          </c:xVal>
          <c:yVal>
            <c:numRef>
              <c:f>'[7]32207010_EL_CEJAL_20171023'!$B$50:$B$51</c:f>
              <c:numCache>
                <c:formatCode>General</c:formatCode>
                <c:ptCount val="2"/>
              </c:numCache>
            </c:numRef>
          </c:yVal>
          <c:smooth val="1"/>
        </c:ser>
        <c:ser>
          <c:idx val="8"/>
          <c:order val="4"/>
          <c:tx>
            <c:v>Nivel Desbordamiento</c:v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'[7]32207010_EL_CEJAL_20171023'!$A$60:$A$61</c:f>
              <c:numCache>
                <c:formatCode>General</c:formatCode>
                <c:ptCount val="2"/>
                <c:pt idx="0">
                  <c:v>95</c:v>
                </c:pt>
                <c:pt idx="1">
                  <c:v>599</c:v>
                </c:pt>
              </c:numCache>
            </c:numRef>
          </c:xVal>
          <c:yVal>
            <c:numRef>
              <c:f>'[7]32207010_EL_CEJAL_20171023'!$B$60:$B$61</c:f>
              <c:numCache>
                <c:formatCode>General</c:formatCode>
                <c:ptCount val="2"/>
                <c:pt idx="0">
                  <c:v>90.534000000000006</c:v>
                </c:pt>
                <c:pt idx="1">
                  <c:v>90.534000000000006</c:v>
                </c:pt>
              </c:numCache>
            </c:numRef>
          </c:yVal>
          <c:smooth val="1"/>
        </c:ser>
        <c:ser>
          <c:idx val="3"/>
          <c:order val="5"/>
          <c:tx>
            <c:v>Mira 10</c:v>
          </c:tx>
          <c:spPr>
            <a:ln w="25400">
              <a:solidFill>
                <a:srgbClr val="FFC000"/>
              </a:solidFill>
            </a:ln>
          </c:spPr>
          <c:marker>
            <c:symbol val="dash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'[7]32207010_EL_CEJAL_20171023'!$A$54:$A$55</c:f>
              <c:numCache>
                <c:formatCode>General</c:formatCode>
                <c:ptCount val="2"/>
                <c:pt idx="0">
                  <c:v>120</c:v>
                </c:pt>
                <c:pt idx="1">
                  <c:v>120</c:v>
                </c:pt>
              </c:numCache>
            </c:numRef>
          </c:xVal>
          <c:yVal>
            <c:numRef>
              <c:f>'[7]32207010_EL_CEJAL_20171023'!$B$54:$B$55</c:f>
              <c:numCache>
                <c:formatCode>General</c:formatCode>
                <c:ptCount val="2"/>
                <c:pt idx="0">
                  <c:v>90.213999999999999</c:v>
                </c:pt>
                <c:pt idx="1">
                  <c:v>89.213999999999999</c:v>
                </c:pt>
              </c:numCache>
            </c:numRef>
          </c:yVal>
          <c:smooth val="1"/>
        </c:ser>
        <c:ser>
          <c:idx val="4"/>
          <c:order val="6"/>
          <c:tx>
            <c:v>Mira 11</c:v>
          </c:tx>
          <c:spPr>
            <a:ln w="19050"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'[7]32207010_EL_CEJAL_20171023'!$A$52:$A$53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xVal>
          <c:yVal>
            <c:numRef>
              <c:f>'[7]32207010_EL_CEJAL_20171023'!$B$52:$B$53</c:f>
              <c:numCache>
                <c:formatCode>General</c:formatCode>
                <c:ptCount val="2"/>
                <c:pt idx="0">
                  <c:v>91.236000000000004</c:v>
                </c:pt>
                <c:pt idx="1">
                  <c:v>90.236000000000004</c:v>
                </c:pt>
              </c:numCache>
            </c:numRef>
          </c:yVal>
          <c:smooth val="1"/>
        </c:ser>
        <c:ser>
          <c:idx val="5"/>
          <c:order val="7"/>
          <c:tx>
            <c:v>mira 9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'[7]32207010_EL_CEJAL_20171023'!$A$56:$A$57</c:f>
              <c:numCache>
                <c:formatCode>General</c:formatCode>
                <c:ptCount val="2"/>
                <c:pt idx="0">
                  <c:v>140</c:v>
                </c:pt>
                <c:pt idx="1">
                  <c:v>140</c:v>
                </c:pt>
              </c:numCache>
            </c:numRef>
          </c:xVal>
          <c:yVal>
            <c:numRef>
              <c:f>'[7]32207010_EL_CEJAL_20171023'!$B$56:$B$57</c:f>
              <c:numCache>
                <c:formatCode>General</c:formatCode>
                <c:ptCount val="2"/>
                <c:pt idx="0">
                  <c:v>89.225999999999999</c:v>
                </c:pt>
                <c:pt idx="1">
                  <c:v>88.225999999999999</c:v>
                </c:pt>
              </c:numCache>
            </c:numRef>
          </c:yVal>
          <c:smooth val="1"/>
        </c:ser>
        <c:ser>
          <c:idx val="2"/>
          <c:order val="8"/>
          <c:tx>
            <c:v>20160613</c:v>
          </c:tx>
          <c:marker>
            <c:symbol val="none"/>
          </c:marker>
          <c:xVal>
            <c:numRef>
              <c:f>'[7]32207010_EL_CEJAL_20170613'!$A$2:$A$32</c:f>
              <c:numCache>
                <c:formatCode>General</c:formatCode>
                <c:ptCount val="31"/>
                <c:pt idx="1">
                  <c:v>0</c:v>
                </c:pt>
                <c:pt idx="2">
                  <c:v>12</c:v>
                </c:pt>
                <c:pt idx="3">
                  <c:v>14</c:v>
                </c:pt>
                <c:pt idx="4">
                  <c:v>26</c:v>
                </c:pt>
                <c:pt idx="5">
                  <c:v>26</c:v>
                </c:pt>
                <c:pt idx="6">
                  <c:v>45</c:v>
                </c:pt>
                <c:pt idx="7">
                  <c:v>64</c:v>
                </c:pt>
                <c:pt idx="8">
                  <c:v>83</c:v>
                </c:pt>
                <c:pt idx="9">
                  <c:v>102</c:v>
                </c:pt>
                <c:pt idx="10">
                  <c:v>121</c:v>
                </c:pt>
                <c:pt idx="11">
                  <c:v>140</c:v>
                </c:pt>
                <c:pt idx="12">
                  <c:v>159</c:v>
                </c:pt>
                <c:pt idx="13">
                  <c:v>178</c:v>
                </c:pt>
                <c:pt idx="14">
                  <c:v>197</c:v>
                </c:pt>
                <c:pt idx="15">
                  <c:v>216</c:v>
                </c:pt>
                <c:pt idx="16">
                  <c:v>235</c:v>
                </c:pt>
                <c:pt idx="17">
                  <c:v>254</c:v>
                </c:pt>
                <c:pt idx="18">
                  <c:v>273</c:v>
                </c:pt>
                <c:pt idx="19">
                  <c:v>292</c:v>
                </c:pt>
                <c:pt idx="20">
                  <c:v>311</c:v>
                </c:pt>
                <c:pt idx="21">
                  <c:v>330</c:v>
                </c:pt>
                <c:pt idx="22">
                  <c:v>349</c:v>
                </c:pt>
                <c:pt idx="23">
                  <c:v>368</c:v>
                </c:pt>
                <c:pt idx="24">
                  <c:v>387</c:v>
                </c:pt>
                <c:pt idx="25">
                  <c:v>406</c:v>
                </c:pt>
                <c:pt idx="26">
                  <c:v>425</c:v>
                </c:pt>
                <c:pt idx="27">
                  <c:v>444</c:v>
                </c:pt>
                <c:pt idx="28">
                  <c:v>447</c:v>
                </c:pt>
                <c:pt idx="29">
                  <c:v>448.8</c:v>
                </c:pt>
                <c:pt idx="30">
                  <c:v>468.8</c:v>
                </c:pt>
              </c:numCache>
            </c:numRef>
          </c:xVal>
          <c:yVal>
            <c:numRef>
              <c:f>'[7]32207010_EL_CEJAL_20170613'!$B$2:$B$32</c:f>
              <c:numCache>
                <c:formatCode>General</c:formatCode>
                <c:ptCount val="31"/>
                <c:pt idx="0">
                  <c:v>94.284000000000006</c:v>
                </c:pt>
                <c:pt idx="1">
                  <c:v>94.284000000000006</c:v>
                </c:pt>
                <c:pt idx="2">
                  <c:v>91.250000000000014</c:v>
                </c:pt>
                <c:pt idx="3">
                  <c:v>90.250000000000014</c:v>
                </c:pt>
                <c:pt idx="4">
                  <c:v>89.450000000000017</c:v>
                </c:pt>
                <c:pt idx="5">
                  <c:v>89.450000000000017</c:v>
                </c:pt>
                <c:pt idx="6">
                  <c:v>81.570000000000022</c:v>
                </c:pt>
                <c:pt idx="7">
                  <c:v>78.620000000000019</c:v>
                </c:pt>
                <c:pt idx="8">
                  <c:v>78.470000000000013</c:v>
                </c:pt>
                <c:pt idx="9">
                  <c:v>79.29000000000002</c:v>
                </c:pt>
                <c:pt idx="10">
                  <c:v>78.940000000000012</c:v>
                </c:pt>
                <c:pt idx="11">
                  <c:v>78.830000000000013</c:v>
                </c:pt>
                <c:pt idx="12">
                  <c:v>77.370000000000019</c:v>
                </c:pt>
                <c:pt idx="13">
                  <c:v>77.450000000000017</c:v>
                </c:pt>
                <c:pt idx="14">
                  <c:v>76.300000000000011</c:v>
                </c:pt>
                <c:pt idx="15">
                  <c:v>75.180000000000021</c:v>
                </c:pt>
                <c:pt idx="16">
                  <c:v>74.450000000000017</c:v>
                </c:pt>
                <c:pt idx="17">
                  <c:v>74.470000000000013</c:v>
                </c:pt>
                <c:pt idx="18">
                  <c:v>75.02000000000001</c:v>
                </c:pt>
                <c:pt idx="19">
                  <c:v>75.180000000000021</c:v>
                </c:pt>
                <c:pt idx="20">
                  <c:v>74.820000000000022</c:v>
                </c:pt>
                <c:pt idx="21">
                  <c:v>76.140000000000015</c:v>
                </c:pt>
                <c:pt idx="22">
                  <c:v>76.890000000000015</c:v>
                </c:pt>
                <c:pt idx="23">
                  <c:v>77.460000000000022</c:v>
                </c:pt>
                <c:pt idx="24">
                  <c:v>77.590000000000018</c:v>
                </c:pt>
                <c:pt idx="25">
                  <c:v>78.300000000000011</c:v>
                </c:pt>
                <c:pt idx="26">
                  <c:v>78.600000000000023</c:v>
                </c:pt>
                <c:pt idx="27">
                  <c:v>86.77000000000001</c:v>
                </c:pt>
                <c:pt idx="28">
                  <c:v>88.130000000000024</c:v>
                </c:pt>
                <c:pt idx="29">
                  <c:v>89.734000000000023</c:v>
                </c:pt>
                <c:pt idx="30">
                  <c:v>89.599000000000018</c:v>
                </c:pt>
              </c:numCache>
            </c:numRef>
          </c:yVal>
          <c:smooth val="1"/>
        </c:ser>
        <c:ser>
          <c:idx val="9"/>
          <c:order val="9"/>
          <c:tx>
            <c:v>20161205</c:v>
          </c:tx>
          <c:marker>
            <c:symbol val="none"/>
          </c:marker>
          <c:xVal>
            <c:numRef>
              <c:f>'[7]32207010_EL_CEJAL_20161205'!$A$2:$A$37</c:f>
              <c:numCache>
                <c:formatCode>General</c:formatCode>
                <c:ptCount val="36"/>
                <c:pt idx="1">
                  <c:v>5</c:v>
                </c:pt>
                <c:pt idx="2">
                  <c:v>16</c:v>
                </c:pt>
                <c:pt idx="3">
                  <c:v>46</c:v>
                </c:pt>
                <c:pt idx="4">
                  <c:v>56</c:v>
                </c:pt>
                <c:pt idx="5">
                  <c:v>61</c:v>
                </c:pt>
                <c:pt idx="6">
                  <c:v>64</c:v>
                </c:pt>
                <c:pt idx="7">
                  <c:v>64</c:v>
                </c:pt>
                <c:pt idx="8">
                  <c:v>69.5</c:v>
                </c:pt>
                <c:pt idx="9">
                  <c:v>89.5</c:v>
                </c:pt>
                <c:pt idx="10">
                  <c:v>109.5</c:v>
                </c:pt>
                <c:pt idx="11">
                  <c:v>129.5</c:v>
                </c:pt>
                <c:pt idx="12">
                  <c:v>149.5</c:v>
                </c:pt>
                <c:pt idx="13">
                  <c:v>169.5</c:v>
                </c:pt>
                <c:pt idx="14">
                  <c:v>189.5</c:v>
                </c:pt>
                <c:pt idx="15">
                  <c:v>209.5</c:v>
                </c:pt>
                <c:pt idx="16">
                  <c:v>229.5</c:v>
                </c:pt>
                <c:pt idx="17">
                  <c:v>249.5</c:v>
                </c:pt>
                <c:pt idx="18">
                  <c:v>269.5</c:v>
                </c:pt>
                <c:pt idx="19">
                  <c:v>289.5</c:v>
                </c:pt>
                <c:pt idx="20">
                  <c:v>309.5</c:v>
                </c:pt>
                <c:pt idx="21">
                  <c:v>329.5</c:v>
                </c:pt>
                <c:pt idx="22">
                  <c:v>349.5</c:v>
                </c:pt>
                <c:pt idx="23">
                  <c:v>369.5</c:v>
                </c:pt>
                <c:pt idx="24">
                  <c:v>389.5</c:v>
                </c:pt>
                <c:pt idx="25">
                  <c:v>409.5</c:v>
                </c:pt>
                <c:pt idx="26">
                  <c:v>429.5</c:v>
                </c:pt>
                <c:pt idx="27">
                  <c:v>449.5</c:v>
                </c:pt>
                <c:pt idx="28">
                  <c:v>469.5</c:v>
                </c:pt>
                <c:pt idx="29">
                  <c:v>489.5</c:v>
                </c:pt>
                <c:pt idx="30">
                  <c:v>509.5</c:v>
                </c:pt>
                <c:pt idx="31">
                  <c:v>509.5</c:v>
                </c:pt>
                <c:pt idx="32">
                  <c:v>514.5</c:v>
                </c:pt>
                <c:pt idx="33">
                  <c:v>518</c:v>
                </c:pt>
                <c:pt idx="34">
                  <c:v>523</c:v>
                </c:pt>
                <c:pt idx="35">
                  <c:v>528</c:v>
                </c:pt>
              </c:numCache>
            </c:numRef>
          </c:xVal>
          <c:yVal>
            <c:numRef>
              <c:f>'[7]32207010_EL_CEJAL_20161205'!$B$2:$B$37</c:f>
              <c:numCache>
                <c:formatCode>General</c:formatCode>
                <c:ptCount val="36"/>
                <c:pt idx="0">
                  <c:v>94.974999999999994</c:v>
                </c:pt>
                <c:pt idx="1">
                  <c:v>91.448999999999998</c:v>
                </c:pt>
                <c:pt idx="2">
                  <c:v>90.169999999999987</c:v>
                </c:pt>
                <c:pt idx="3">
                  <c:v>89.779999999999987</c:v>
                </c:pt>
                <c:pt idx="4">
                  <c:v>88.902999999999992</c:v>
                </c:pt>
                <c:pt idx="5">
                  <c:v>87.339999999999989</c:v>
                </c:pt>
                <c:pt idx="6">
                  <c:v>86.079999999999984</c:v>
                </c:pt>
                <c:pt idx="7">
                  <c:v>86.079999999999984</c:v>
                </c:pt>
                <c:pt idx="8">
                  <c:v>82.86999999999999</c:v>
                </c:pt>
                <c:pt idx="9">
                  <c:v>80.509999999999991</c:v>
                </c:pt>
                <c:pt idx="10">
                  <c:v>78.299999999999983</c:v>
                </c:pt>
                <c:pt idx="11">
                  <c:v>78.59999999999998</c:v>
                </c:pt>
                <c:pt idx="12">
                  <c:v>78.589999999999989</c:v>
                </c:pt>
                <c:pt idx="13">
                  <c:v>77.899999999999977</c:v>
                </c:pt>
                <c:pt idx="14">
                  <c:v>77.09999999999998</c:v>
                </c:pt>
                <c:pt idx="15">
                  <c:v>76.72999999999999</c:v>
                </c:pt>
                <c:pt idx="16">
                  <c:v>75.149999999999977</c:v>
                </c:pt>
                <c:pt idx="17">
                  <c:v>73.829999999999984</c:v>
                </c:pt>
                <c:pt idx="18">
                  <c:v>73.72999999999999</c:v>
                </c:pt>
                <c:pt idx="19">
                  <c:v>73.629999999999981</c:v>
                </c:pt>
                <c:pt idx="20">
                  <c:v>73.809999999999988</c:v>
                </c:pt>
                <c:pt idx="21">
                  <c:v>74.579999999999984</c:v>
                </c:pt>
                <c:pt idx="22">
                  <c:v>76.399999999999977</c:v>
                </c:pt>
                <c:pt idx="23">
                  <c:v>76.879999999999981</c:v>
                </c:pt>
                <c:pt idx="24">
                  <c:v>77.059999999999988</c:v>
                </c:pt>
                <c:pt idx="25">
                  <c:v>77.429999999999978</c:v>
                </c:pt>
                <c:pt idx="26">
                  <c:v>77.379999999999981</c:v>
                </c:pt>
                <c:pt idx="27">
                  <c:v>77.47999999999999</c:v>
                </c:pt>
                <c:pt idx="28">
                  <c:v>77.319999999999979</c:v>
                </c:pt>
                <c:pt idx="29">
                  <c:v>77.719999999999985</c:v>
                </c:pt>
                <c:pt idx="30">
                  <c:v>79.029999999999987</c:v>
                </c:pt>
                <c:pt idx="31">
                  <c:v>86.079999999999984</c:v>
                </c:pt>
                <c:pt idx="32">
                  <c:v>87.821999999999974</c:v>
                </c:pt>
                <c:pt idx="33">
                  <c:v>89.551999999999978</c:v>
                </c:pt>
                <c:pt idx="34">
                  <c:v>90.039999999999978</c:v>
                </c:pt>
                <c:pt idx="35">
                  <c:v>90.135999999999981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25232"/>
        <c:axId val="631426800"/>
      </c:scatterChart>
      <c:valAx>
        <c:axId val="631425232"/>
        <c:scaling>
          <c:orientation val="minMax"/>
          <c:max val="600"/>
          <c:min val="-11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O" sz="1800" b="1" i="0" u="none" strike="noStrike" baseline="0">
                    <a:solidFill>
                      <a:srgbClr val="000000"/>
                    </a:solidFill>
                    <a:latin typeface="Calibri"/>
                  </a:rPr>
                  <a:t>ABSCISADO (m)</a:t>
                </a:r>
              </a:p>
            </c:rich>
          </c:tx>
          <c:layout>
            <c:manualLayout>
              <c:xMode val="edge"/>
              <c:yMode val="edge"/>
              <c:x val="0.43721881287620823"/>
              <c:y val="0.95287079821166298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631426800"/>
        <c:crosses val="autoZero"/>
        <c:crossBetween val="midCat"/>
        <c:majorUnit val="50"/>
      </c:valAx>
      <c:valAx>
        <c:axId val="631426800"/>
        <c:scaling>
          <c:orientation val="minMax"/>
          <c:max val="110"/>
          <c:min val="7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O" sz="1800" baseline="0"/>
                  <a:t>COTA (m)</a:t>
                </a:r>
              </a:p>
            </c:rich>
          </c:tx>
          <c:layout>
            <c:manualLayout>
              <c:xMode val="edge"/>
              <c:yMode val="edge"/>
              <c:x val="0"/>
              <c:y val="0.3676110517692685"/>
            </c:manualLayout>
          </c:layout>
          <c:overlay val="0"/>
        </c:title>
        <c:numFmt formatCode="#,##0.0" sourceLinked="0"/>
        <c:majorTickMark val="none"/>
        <c:minorTickMark val="none"/>
        <c:tickLblPos val="low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631425232"/>
        <c:crossesAt val="-25"/>
        <c:crossBetween val="midCat"/>
        <c:majorUnit val="5"/>
        <c:minorUnit val="5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 alignWithMargins="0">
      <c:oddHeader>&amp;A</c:oddHeader>
      <c:oddFooter>&amp;Z&amp;A&amp;CInformación confidencial de Hidrología&amp;D &amp;F</c:oddFooter>
    </c:headerFooter>
    <c:pageMargins b="0" l="0" r="0" t="0" header="0.51181102362204722" footer="0.51181102362204722"/>
    <c:pageSetup orientation="landscape" horizontalDpi="300" verticalDpi="300"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370855022019136E-2"/>
          <c:y val="1.9669109148255023E-2"/>
          <c:w val="0.86019902188485431"/>
          <c:h val="0.87380418093775847"/>
        </c:manualLayout>
      </c:layout>
      <c:scatterChart>
        <c:scatterStyle val="smoothMarker"/>
        <c:varyColors val="0"/>
        <c:ser>
          <c:idx val="1"/>
          <c:order val="0"/>
          <c:tx>
            <c:v>NIVEL DEL AGUA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'[8]31097010_GUAYARE_20171010'!$A$43:$A$44</c:f>
              <c:numCache>
                <c:formatCode>General</c:formatCode>
                <c:ptCount val="2"/>
                <c:pt idx="0">
                  <c:v>116</c:v>
                </c:pt>
                <c:pt idx="1">
                  <c:v>1177</c:v>
                </c:pt>
              </c:numCache>
            </c:numRef>
          </c:xVal>
          <c:yVal>
            <c:numRef>
              <c:f>'[8]31097010_GUAYARE_20171010'!$B$43:$B$44</c:f>
              <c:numCache>
                <c:formatCode>General</c:formatCode>
                <c:ptCount val="2"/>
                <c:pt idx="0">
                  <c:v>86.164999999999992</c:v>
                </c:pt>
                <c:pt idx="1">
                  <c:v>86.164999999999992</c:v>
                </c:pt>
              </c:numCache>
            </c:numRef>
          </c:yVal>
          <c:smooth val="1"/>
        </c:ser>
        <c:ser>
          <c:idx val="6"/>
          <c:order val="1"/>
          <c:tx>
            <c:v>MAX1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Pt>
            <c:idx val="1"/>
            <c:bubble3D val="0"/>
          </c:dPt>
          <c:xVal>
            <c:numRef>
              <c:f>'[8]31097010_GUAYARE_20171010'!$A$45:$A$46</c:f>
              <c:numCache>
                <c:formatCode>General</c:formatCode>
                <c:ptCount val="2"/>
                <c:pt idx="0">
                  <c:v>78</c:v>
                </c:pt>
                <c:pt idx="1">
                  <c:v>78</c:v>
                </c:pt>
              </c:numCache>
            </c:numRef>
          </c:xVal>
          <c:yVal>
            <c:numRef>
              <c:f>'[8]31097010_GUAYARE_20171010'!$B$45:$B$46</c:f>
              <c:numCache>
                <c:formatCode>General</c:formatCode>
                <c:ptCount val="2"/>
                <c:pt idx="0">
                  <c:v>91.525000000000006</c:v>
                </c:pt>
                <c:pt idx="1">
                  <c:v>90.525000000000006</c:v>
                </c:pt>
              </c:numCache>
            </c:numRef>
          </c:yVal>
          <c:smooth val="1"/>
        </c:ser>
        <c:ser>
          <c:idx val="0"/>
          <c:order val="2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'[8]31097010_GUAYARE_20171010'!$A$3:$A$32</c:f>
              <c:numCache>
                <c:formatCode>General</c:formatCode>
                <c:ptCount val="30"/>
                <c:pt idx="0">
                  <c:v>37</c:v>
                </c:pt>
                <c:pt idx="1">
                  <c:v>77</c:v>
                </c:pt>
                <c:pt idx="2">
                  <c:v>97</c:v>
                </c:pt>
                <c:pt idx="3">
                  <c:v>116</c:v>
                </c:pt>
                <c:pt idx="4">
                  <c:v>116</c:v>
                </c:pt>
                <c:pt idx="5">
                  <c:v>137</c:v>
                </c:pt>
                <c:pt idx="6">
                  <c:v>167</c:v>
                </c:pt>
                <c:pt idx="7">
                  <c:v>197</c:v>
                </c:pt>
                <c:pt idx="8">
                  <c:v>237</c:v>
                </c:pt>
                <c:pt idx="9">
                  <c:v>277</c:v>
                </c:pt>
                <c:pt idx="10">
                  <c:v>327</c:v>
                </c:pt>
                <c:pt idx="11">
                  <c:v>397</c:v>
                </c:pt>
                <c:pt idx="12">
                  <c:v>427</c:v>
                </c:pt>
                <c:pt idx="13">
                  <c:v>477</c:v>
                </c:pt>
                <c:pt idx="14">
                  <c:v>527</c:v>
                </c:pt>
                <c:pt idx="15">
                  <c:v>577</c:v>
                </c:pt>
                <c:pt idx="16">
                  <c:v>637</c:v>
                </c:pt>
                <c:pt idx="17">
                  <c:v>397</c:v>
                </c:pt>
                <c:pt idx="18">
                  <c:v>757</c:v>
                </c:pt>
                <c:pt idx="19">
                  <c:v>817</c:v>
                </c:pt>
                <c:pt idx="20">
                  <c:v>867</c:v>
                </c:pt>
                <c:pt idx="21">
                  <c:v>917</c:v>
                </c:pt>
                <c:pt idx="22">
                  <c:v>967</c:v>
                </c:pt>
                <c:pt idx="23">
                  <c:v>1017</c:v>
                </c:pt>
                <c:pt idx="24">
                  <c:v>1067</c:v>
                </c:pt>
                <c:pt idx="25">
                  <c:v>1117</c:v>
                </c:pt>
                <c:pt idx="26">
                  <c:v>1167</c:v>
                </c:pt>
                <c:pt idx="27">
                  <c:v>1177</c:v>
                </c:pt>
                <c:pt idx="28">
                  <c:v>1185</c:v>
                </c:pt>
                <c:pt idx="29">
                  <c:v>1220</c:v>
                </c:pt>
              </c:numCache>
            </c:numRef>
          </c:xVal>
          <c:yVal>
            <c:numRef>
              <c:f>'[8]31097010_GUAYARE_20171010'!$B$3:$B$32</c:f>
              <c:numCache>
                <c:formatCode>General</c:formatCode>
                <c:ptCount val="30"/>
                <c:pt idx="0">
                  <c:v>92.031999999999996</c:v>
                </c:pt>
                <c:pt idx="1">
                  <c:v>90.521999999999991</c:v>
                </c:pt>
                <c:pt idx="2">
                  <c:v>89.432000000000002</c:v>
                </c:pt>
                <c:pt idx="3">
                  <c:v>86.164999999999992</c:v>
                </c:pt>
                <c:pt idx="4">
                  <c:v>86.164999999999992</c:v>
                </c:pt>
                <c:pt idx="5">
                  <c:v>80.144999999999996</c:v>
                </c:pt>
                <c:pt idx="6">
                  <c:v>75.664999999999992</c:v>
                </c:pt>
                <c:pt idx="7">
                  <c:v>74.74499999999999</c:v>
                </c:pt>
                <c:pt idx="8">
                  <c:v>75.814999999999998</c:v>
                </c:pt>
                <c:pt idx="9">
                  <c:v>77.154999999999987</c:v>
                </c:pt>
                <c:pt idx="10">
                  <c:v>77.814999999999998</c:v>
                </c:pt>
                <c:pt idx="11">
                  <c:v>78.664999999999992</c:v>
                </c:pt>
                <c:pt idx="12">
                  <c:v>78.814999999999998</c:v>
                </c:pt>
                <c:pt idx="13">
                  <c:v>79.074999999999989</c:v>
                </c:pt>
                <c:pt idx="14">
                  <c:v>79.124999999999986</c:v>
                </c:pt>
                <c:pt idx="15">
                  <c:v>79.164999999999992</c:v>
                </c:pt>
                <c:pt idx="16">
                  <c:v>78.844999999999999</c:v>
                </c:pt>
                <c:pt idx="17">
                  <c:v>78.714999999999989</c:v>
                </c:pt>
                <c:pt idx="18">
                  <c:v>78.964999999999989</c:v>
                </c:pt>
                <c:pt idx="19">
                  <c:v>79.344999999999999</c:v>
                </c:pt>
                <c:pt idx="20">
                  <c:v>79.124999999999986</c:v>
                </c:pt>
                <c:pt idx="21">
                  <c:v>79.184999999999988</c:v>
                </c:pt>
                <c:pt idx="22">
                  <c:v>78.99499999999999</c:v>
                </c:pt>
                <c:pt idx="23">
                  <c:v>79.164999999999992</c:v>
                </c:pt>
                <c:pt idx="24">
                  <c:v>78.294999999999987</c:v>
                </c:pt>
                <c:pt idx="25">
                  <c:v>77.99499999999999</c:v>
                </c:pt>
                <c:pt idx="26">
                  <c:v>80.314999999999998</c:v>
                </c:pt>
                <c:pt idx="27">
                  <c:v>86.164999999999992</c:v>
                </c:pt>
                <c:pt idx="28">
                  <c:v>86.082999999999998</c:v>
                </c:pt>
                <c:pt idx="29">
                  <c:v>85.981999999999999</c:v>
                </c:pt>
              </c:numCache>
            </c:numRef>
          </c:yVal>
          <c:smooth val="0"/>
        </c:ser>
        <c:ser>
          <c:idx val="7"/>
          <c:order val="3"/>
          <c:tx>
            <c:v>MAX2</c:v>
          </c:tx>
          <c:marker>
            <c:symbol val="dot"/>
            <c:size val="6"/>
            <c:spPr>
              <a:ln>
                <a:solidFill>
                  <a:srgbClr val="7030A0"/>
                </a:solidFill>
              </a:ln>
            </c:spPr>
          </c:marker>
          <c:xVal>
            <c:numRef>
              <c:f>'QDA. RINCÓN'!#REF!</c:f>
            </c:numRef>
          </c:xVal>
          <c:yVal>
            <c:numRef>
              <c:f>'QDA. RINCÓN'!#REF!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8"/>
          <c:order val="4"/>
          <c:tx>
            <c:v>Nivel Desbordamiento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'[8]31097010_GUAYARE_20171010'!$A$57:$A$58</c:f>
              <c:numCache>
                <c:formatCode>General</c:formatCode>
                <c:ptCount val="2"/>
                <c:pt idx="0">
                  <c:v>116</c:v>
                </c:pt>
                <c:pt idx="1">
                  <c:v>1185</c:v>
                </c:pt>
              </c:numCache>
            </c:numRef>
          </c:xVal>
          <c:yVal>
            <c:numRef>
              <c:f>'[8]31097010_GUAYARE_20171010'!$B$57:$B$58</c:f>
              <c:numCache>
                <c:formatCode>General</c:formatCode>
                <c:ptCount val="2"/>
                <c:pt idx="0">
                  <c:v>86.082999999999998</c:v>
                </c:pt>
                <c:pt idx="1">
                  <c:v>86.082999999999998</c:v>
                </c:pt>
              </c:numCache>
            </c:numRef>
          </c:yVal>
          <c:smooth val="1"/>
        </c:ser>
        <c:ser>
          <c:idx val="3"/>
          <c:order val="5"/>
          <c:tx>
            <c:v>Mira 11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'[8]31097010_GUAYARE_20171010'!$A$47:$A$48</c:f>
              <c:numCache>
                <c:formatCode>General</c:formatCode>
                <c:ptCount val="2"/>
                <c:pt idx="0">
                  <c:v>95</c:v>
                </c:pt>
                <c:pt idx="1">
                  <c:v>95</c:v>
                </c:pt>
              </c:numCache>
            </c:numRef>
          </c:xVal>
          <c:yVal>
            <c:numRef>
              <c:f>'[8]31097010_GUAYARE_20171010'!$B$47:$B$48</c:f>
              <c:numCache>
                <c:formatCode>General</c:formatCode>
                <c:ptCount val="2"/>
                <c:pt idx="0">
                  <c:v>90.522000000000006</c:v>
                </c:pt>
                <c:pt idx="1">
                  <c:v>89.522000000000006</c:v>
                </c:pt>
              </c:numCache>
            </c:numRef>
          </c:yVal>
          <c:smooth val="1"/>
        </c:ser>
        <c:ser>
          <c:idx val="4"/>
          <c:order val="6"/>
          <c:tx>
            <c:v>Mira 10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'[8]31097010_GUAYARE_20171010'!$A$49:$A$50</c:f>
              <c:numCache>
                <c:formatCode>General</c:formatCode>
                <c:ptCount val="2"/>
                <c:pt idx="0">
                  <c:v>105</c:v>
                </c:pt>
                <c:pt idx="1">
                  <c:v>105</c:v>
                </c:pt>
              </c:numCache>
            </c:numRef>
          </c:xVal>
          <c:yVal>
            <c:numRef>
              <c:f>'[8]31097010_GUAYARE_20171010'!$B$49:$B$50</c:f>
              <c:numCache>
                <c:formatCode>General</c:formatCode>
                <c:ptCount val="2"/>
                <c:pt idx="0">
                  <c:v>89.522000000000006</c:v>
                </c:pt>
                <c:pt idx="1">
                  <c:v>88.522000000000006</c:v>
                </c:pt>
              </c:numCache>
            </c:numRef>
          </c:yVal>
          <c:smooth val="1"/>
        </c:ser>
        <c:ser>
          <c:idx val="5"/>
          <c:order val="7"/>
          <c:tx>
            <c:v>Mira 9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'[8]31097010_GUAYARE_20171010'!$A$51:$A$52</c:f>
              <c:numCache>
                <c:formatCode>General</c:formatCode>
                <c:ptCount val="2"/>
                <c:pt idx="0">
                  <c:v>115</c:v>
                </c:pt>
                <c:pt idx="1">
                  <c:v>115</c:v>
                </c:pt>
              </c:numCache>
            </c:numRef>
          </c:xVal>
          <c:yVal>
            <c:numRef>
              <c:f>'[8]31097010_GUAYARE_20171010'!$B$51:$B$52</c:f>
              <c:numCache>
                <c:formatCode>General</c:formatCode>
                <c:ptCount val="2"/>
                <c:pt idx="0">
                  <c:v>88.525000000000006</c:v>
                </c:pt>
                <c:pt idx="1">
                  <c:v>87.525000000000006</c:v>
                </c:pt>
              </c:numCache>
            </c:numRef>
          </c:yVal>
          <c:smooth val="1"/>
        </c:ser>
        <c:ser>
          <c:idx val="9"/>
          <c:order val="8"/>
          <c:tx>
            <c:v>Mira 8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'[8]31097010_GUAYARE_20171010'!$A$53:$A$54</c:f>
              <c:numCache>
                <c:formatCode>General</c:formatCode>
                <c:ptCount val="2"/>
                <c:pt idx="0">
                  <c:v>120</c:v>
                </c:pt>
                <c:pt idx="1">
                  <c:v>120</c:v>
                </c:pt>
              </c:numCache>
            </c:numRef>
          </c:xVal>
          <c:yVal>
            <c:numRef>
              <c:f>'[8]31097010_GUAYARE_20171010'!$B$53:$B$54</c:f>
              <c:numCache>
                <c:formatCode>General</c:formatCode>
                <c:ptCount val="2"/>
                <c:pt idx="0">
                  <c:v>87.527000000000001</c:v>
                </c:pt>
                <c:pt idx="1">
                  <c:v>86.525000000000006</c:v>
                </c:pt>
              </c:numCache>
            </c:numRef>
          </c:yVal>
          <c:smooth val="1"/>
        </c:ser>
        <c:ser>
          <c:idx val="10"/>
          <c:order val="9"/>
          <c:tx>
            <c:v>Mira 6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'36037010_PARAISO_PEREGRINO_META'!#¡REF!</c:f>
            </c:numRef>
          </c:xVal>
          <c:yVal>
            <c:numRef>
              <c:f>'36037010_PARAISO_PEREGRINO_META'!#¡REF!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1"/>
          <c:order val="10"/>
          <c:tx>
            <c:v>Mira 5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'36037010_PARAISO_PEREGRINO_META'!#¡REF!</c:f>
            </c:numRef>
          </c:xVal>
          <c:yVal>
            <c:numRef>
              <c:f>'36037010_PARAISO_PEREGRINO_META'!#¡REF!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2"/>
          <c:order val="11"/>
          <c:tx>
            <c:v>Mira 4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'36037010_PARAISO_PEREGRINO_META'!#¡REF!</c:f>
            </c:numRef>
          </c:xVal>
          <c:yVal>
            <c:numRef>
              <c:f>'36037010_PARAISO_PEREGRINO_META'!#¡REF!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3"/>
          <c:order val="12"/>
          <c:tx>
            <c:v>Mira 3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'36037010_PARAISO_PEREGRINO_META'!#¡REF!</c:f>
            </c:numRef>
          </c:xVal>
          <c:yVal>
            <c:numRef>
              <c:f>'36037010_PARAISO_PEREGRINO_META'!#¡REF!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618416"/>
        <c:axId val="582615672"/>
      </c:scatterChart>
      <c:valAx>
        <c:axId val="582618416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O" sz="1800" b="1" i="0" u="none" strike="noStrike" baseline="0">
                    <a:solidFill>
                      <a:srgbClr val="000000"/>
                    </a:solidFill>
                    <a:latin typeface="Calibri"/>
                  </a:rPr>
                  <a:t>ABSCISADO (m)</a:t>
                </a:r>
              </a:p>
            </c:rich>
          </c:tx>
          <c:layout>
            <c:manualLayout>
              <c:xMode val="edge"/>
              <c:yMode val="edge"/>
              <c:x val="0.43721881287620823"/>
              <c:y val="0.95287079821166298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82615672"/>
        <c:crosses val="autoZero"/>
        <c:crossBetween val="midCat"/>
      </c:valAx>
      <c:valAx>
        <c:axId val="582615672"/>
        <c:scaling>
          <c:orientation val="minMax"/>
          <c:max val="100"/>
          <c:min val="6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O" sz="1800" baseline="0"/>
                  <a:t>COTA (m)</a:t>
                </a:r>
              </a:p>
            </c:rich>
          </c:tx>
          <c:layout>
            <c:manualLayout>
              <c:xMode val="edge"/>
              <c:yMode val="edge"/>
              <c:x val="0"/>
              <c:y val="0.3676110517692685"/>
            </c:manualLayout>
          </c:layout>
          <c:overlay val="0"/>
        </c:title>
        <c:numFmt formatCode="#,##0.0" sourceLinked="0"/>
        <c:majorTickMark val="none"/>
        <c:minorTickMark val="none"/>
        <c:tickLblPos val="low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82618416"/>
        <c:crossesAt val="-25"/>
        <c:crossBetween val="midCat"/>
        <c:majorUnit val="5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 alignWithMargins="0">
      <c:oddHeader>&amp;A</c:oddHeader>
      <c:oddFooter>&amp;Z&amp;A&amp;CInformación confidencial de Hidrología&amp;D &amp;F</c:oddFooter>
    </c:headerFooter>
    <c:pageMargins b="0" l="0" r="0" t="0" header="0.51181102362204722" footer="0.51181102362204722"/>
    <c:pageSetup orientation="landscape" horizontalDpi="300" verticalDpi="300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141600316812815E-2"/>
          <c:y val="0.11154563907204278"/>
          <c:w val="0.92744782315001906"/>
          <c:h val="0.83028753952755319"/>
        </c:manualLayout>
      </c:layout>
      <c:scatterChart>
        <c:scatterStyle val="lineMarker"/>
        <c:varyColors val="0"/>
        <c:ser>
          <c:idx val="0"/>
          <c:order val="0"/>
          <c:tx>
            <c:v>COTA</c:v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[9]PLANTILLA!$A$7:$A$50</c:f>
              <c:numCache>
                <c:formatCode>General</c:formatCode>
                <c:ptCount val="44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7.3</c:v>
                </c:pt>
                <c:pt idx="5">
                  <c:v>8</c:v>
                </c:pt>
                <c:pt idx="6">
                  <c:v>10.6</c:v>
                </c:pt>
                <c:pt idx="7">
                  <c:v>12</c:v>
                </c:pt>
                <c:pt idx="8">
                  <c:v>14</c:v>
                </c:pt>
                <c:pt idx="9">
                  <c:v>14</c:v>
                </c:pt>
                <c:pt idx="10">
                  <c:v>15.3</c:v>
                </c:pt>
                <c:pt idx="11">
                  <c:v>20</c:v>
                </c:pt>
                <c:pt idx="12">
                  <c:v>26</c:v>
                </c:pt>
                <c:pt idx="13">
                  <c:v>32</c:v>
                </c:pt>
                <c:pt idx="14">
                  <c:v>38</c:v>
                </c:pt>
                <c:pt idx="15">
                  <c:v>44</c:v>
                </c:pt>
                <c:pt idx="16">
                  <c:v>50</c:v>
                </c:pt>
                <c:pt idx="17">
                  <c:v>56</c:v>
                </c:pt>
                <c:pt idx="18">
                  <c:v>62</c:v>
                </c:pt>
                <c:pt idx="19">
                  <c:v>66</c:v>
                </c:pt>
                <c:pt idx="20">
                  <c:v>70</c:v>
                </c:pt>
                <c:pt idx="21">
                  <c:v>74</c:v>
                </c:pt>
                <c:pt idx="22">
                  <c:v>78</c:v>
                </c:pt>
                <c:pt idx="23">
                  <c:v>82</c:v>
                </c:pt>
                <c:pt idx="24">
                  <c:v>86</c:v>
                </c:pt>
                <c:pt idx="25">
                  <c:v>90</c:v>
                </c:pt>
                <c:pt idx="26">
                  <c:v>93</c:v>
                </c:pt>
                <c:pt idx="27">
                  <c:v>96</c:v>
                </c:pt>
                <c:pt idx="28">
                  <c:v>99</c:v>
                </c:pt>
                <c:pt idx="29">
                  <c:v>102</c:v>
                </c:pt>
                <c:pt idx="30">
                  <c:v>105</c:v>
                </c:pt>
                <c:pt idx="31">
                  <c:v>108</c:v>
                </c:pt>
                <c:pt idx="32">
                  <c:v>111</c:v>
                </c:pt>
                <c:pt idx="33">
                  <c:v>113</c:v>
                </c:pt>
                <c:pt idx="34">
                  <c:v>114</c:v>
                </c:pt>
                <c:pt idx="35">
                  <c:v>114.4</c:v>
                </c:pt>
                <c:pt idx="36">
                  <c:v>114.4</c:v>
                </c:pt>
                <c:pt idx="37">
                  <c:v>116</c:v>
                </c:pt>
                <c:pt idx="38">
                  <c:v>117</c:v>
                </c:pt>
                <c:pt idx="39">
                  <c:v>118.1</c:v>
                </c:pt>
              </c:numCache>
            </c:numRef>
          </c:xVal>
          <c:yVal>
            <c:numRef>
              <c:f>[9]PLANTILLA!$B$7:$B$50</c:f>
              <c:numCache>
                <c:formatCode>General</c:formatCode>
                <c:ptCount val="44"/>
                <c:pt idx="0">
                  <c:v>99.051000000000002</c:v>
                </c:pt>
                <c:pt idx="1">
                  <c:v>97.545000000000002</c:v>
                </c:pt>
                <c:pt idx="2">
                  <c:v>96.498999999999995</c:v>
                </c:pt>
                <c:pt idx="3">
                  <c:v>95.570999999999998</c:v>
                </c:pt>
                <c:pt idx="4">
                  <c:v>94.763000000000005</c:v>
                </c:pt>
                <c:pt idx="5">
                  <c:v>94.388000000000005</c:v>
                </c:pt>
                <c:pt idx="6">
                  <c:v>92.924999999999997</c:v>
                </c:pt>
                <c:pt idx="7">
                  <c:v>91.307000000000002</c:v>
                </c:pt>
                <c:pt idx="8">
                  <c:v>90.504000000000005</c:v>
                </c:pt>
                <c:pt idx="9">
                  <c:v>89.77</c:v>
                </c:pt>
                <c:pt idx="10">
                  <c:v>89.12</c:v>
                </c:pt>
                <c:pt idx="11">
                  <c:v>87.63</c:v>
                </c:pt>
                <c:pt idx="12">
                  <c:v>87.61</c:v>
                </c:pt>
                <c:pt idx="13">
                  <c:v>87.79</c:v>
                </c:pt>
                <c:pt idx="14">
                  <c:v>87.84</c:v>
                </c:pt>
                <c:pt idx="15">
                  <c:v>87.84</c:v>
                </c:pt>
                <c:pt idx="16">
                  <c:v>87.65</c:v>
                </c:pt>
                <c:pt idx="17">
                  <c:v>87.36</c:v>
                </c:pt>
                <c:pt idx="18">
                  <c:v>87.07</c:v>
                </c:pt>
                <c:pt idx="19">
                  <c:v>86.61</c:v>
                </c:pt>
                <c:pt idx="20">
                  <c:v>86.46</c:v>
                </c:pt>
                <c:pt idx="21">
                  <c:v>86.29</c:v>
                </c:pt>
                <c:pt idx="22">
                  <c:v>86.23</c:v>
                </c:pt>
                <c:pt idx="23">
                  <c:v>86.04</c:v>
                </c:pt>
                <c:pt idx="24">
                  <c:v>85.94</c:v>
                </c:pt>
                <c:pt idx="25">
                  <c:v>85.93</c:v>
                </c:pt>
                <c:pt idx="26">
                  <c:v>85.88</c:v>
                </c:pt>
                <c:pt idx="27">
                  <c:v>85.8</c:v>
                </c:pt>
                <c:pt idx="28">
                  <c:v>85.82</c:v>
                </c:pt>
                <c:pt idx="29">
                  <c:v>85.72</c:v>
                </c:pt>
                <c:pt idx="30">
                  <c:v>85.63</c:v>
                </c:pt>
                <c:pt idx="31">
                  <c:v>85.52</c:v>
                </c:pt>
                <c:pt idx="32">
                  <c:v>89.12</c:v>
                </c:pt>
                <c:pt idx="33">
                  <c:v>90.043999999999997</c:v>
                </c:pt>
                <c:pt idx="34">
                  <c:v>91.272000000000006</c:v>
                </c:pt>
                <c:pt idx="35">
                  <c:v>91.331999999999994</c:v>
                </c:pt>
                <c:pt idx="36">
                  <c:v>93.424000000000007</c:v>
                </c:pt>
                <c:pt idx="37">
                  <c:v>94.438000000000002</c:v>
                </c:pt>
                <c:pt idx="38">
                  <c:v>97.477999999999994</c:v>
                </c:pt>
                <c:pt idx="39">
                  <c:v>98.468000000000004</c:v>
                </c:pt>
              </c:numCache>
            </c:numRef>
          </c:yVal>
          <c:smooth val="0"/>
        </c:ser>
        <c:ser>
          <c:idx val="4"/>
          <c:order val="1"/>
          <c:tx>
            <c:v>MAXIMETRO</c:v>
          </c:tx>
          <c:spPr>
            <a:ln w="38100">
              <a:solidFill>
                <a:srgbClr val="008000"/>
              </a:solidFill>
              <a:prstDash val="solid"/>
            </a:ln>
          </c:spPr>
          <c:marker>
            <c:symbol val="dash"/>
            <c:size val="10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[9]PLANTILLA!$A$55:$A$56</c:f>
              <c:numCache>
                <c:formatCode>General</c:formatCode>
                <c:ptCount val="2"/>
                <c:pt idx="0">
                  <c:v>12</c:v>
                </c:pt>
                <c:pt idx="1">
                  <c:v>12</c:v>
                </c:pt>
              </c:numCache>
            </c:numRef>
          </c:xVal>
          <c:yVal>
            <c:numRef>
              <c:f>[9]PLANTILLA!$B$55:$B$56</c:f>
              <c:numCache>
                <c:formatCode>General</c:formatCode>
                <c:ptCount val="2"/>
                <c:pt idx="0">
                  <c:v>92.195999999999998</c:v>
                </c:pt>
                <c:pt idx="1">
                  <c:v>94.146000000000001</c:v>
                </c:pt>
              </c:numCache>
            </c:numRef>
          </c:yVal>
          <c:smooth val="1"/>
        </c:ser>
        <c:ser>
          <c:idx val="5"/>
          <c:order val="2"/>
          <c:tx>
            <c:v>COTA -0-</c:v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dash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[9]PLANTILLA!$A$53:$A$54</c:f>
              <c:numCache>
                <c:formatCode>General</c:formatCode>
                <c:ptCount val="2"/>
                <c:pt idx="0">
                  <c:v>23</c:v>
                </c:pt>
                <c:pt idx="1">
                  <c:v>23</c:v>
                </c:pt>
              </c:numCache>
            </c:numRef>
          </c:xVal>
          <c:yVal>
            <c:numRef>
              <c:f>[9]PLANTILLA!$B$53:$B$54</c:f>
              <c:numCache>
                <c:formatCode>General</c:formatCode>
                <c:ptCount val="2"/>
                <c:pt idx="0">
                  <c:v>87.19</c:v>
                </c:pt>
                <c:pt idx="1">
                  <c:v>91.19</c:v>
                </c:pt>
              </c:numCache>
            </c:numRef>
          </c:yVal>
          <c:smooth val="0"/>
        </c:ser>
        <c:ser>
          <c:idx val="1"/>
          <c:order val="3"/>
          <c:tx>
            <c:v>N.A.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424242"/>
              </a:solidFill>
              <a:ln>
                <a:solidFill>
                  <a:srgbClr val="003300"/>
                </a:solidFill>
                <a:prstDash val="solid"/>
              </a:ln>
            </c:spPr>
          </c:marker>
          <c:xVal>
            <c:numRef>
              <c:f>[9]PLANTILLA!$A$51:$A$52</c:f>
              <c:numCache>
                <c:formatCode>General</c:formatCode>
                <c:ptCount val="2"/>
                <c:pt idx="0">
                  <c:v>15.3</c:v>
                </c:pt>
                <c:pt idx="1">
                  <c:v>111</c:v>
                </c:pt>
              </c:numCache>
            </c:numRef>
          </c:xVal>
          <c:yVal>
            <c:numRef>
              <c:f>[9]PLANTILLA!$B$51:$B$52</c:f>
              <c:numCache>
                <c:formatCode>General</c:formatCode>
                <c:ptCount val="2"/>
                <c:pt idx="0">
                  <c:v>89.12</c:v>
                </c:pt>
                <c:pt idx="1">
                  <c:v>89.12</c:v>
                </c:pt>
              </c:numCache>
            </c:numRef>
          </c:yVal>
          <c:smooth val="0"/>
        </c:ser>
        <c:ser>
          <c:idx val="2"/>
          <c:order val="4"/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3"/>
          <c:order val="5"/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6"/>
          <c:order val="6"/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7"/>
          <c:order val="7"/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8"/>
          <c:order val="8"/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9"/>
          <c:order val="9"/>
          <c:spPr>
            <a:ln w="12700">
              <a:solidFill>
                <a:srgbClr val="69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69FFFF"/>
              </a:solidFill>
              <a:ln>
                <a:solidFill>
                  <a:srgbClr val="69FFFF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10"/>
          <c:order val="10"/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11"/>
          <c:order val="11"/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12"/>
          <c:order val="12"/>
          <c:spPr>
            <a:ln w="12700">
              <a:solidFill>
                <a:srgbClr val="A6CAF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A6CAF0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13"/>
          <c:order val="13"/>
          <c:spPr>
            <a:ln w="12700">
              <a:solidFill>
                <a:srgbClr val="CC9C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CC9CCC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14"/>
          <c:order val="14"/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15"/>
          <c:order val="15"/>
          <c:spPr>
            <a:ln w="12700">
              <a:solidFill>
                <a:srgbClr val="E3E3E3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E3E3E3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16"/>
          <c:order val="16"/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17"/>
          <c:order val="17"/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18"/>
          <c:order val="18"/>
          <c:spPr>
            <a:ln w="12700">
              <a:solidFill>
                <a:srgbClr val="339933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9933"/>
              </a:solidFill>
              <a:ln>
                <a:solidFill>
                  <a:srgbClr val="339933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19"/>
          <c:order val="19"/>
          <c:spPr>
            <a:ln w="12700">
              <a:solidFill>
                <a:srgbClr val="999933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999933"/>
              </a:solidFill>
              <a:ln>
                <a:solidFill>
                  <a:srgbClr val="999933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20"/>
          <c:order val="20"/>
          <c:spPr>
            <a:ln w="12700">
              <a:solidFill>
                <a:srgbClr val="996633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996633"/>
              </a:solidFill>
              <a:ln>
                <a:solidFill>
                  <a:srgbClr val="996633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21"/>
          <c:order val="21"/>
          <c:spPr>
            <a:ln w="12700">
              <a:solidFill>
                <a:srgbClr val="996666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6666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22"/>
          <c:order val="22"/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23"/>
          <c:order val="23"/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24"/>
          <c:order val="24"/>
          <c:spPr>
            <a:ln w="12700">
              <a:solidFill>
                <a:srgbClr val="3333CC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3333CC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612536"/>
        <c:axId val="582614496"/>
      </c:scatterChart>
      <c:valAx>
        <c:axId val="582612536"/>
        <c:scaling>
          <c:orientation val="minMax"/>
          <c:max val="124"/>
          <c:min val="0"/>
        </c:scaling>
        <c:delete val="0"/>
        <c:axPos val="b"/>
        <c:majorGridlines>
          <c:spPr>
            <a:ln w="12700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O"/>
                  <a:t>ABSCISADO   m</a:t>
                </a:r>
              </a:p>
            </c:rich>
          </c:tx>
          <c:layout>
            <c:manualLayout>
              <c:xMode val="edge"/>
              <c:yMode val="edge"/>
              <c:x val="0.46506801569158696"/>
              <c:y val="0.9719020088541308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in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582614496"/>
        <c:crossesAt val="85"/>
        <c:crossBetween val="midCat"/>
        <c:majorUnit val="10"/>
        <c:minorUnit val="5"/>
      </c:valAx>
      <c:valAx>
        <c:axId val="582614496"/>
        <c:scaling>
          <c:orientation val="minMax"/>
          <c:max val="100"/>
          <c:min val="85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CO"/>
                  <a:t>COTA (mts)</a:t>
                </a:r>
              </a:p>
            </c:rich>
          </c:tx>
          <c:layout>
            <c:manualLayout>
              <c:xMode val="edge"/>
              <c:yMode val="edge"/>
              <c:x val="2.889784946236559E-2"/>
              <c:y val="0.5128209749726967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in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582612536"/>
        <c:crossesAt val="0"/>
        <c:crossBetween val="midCat"/>
        <c:majorUnit val="5"/>
        <c:minorUnit val="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>
      <c:oddHeader>&amp;A</c:oddHeader>
      <c:oddFooter>Página &amp;P</c:oddFooter>
    </c:headerFooter>
    <c:pageMargins b="0.39370078740157488" l="0.39370078740157488" r="0.39370078740157488" t="0.78740157480314954" header="0.51181102362204722" footer="0.51181102362204722"/>
    <c:pageSetup orientation="landscape" horizontalDpi="300" verticalDpi="300"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70381244717286E-2"/>
          <c:y val="0.10812519330125589"/>
          <c:w val="0.92847593582887722"/>
          <c:h val="0.84110410151794657"/>
        </c:manualLayout>
      </c:layout>
      <c:scatterChart>
        <c:scatterStyle val="lineMarker"/>
        <c:varyColors val="0"/>
        <c:ser>
          <c:idx val="0"/>
          <c:order val="0"/>
          <c:tx>
            <c:v>COTA</c:v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'[10]2017-02-13'!$A$7:$A$62</c:f>
              <c:numCache>
                <c:formatCode>General</c:formatCode>
                <c:ptCount val="56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17</c:v>
                </c:pt>
                <c:pt idx="6">
                  <c:v>19</c:v>
                </c:pt>
                <c:pt idx="7">
                  <c:v>21</c:v>
                </c:pt>
                <c:pt idx="8">
                  <c:v>25.5</c:v>
                </c:pt>
                <c:pt idx="9">
                  <c:v>25.5</c:v>
                </c:pt>
                <c:pt idx="10">
                  <c:v>27.5</c:v>
                </c:pt>
                <c:pt idx="11">
                  <c:v>27.9</c:v>
                </c:pt>
                <c:pt idx="12">
                  <c:v>32</c:v>
                </c:pt>
                <c:pt idx="13">
                  <c:v>32.9</c:v>
                </c:pt>
                <c:pt idx="14">
                  <c:v>37.299999999999997</c:v>
                </c:pt>
                <c:pt idx="15">
                  <c:v>41.5</c:v>
                </c:pt>
                <c:pt idx="16">
                  <c:v>42.2</c:v>
                </c:pt>
                <c:pt idx="17">
                  <c:v>45.5</c:v>
                </c:pt>
                <c:pt idx="18">
                  <c:v>47.9</c:v>
                </c:pt>
                <c:pt idx="19">
                  <c:v>48.4</c:v>
                </c:pt>
                <c:pt idx="20">
                  <c:v>51.7</c:v>
                </c:pt>
                <c:pt idx="21">
                  <c:v>52.2</c:v>
                </c:pt>
                <c:pt idx="22">
                  <c:v>53.5</c:v>
                </c:pt>
                <c:pt idx="23">
                  <c:v>57.7</c:v>
                </c:pt>
                <c:pt idx="24">
                  <c:v>61</c:v>
                </c:pt>
                <c:pt idx="25">
                  <c:v>71.099999999999994</c:v>
                </c:pt>
                <c:pt idx="26">
                  <c:v>93.5</c:v>
                </c:pt>
                <c:pt idx="27">
                  <c:v>96.8</c:v>
                </c:pt>
                <c:pt idx="28">
                  <c:v>101.4</c:v>
                </c:pt>
                <c:pt idx="29">
                  <c:v>105</c:v>
                </c:pt>
                <c:pt idx="30">
                  <c:v>107.5</c:v>
                </c:pt>
                <c:pt idx="31">
                  <c:v>124.2</c:v>
                </c:pt>
                <c:pt idx="32">
                  <c:v>124.5</c:v>
                </c:pt>
                <c:pt idx="33">
                  <c:v>126.5</c:v>
                </c:pt>
                <c:pt idx="34">
                  <c:v>129.9</c:v>
                </c:pt>
                <c:pt idx="35">
                  <c:v>131</c:v>
                </c:pt>
                <c:pt idx="36">
                  <c:v>131</c:v>
                </c:pt>
                <c:pt idx="37">
                  <c:v>134</c:v>
                </c:pt>
                <c:pt idx="38">
                  <c:v>135.5</c:v>
                </c:pt>
                <c:pt idx="39">
                  <c:v>135.5</c:v>
                </c:pt>
                <c:pt idx="40">
                  <c:v>140.5</c:v>
                </c:pt>
                <c:pt idx="41">
                  <c:v>150.5</c:v>
                </c:pt>
                <c:pt idx="42">
                  <c:v>168</c:v>
                </c:pt>
              </c:numCache>
            </c:numRef>
          </c:xVal>
          <c:yVal>
            <c:numRef>
              <c:f>'[10]2017-02-13'!$B$7:$B$62</c:f>
              <c:numCache>
                <c:formatCode>General</c:formatCode>
                <c:ptCount val="56"/>
                <c:pt idx="0">
                  <c:v>95.373000000000005</c:v>
                </c:pt>
                <c:pt idx="1">
                  <c:v>94.999500000000012</c:v>
                </c:pt>
                <c:pt idx="2">
                  <c:v>94.698600000000013</c:v>
                </c:pt>
                <c:pt idx="3">
                  <c:v>93.074500000000015</c:v>
                </c:pt>
                <c:pt idx="4">
                  <c:v>91.743500000000012</c:v>
                </c:pt>
                <c:pt idx="5">
                  <c:v>91.047500000000014</c:v>
                </c:pt>
                <c:pt idx="6">
                  <c:v>89.815000000000012</c:v>
                </c:pt>
                <c:pt idx="7">
                  <c:v>87.805000000000021</c:v>
                </c:pt>
                <c:pt idx="8">
                  <c:v>87.131000000000014</c:v>
                </c:pt>
                <c:pt idx="9">
                  <c:v>87.11</c:v>
                </c:pt>
                <c:pt idx="10">
                  <c:v>85.91</c:v>
                </c:pt>
                <c:pt idx="11">
                  <c:v>84.94</c:v>
                </c:pt>
                <c:pt idx="12">
                  <c:v>84.41</c:v>
                </c:pt>
                <c:pt idx="13">
                  <c:v>84.46</c:v>
                </c:pt>
                <c:pt idx="14">
                  <c:v>83.41</c:v>
                </c:pt>
                <c:pt idx="15">
                  <c:v>82.86</c:v>
                </c:pt>
                <c:pt idx="16">
                  <c:v>82.91</c:v>
                </c:pt>
                <c:pt idx="17">
                  <c:v>82.51</c:v>
                </c:pt>
                <c:pt idx="18">
                  <c:v>82.46</c:v>
                </c:pt>
                <c:pt idx="19">
                  <c:v>82.61</c:v>
                </c:pt>
                <c:pt idx="20">
                  <c:v>83.49</c:v>
                </c:pt>
                <c:pt idx="21">
                  <c:v>83.56</c:v>
                </c:pt>
                <c:pt idx="22">
                  <c:v>83.51</c:v>
                </c:pt>
                <c:pt idx="23">
                  <c:v>82.61</c:v>
                </c:pt>
                <c:pt idx="24">
                  <c:v>82.41</c:v>
                </c:pt>
                <c:pt idx="25">
                  <c:v>82.81</c:v>
                </c:pt>
                <c:pt idx="26">
                  <c:v>83.11</c:v>
                </c:pt>
                <c:pt idx="27">
                  <c:v>83.46</c:v>
                </c:pt>
                <c:pt idx="28">
                  <c:v>83.47</c:v>
                </c:pt>
                <c:pt idx="29">
                  <c:v>85.39</c:v>
                </c:pt>
                <c:pt idx="30">
                  <c:v>85.61</c:v>
                </c:pt>
                <c:pt idx="31">
                  <c:v>84.71</c:v>
                </c:pt>
                <c:pt idx="32">
                  <c:v>84.679999999999993</c:v>
                </c:pt>
                <c:pt idx="33">
                  <c:v>84.56</c:v>
                </c:pt>
                <c:pt idx="34">
                  <c:v>84.61</c:v>
                </c:pt>
                <c:pt idx="35">
                  <c:v>87.11</c:v>
                </c:pt>
                <c:pt idx="36">
                  <c:v>87.090000000000018</c:v>
                </c:pt>
                <c:pt idx="37">
                  <c:v>88.517000000000024</c:v>
                </c:pt>
                <c:pt idx="38">
                  <c:v>88.951000000000022</c:v>
                </c:pt>
                <c:pt idx="39">
                  <c:v>90.03000000000003</c:v>
                </c:pt>
                <c:pt idx="40">
                  <c:v>91.751000000000033</c:v>
                </c:pt>
                <c:pt idx="41">
                  <c:v>92.959000000000032</c:v>
                </c:pt>
                <c:pt idx="42">
                  <c:v>93.65800000000003</c:v>
                </c:pt>
              </c:numCache>
            </c:numRef>
          </c:yVal>
          <c:smooth val="0"/>
        </c:ser>
        <c:ser>
          <c:idx val="4"/>
          <c:order val="1"/>
          <c:tx>
            <c:v>MAXIMETRO</c:v>
          </c:tx>
          <c:spPr>
            <a:ln w="38100">
              <a:solidFill>
                <a:srgbClr val="008000"/>
              </a:solidFill>
              <a:prstDash val="solid"/>
            </a:ln>
          </c:spPr>
          <c:marker>
            <c:symbol val="dash"/>
            <c:size val="10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'[10]2017-02-13'!$A$67:$A$68</c:f>
              <c:numCache>
                <c:formatCode>General</c:formatCode>
                <c:ptCount val="2"/>
                <c:pt idx="0">
                  <c:v>49</c:v>
                </c:pt>
                <c:pt idx="1">
                  <c:v>49</c:v>
                </c:pt>
              </c:numCache>
            </c:numRef>
          </c:xVal>
          <c:yVal>
            <c:numRef>
              <c:f>'[10]2017-02-13'!$B$67:$B$68</c:f>
              <c:numCache>
                <c:formatCode>General</c:formatCode>
                <c:ptCount val="2"/>
                <c:pt idx="0">
                  <c:v>94.025000000000006</c:v>
                </c:pt>
                <c:pt idx="1">
                  <c:v>95.525000000000006</c:v>
                </c:pt>
              </c:numCache>
            </c:numRef>
          </c:yVal>
          <c:smooth val="1"/>
        </c:ser>
        <c:ser>
          <c:idx val="5"/>
          <c:order val="2"/>
          <c:tx>
            <c:v>COTA -0-</c:v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dash"/>
            <c:size val="10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'[10]2017-02-13'!$A$65:$A$66</c:f>
              <c:numCache>
                <c:formatCode>General</c:formatCode>
                <c:ptCount val="2"/>
                <c:pt idx="0">
                  <c:v>48</c:v>
                </c:pt>
                <c:pt idx="1">
                  <c:v>48</c:v>
                </c:pt>
              </c:numCache>
            </c:numRef>
          </c:xVal>
          <c:yVal>
            <c:numRef>
              <c:f>'[10]2017-02-13'!$B$65:$B$66</c:f>
              <c:numCache>
                <c:formatCode>General</c:formatCode>
                <c:ptCount val="2"/>
                <c:pt idx="0">
                  <c:v>86.32</c:v>
                </c:pt>
                <c:pt idx="1">
                  <c:v>93.32</c:v>
                </c:pt>
              </c:numCache>
            </c:numRef>
          </c:yVal>
          <c:smooth val="0"/>
        </c:ser>
        <c:ser>
          <c:idx val="1"/>
          <c:order val="3"/>
          <c:tx>
            <c:v>N.A.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424242"/>
              </a:solidFill>
              <a:ln>
                <a:solidFill>
                  <a:srgbClr val="003300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2"/>
          <c:order val="4"/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3"/>
          <c:order val="5"/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6"/>
          <c:order val="6"/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7"/>
          <c:order val="7"/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8"/>
          <c:order val="8"/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9"/>
          <c:order val="9"/>
          <c:spPr>
            <a:ln w="12700">
              <a:solidFill>
                <a:srgbClr val="69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69FFFF"/>
              </a:solidFill>
              <a:ln>
                <a:solidFill>
                  <a:srgbClr val="69FFFF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10"/>
          <c:order val="10"/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11"/>
          <c:order val="11"/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12"/>
          <c:order val="12"/>
          <c:spPr>
            <a:ln w="12700">
              <a:solidFill>
                <a:srgbClr val="A6CAF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A6CAF0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13"/>
          <c:order val="13"/>
          <c:spPr>
            <a:ln w="12700">
              <a:solidFill>
                <a:srgbClr val="CC9C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CC9CCC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14"/>
          <c:order val="14"/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15"/>
          <c:order val="15"/>
          <c:spPr>
            <a:ln w="12700">
              <a:solidFill>
                <a:srgbClr val="E3E3E3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E3E3E3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16"/>
          <c:order val="16"/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17"/>
          <c:order val="17"/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18"/>
          <c:order val="18"/>
          <c:spPr>
            <a:ln w="12700">
              <a:solidFill>
                <a:srgbClr val="339933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9933"/>
              </a:solidFill>
              <a:ln>
                <a:solidFill>
                  <a:srgbClr val="339933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19"/>
          <c:order val="19"/>
          <c:spPr>
            <a:ln w="12700">
              <a:solidFill>
                <a:srgbClr val="999933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999933"/>
              </a:solidFill>
              <a:ln>
                <a:solidFill>
                  <a:srgbClr val="999933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20"/>
          <c:order val="20"/>
          <c:spPr>
            <a:ln w="12700">
              <a:solidFill>
                <a:srgbClr val="996633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996633"/>
              </a:solidFill>
              <a:ln>
                <a:solidFill>
                  <a:srgbClr val="996633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21"/>
          <c:order val="21"/>
          <c:spPr>
            <a:ln w="12700">
              <a:solidFill>
                <a:srgbClr val="996666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6666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22"/>
          <c:order val="22"/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23"/>
          <c:order val="23"/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24"/>
          <c:order val="24"/>
          <c:spPr>
            <a:ln w="12700">
              <a:solidFill>
                <a:srgbClr val="3333CC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3333CC"/>
                </a:solidFill>
                <a:prstDash val="solid"/>
              </a:ln>
            </c:spPr>
          </c:marker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25"/>
          <c:order val="25"/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</c:ser>
        <c:ser>
          <c:idx val="26"/>
          <c:order val="26"/>
          <c:tx>
            <c:v>ass</c:v>
          </c:tx>
          <c:spPr>
            <a:ln>
              <a:solidFill>
                <a:srgbClr val="0070C0"/>
              </a:solidFill>
            </a:ln>
          </c:spPr>
          <c:xVal>
            <c:numRef>
              <c:f>'[10]2017-02-13'!$A$63:$A$64</c:f>
              <c:numCache>
                <c:formatCode>General</c:formatCode>
                <c:ptCount val="2"/>
                <c:pt idx="0">
                  <c:v>25.5</c:v>
                </c:pt>
                <c:pt idx="1">
                  <c:v>131</c:v>
                </c:pt>
              </c:numCache>
            </c:numRef>
          </c:xVal>
          <c:yVal>
            <c:numRef>
              <c:f>'[10]2017-02-13'!$B$63:$B$64</c:f>
              <c:numCache>
                <c:formatCode>General</c:formatCode>
                <c:ptCount val="2"/>
                <c:pt idx="0">
                  <c:v>87.111000000000004</c:v>
                </c:pt>
                <c:pt idx="1">
                  <c:v>87.111000000000004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614104"/>
        <c:axId val="582611360"/>
      </c:scatterChart>
      <c:valAx>
        <c:axId val="582614104"/>
        <c:scaling>
          <c:orientation val="minMax"/>
          <c:max val="160"/>
          <c:min val="0"/>
        </c:scaling>
        <c:delete val="0"/>
        <c:axPos val="b"/>
        <c:majorGridlines>
          <c:spPr>
            <a:ln w="12700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ABSCISADO (mts).</a:t>
                </a:r>
              </a:p>
            </c:rich>
          </c:tx>
          <c:layout>
            <c:manualLayout>
              <c:xMode val="edge"/>
              <c:yMode val="edge"/>
              <c:x val="0.51814554028204107"/>
              <c:y val="0.978724231327371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in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582611360"/>
        <c:crossesAt val="80"/>
        <c:crossBetween val="midCat"/>
        <c:majorUnit val="10"/>
        <c:minorUnit val="2"/>
      </c:valAx>
      <c:valAx>
        <c:axId val="582611360"/>
        <c:scaling>
          <c:orientation val="minMax"/>
          <c:max val="100"/>
          <c:min val="82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ES"/>
                  <a:t>COTA (mts)</a:t>
                </a:r>
              </a:p>
            </c:rich>
          </c:tx>
          <c:layout>
            <c:manualLayout>
              <c:xMode val="edge"/>
              <c:yMode val="edge"/>
              <c:x val="8.8138440322078383E-3"/>
              <c:y val="0.518171111844552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in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ES"/>
          </a:p>
        </c:txPr>
        <c:crossAx val="582614104"/>
        <c:crossesAt val="0"/>
        <c:crossBetween val="midCat"/>
        <c:majorUnit val="2"/>
        <c:minorUnit val="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ES"/>
    </a:p>
  </c:txPr>
  <c:printSettings>
    <c:headerFooter alignWithMargins="0">
      <c:oddHeader>&amp;A</c:oddHeader>
      <c:oddFooter>Página &amp;P</c:oddFooter>
    </c:headerFooter>
    <c:pageMargins b="0.39370078740157488" l="0.39370078740157488" r="0.39370078740157488" t="0.39370078740157488" header="0.51181102362204722" footer="0.11811023622047249"/>
    <c:pageSetup orientation="landscape" horizontalDpi="300" verticalDpi="300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370855022019136E-2"/>
          <c:y val="1.9669109148255023E-2"/>
          <c:w val="0.86019902188485431"/>
          <c:h val="0.87380418093775847"/>
        </c:manualLayout>
      </c:layout>
      <c:scatterChart>
        <c:scatterStyle val="smoothMarker"/>
        <c:varyColors val="0"/>
        <c:ser>
          <c:idx val="1"/>
          <c:order val="0"/>
          <c:tx>
            <c:v>NIVEL DEL AGUA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'[11]35267030_STA_MARIA_20171015'!$A$44:$A$45</c:f>
              <c:numCache>
                <c:formatCode>General</c:formatCode>
                <c:ptCount val="2"/>
                <c:pt idx="0">
                  <c:v>12.6</c:v>
                </c:pt>
                <c:pt idx="1">
                  <c:v>1065.5999999999999</c:v>
                </c:pt>
              </c:numCache>
            </c:numRef>
          </c:xVal>
          <c:yVal>
            <c:numRef>
              <c:f>'[11]35267030_STA_MARIA_20171015'!$B$44:$B$45</c:f>
              <c:numCache>
                <c:formatCode>General</c:formatCode>
                <c:ptCount val="2"/>
                <c:pt idx="0">
                  <c:v>103.998</c:v>
                </c:pt>
                <c:pt idx="1">
                  <c:v>103.998</c:v>
                </c:pt>
              </c:numCache>
            </c:numRef>
          </c:yVal>
          <c:smooth val="1"/>
        </c:ser>
        <c:ser>
          <c:idx val="6"/>
          <c:order val="1"/>
          <c:tx>
            <c:v>MAX1</c:v>
          </c:tx>
          <c:marker>
            <c:symbol val="diamond"/>
            <c:size val="5"/>
            <c:spPr>
              <a:ln>
                <a:solidFill>
                  <a:srgbClr val="CC3399"/>
                </a:solidFill>
              </a:ln>
            </c:spPr>
          </c:marker>
          <c:dPt>
            <c:idx val="1"/>
            <c:bubble3D val="0"/>
            <c:spPr>
              <a:ln>
                <a:solidFill>
                  <a:srgbClr val="7030A0"/>
                </a:solidFill>
              </a:ln>
            </c:spPr>
          </c:dPt>
          <c:xVal>
            <c:numRef>
              <c:f>'[11]35267030_STA_MARIA_20171015'!$A$46:$A$47</c:f>
              <c:numCache>
                <c:formatCode>General</c:formatCode>
                <c:ptCount val="2"/>
                <c:pt idx="0">
                  <c:v>11</c:v>
                </c:pt>
                <c:pt idx="1">
                  <c:v>11</c:v>
                </c:pt>
              </c:numCache>
            </c:numRef>
          </c:xVal>
          <c:yVal>
            <c:numRef>
              <c:f>'[11]35267030_STA_MARIA_20171015'!$B$46:$B$47</c:f>
              <c:numCache>
                <c:formatCode>General</c:formatCode>
                <c:ptCount val="2"/>
                <c:pt idx="0">
                  <c:v>106.428</c:v>
                </c:pt>
                <c:pt idx="1">
                  <c:v>104.928</c:v>
                </c:pt>
              </c:numCache>
            </c:numRef>
          </c:yVal>
          <c:smooth val="1"/>
        </c:ser>
        <c:ser>
          <c:idx val="0"/>
          <c:order val="2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'[11]35267030_STA_MARIA_20171015'!$A$3:$A$32</c:f>
              <c:numCache>
                <c:formatCode>General</c:formatCode>
                <c:ptCount val="30"/>
                <c:pt idx="0">
                  <c:v>0</c:v>
                </c:pt>
                <c:pt idx="1">
                  <c:v>7.4</c:v>
                </c:pt>
                <c:pt idx="2">
                  <c:v>11.4</c:v>
                </c:pt>
                <c:pt idx="3">
                  <c:v>12.6</c:v>
                </c:pt>
                <c:pt idx="4">
                  <c:v>12.6</c:v>
                </c:pt>
                <c:pt idx="5">
                  <c:v>15</c:v>
                </c:pt>
                <c:pt idx="6">
                  <c:v>45</c:v>
                </c:pt>
                <c:pt idx="7">
                  <c:v>75</c:v>
                </c:pt>
                <c:pt idx="8">
                  <c:v>105</c:v>
                </c:pt>
                <c:pt idx="9">
                  <c:v>135</c:v>
                </c:pt>
                <c:pt idx="10">
                  <c:v>165</c:v>
                </c:pt>
                <c:pt idx="11">
                  <c:v>195</c:v>
                </c:pt>
                <c:pt idx="12">
                  <c:v>225</c:v>
                </c:pt>
                <c:pt idx="13">
                  <c:v>255</c:v>
                </c:pt>
                <c:pt idx="14">
                  <c:v>285</c:v>
                </c:pt>
                <c:pt idx="15">
                  <c:v>315</c:v>
                </c:pt>
                <c:pt idx="16">
                  <c:v>375</c:v>
                </c:pt>
                <c:pt idx="17">
                  <c:v>435</c:v>
                </c:pt>
                <c:pt idx="18">
                  <c:v>495</c:v>
                </c:pt>
                <c:pt idx="19">
                  <c:v>555</c:v>
                </c:pt>
                <c:pt idx="20">
                  <c:v>615</c:v>
                </c:pt>
                <c:pt idx="21">
                  <c:v>675</c:v>
                </c:pt>
                <c:pt idx="22">
                  <c:v>735</c:v>
                </c:pt>
                <c:pt idx="23">
                  <c:v>799</c:v>
                </c:pt>
                <c:pt idx="24">
                  <c:v>855</c:v>
                </c:pt>
                <c:pt idx="25">
                  <c:v>915</c:v>
                </c:pt>
                <c:pt idx="26">
                  <c:v>965</c:v>
                </c:pt>
                <c:pt idx="27">
                  <c:v>1015</c:v>
                </c:pt>
                <c:pt idx="28">
                  <c:v>1065.5999999999999</c:v>
                </c:pt>
                <c:pt idx="29">
                  <c:v>1065.5999999999999</c:v>
                </c:pt>
              </c:numCache>
            </c:numRef>
          </c:xVal>
          <c:yVal>
            <c:numRef>
              <c:f>'[11]35267030_STA_MARIA_20171015'!$B$3:$B$33</c:f>
              <c:numCache>
                <c:formatCode>General</c:formatCode>
                <c:ptCount val="31"/>
                <c:pt idx="0">
                  <c:v>108.04200000000002</c:v>
                </c:pt>
                <c:pt idx="1">
                  <c:v>107.91000000000001</c:v>
                </c:pt>
                <c:pt idx="2">
                  <c:v>107.26800000000001</c:v>
                </c:pt>
                <c:pt idx="3">
                  <c:v>103.998</c:v>
                </c:pt>
                <c:pt idx="4">
                  <c:v>102.818</c:v>
                </c:pt>
                <c:pt idx="5">
                  <c:v>98.818000000000012</c:v>
                </c:pt>
                <c:pt idx="6">
                  <c:v>99.168000000000006</c:v>
                </c:pt>
                <c:pt idx="7">
                  <c:v>98.847999999999999</c:v>
                </c:pt>
                <c:pt idx="8">
                  <c:v>96.177999999999997</c:v>
                </c:pt>
                <c:pt idx="9">
                  <c:v>96.578000000000003</c:v>
                </c:pt>
                <c:pt idx="10">
                  <c:v>96.668000000000006</c:v>
                </c:pt>
                <c:pt idx="11">
                  <c:v>97.548000000000002</c:v>
                </c:pt>
                <c:pt idx="12">
                  <c:v>97.658000000000001</c:v>
                </c:pt>
                <c:pt idx="13">
                  <c:v>97.878</c:v>
                </c:pt>
                <c:pt idx="14">
                  <c:v>98.778000000000006</c:v>
                </c:pt>
                <c:pt idx="15">
                  <c:v>100.018</c:v>
                </c:pt>
                <c:pt idx="16">
                  <c:v>101.768</c:v>
                </c:pt>
                <c:pt idx="17">
                  <c:v>102.08800000000001</c:v>
                </c:pt>
                <c:pt idx="18">
                  <c:v>102.998</c:v>
                </c:pt>
                <c:pt idx="19">
                  <c:v>103.578</c:v>
                </c:pt>
                <c:pt idx="20">
                  <c:v>103.358</c:v>
                </c:pt>
                <c:pt idx="21">
                  <c:v>102.17800000000001</c:v>
                </c:pt>
                <c:pt idx="22">
                  <c:v>101.078</c:v>
                </c:pt>
                <c:pt idx="23">
                  <c:v>101.14800000000001</c:v>
                </c:pt>
                <c:pt idx="24">
                  <c:v>98.50800000000001</c:v>
                </c:pt>
                <c:pt idx="25">
                  <c:v>98.998000000000005</c:v>
                </c:pt>
                <c:pt idx="26">
                  <c:v>100.018</c:v>
                </c:pt>
                <c:pt idx="27">
                  <c:v>103.048</c:v>
                </c:pt>
                <c:pt idx="28">
                  <c:v>103.52800000000001</c:v>
                </c:pt>
                <c:pt idx="29">
                  <c:v>107.236</c:v>
                </c:pt>
                <c:pt idx="30">
                  <c:v>104.53500000000001</c:v>
                </c:pt>
              </c:numCache>
            </c:numRef>
          </c:yVal>
          <c:smooth val="0"/>
        </c:ser>
        <c:ser>
          <c:idx val="7"/>
          <c:order val="3"/>
          <c:tx>
            <c:v>MAX2</c:v>
          </c:tx>
          <c:marker>
            <c:symbol val="dot"/>
            <c:size val="6"/>
            <c:spPr>
              <a:ln>
                <a:solidFill>
                  <a:srgbClr val="7030A0"/>
                </a:solidFill>
              </a:ln>
            </c:spPr>
          </c:marker>
          <c:xVal>
            <c:numRef>
              <c:f>'QDA. RINCÓN'!#REF!</c:f>
            </c:numRef>
          </c:xVal>
          <c:yVal>
            <c:numRef>
              <c:f>'QDA. RINCÓN'!#REF!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8"/>
          <c:order val="4"/>
          <c:tx>
            <c:v>Nivel Desbordamiento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'[11]35267030_STA_MARIA_20171015'!$A$56:$A$57</c:f>
              <c:numCache>
                <c:formatCode>General</c:formatCode>
                <c:ptCount val="2"/>
                <c:pt idx="0">
                  <c:v>10</c:v>
                </c:pt>
                <c:pt idx="1">
                  <c:v>1077.0999999999999</c:v>
                </c:pt>
              </c:numCache>
            </c:numRef>
          </c:xVal>
          <c:yVal>
            <c:numRef>
              <c:f>'[11]35267030_STA_MARIA_20171015'!$B$56:$B$57</c:f>
              <c:numCache>
                <c:formatCode>General</c:formatCode>
                <c:ptCount val="2"/>
                <c:pt idx="0">
                  <c:v>106.128</c:v>
                </c:pt>
                <c:pt idx="1">
                  <c:v>106.128</c:v>
                </c:pt>
              </c:numCache>
            </c:numRef>
          </c:yVal>
          <c:smooth val="1"/>
        </c:ser>
        <c:ser>
          <c:idx val="2"/>
          <c:order val="5"/>
          <c:tx>
            <c:v>Mira 11</c:v>
          </c:tx>
          <c:spPr>
            <a:ln w="19050" cap="sq" cmpd="dbl">
              <a:solidFill>
                <a:schemeClr val="tx1"/>
              </a:solidFill>
              <a:bevel/>
            </a:ln>
          </c:spPr>
          <c:marker>
            <c:symbol val="circle"/>
            <c:size val="5"/>
            <c:spPr>
              <a:solidFill>
                <a:schemeClr val="tx1"/>
              </a:solidFill>
              <a:ln w="19050" cap="rnd" cmpd="dbl">
                <a:solidFill>
                  <a:schemeClr val="tx1"/>
                </a:solidFill>
                <a:bevel/>
              </a:ln>
              <a:scene3d>
                <a:camera prst="orthographicFront"/>
                <a:lightRig rig="threePt" dir="t"/>
              </a:scene3d>
              <a:sp3d>
                <a:bevelT prst="slope"/>
                <a:bevelB prst="slope"/>
              </a:sp3d>
            </c:spPr>
          </c:marker>
          <c:trendline>
            <c:trendlineType val="linear"/>
            <c:dispRSqr val="0"/>
            <c:dispEq val="0"/>
          </c:trendline>
          <c:xVal>
            <c:numRef>
              <c:f>'[11]35267030_STA_MARIA_20171015'!$A$46:$A$47</c:f>
              <c:numCache>
                <c:formatCode>General</c:formatCode>
                <c:ptCount val="2"/>
                <c:pt idx="0">
                  <c:v>11</c:v>
                </c:pt>
                <c:pt idx="1">
                  <c:v>11</c:v>
                </c:pt>
              </c:numCache>
            </c:numRef>
          </c:xVal>
          <c:yVal>
            <c:numRef>
              <c:f>'[11]35267030_STA_MARIA_20171015'!$B$46:$B$47</c:f>
              <c:numCache>
                <c:formatCode>General</c:formatCode>
                <c:ptCount val="2"/>
                <c:pt idx="0">
                  <c:v>106.428</c:v>
                </c:pt>
                <c:pt idx="1">
                  <c:v>104.928</c:v>
                </c:pt>
              </c:numCache>
            </c:numRef>
          </c:yVal>
          <c:smooth val="1"/>
        </c:ser>
        <c:ser>
          <c:idx val="3"/>
          <c:order val="6"/>
          <c:tx>
            <c:v>Mira 10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'35267030_STA_MARIA_META'!#¡REF!</c:f>
            </c:numRef>
          </c:xVal>
          <c:yVal>
            <c:numRef>
              <c:f>'35267030_STA_MARIA_META'!#¡REF!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4"/>
          <c:order val="7"/>
          <c:tx>
            <c:v>Mira 9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'[11]35267030_STA_MARIA_20171015'!$A$48:$A$49</c:f>
              <c:numCache>
                <c:formatCode>General</c:formatCode>
                <c:ptCount val="2"/>
                <c:pt idx="0">
                  <c:v>19</c:v>
                </c:pt>
                <c:pt idx="1">
                  <c:v>19</c:v>
                </c:pt>
              </c:numCache>
            </c:numRef>
          </c:xVal>
          <c:yVal>
            <c:numRef>
              <c:f>'[11]35267030_STA_MARIA_20171015'!$B$48:$B$49</c:f>
              <c:numCache>
                <c:formatCode>General</c:formatCode>
                <c:ptCount val="2"/>
                <c:pt idx="0">
                  <c:v>106.31100000000001</c:v>
                </c:pt>
                <c:pt idx="1">
                  <c:v>105.31100000000001</c:v>
                </c:pt>
              </c:numCache>
            </c:numRef>
          </c:yVal>
          <c:smooth val="1"/>
        </c:ser>
        <c:ser>
          <c:idx val="5"/>
          <c:order val="8"/>
          <c:tx>
            <c:v>Mira 8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'[11]35267030_STA_MARIA_20171015'!$A$50:$A$51</c:f>
              <c:numCache>
                <c:formatCode>General</c:formatCode>
                <c:ptCount val="2"/>
                <c:pt idx="0">
                  <c:v>19.5</c:v>
                </c:pt>
                <c:pt idx="1">
                  <c:v>19.5</c:v>
                </c:pt>
              </c:numCache>
            </c:numRef>
          </c:xVal>
          <c:yVal>
            <c:numRef>
              <c:f>'[11]35267030_STA_MARIA_20171015'!$B$50:$B$51</c:f>
              <c:numCache>
                <c:formatCode>General</c:formatCode>
                <c:ptCount val="2"/>
                <c:pt idx="0">
                  <c:v>105.30500000000001</c:v>
                </c:pt>
                <c:pt idx="1">
                  <c:v>103.30500000000001</c:v>
                </c:pt>
              </c:numCache>
            </c:numRef>
          </c:yVal>
          <c:smooth val="1"/>
        </c:ser>
        <c:ser>
          <c:idx val="9"/>
          <c:order val="9"/>
          <c:tx>
            <c:v>Mira 7</c:v>
          </c:tx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'[11]35267030_STA_MARIA_20171015'!$A$52:$A$53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'[11]35267030_STA_MARIA_20171015'!$B$52:$B$53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10"/>
          <c:order val="10"/>
          <c:tx>
            <c:v>Mira 6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'35267030_STA_MARIA_META'!#¡REF!</c:f>
            </c:numRef>
          </c:xVal>
          <c:yVal>
            <c:numRef>
              <c:f>'35267030_STA_MARIA_META'!#¡REF!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1"/>
          <c:order val="11"/>
          <c:tx>
            <c:v>Mira 5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'35267030_STA_MARIA_META'!#¡REF!</c:f>
            </c:numRef>
          </c:xVal>
          <c:yVal>
            <c:numRef>
              <c:f>'35267030_STA_MARIA_META'!#¡REF!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2"/>
          <c:order val="12"/>
          <c:tx>
            <c:v>Mira 4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'35267030_STA_MARIA_META'!#¡REF!</c:f>
            </c:numRef>
          </c:xVal>
          <c:yVal>
            <c:numRef>
              <c:f>'35267030_STA_MARIA_META'!#¡REF!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3"/>
          <c:order val="13"/>
          <c:tx>
            <c:v>Mira 3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'35267030_STA_MARIA_META'!#¡REF!</c:f>
            </c:numRef>
          </c:xVal>
          <c:yVal>
            <c:numRef>
              <c:f>'35267030_STA_MARIA_META'!#¡REF!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613712"/>
        <c:axId val="582616064"/>
      </c:scatterChart>
      <c:valAx>
        <c:axId val="582613712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O" sz="1800" b="1" i="0" u="none" strike="noStrike" baseline="0">
                    <a:solidFill>
                      <a:srgbClr val="000000"/>
                    </a:solidFill>
                    <a:latin typeface="Calibri"/>
                  </a:rPr>
                  <a:t>ABSCISADO (m)</a:t>
                </a:r>
              </a:p>
            </c:rich>
          </c:tx>
          <c:layout>
            <c:manualLayout>
              <c:xMode val="edge"/>
              <c:yMode val="edge"/>
              <c:x val="0.43721881287620823"/>
              <c:y val="0.95287079821166298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82616064"/>
        <c:crosses val="autoZero"/>
        <c:crossBetween val="midCat"/>
      </c:valAx>
      <c:valAx>
        <c:axId val="582616064"/>
        <c:scaling>
          <c:orientation val="minMax"/>
          <c:max val="110"/>
          <c:min val="95"/>
        </c:scaling>
        <c:delete val="0"/>
        <c:axPos val="r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O" sz="1800" baseline="0"/>
                  <a:t>COTA (m)</a:t>
                </a:r>
              </a:p>
            </c:rich>
          </c:tx>
          <c:layout>
            <c:manualLayout>
              <c:xMode val="edge"/>
              <c:yMode val="edge"/>
              <c:x val="0"/>
              <c:y val="0.3676110517692685"/>
            </c:manualLayout>
          </c:layout>
          <c:overlay val="0"/>
        </c:title>
        <c:numFmt formatCode="#,##0.0" sourceLinked="0"/>
        <c:majorTickMark val="none"/>
        <c:minorTickMark val="none"/>
        <c:tickLblPos val="low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582613712"/>
        <c:crosses val="max"/>
        <c:crossBetween val="midCat"/>
        <c:majorUnit val="2"/>
        <c:minorUnit val="2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 alignWithMargins="0">
      <c:oddHeader>&amp;A</c:oddHeader>
      <c:oddFooter>&amp;Z&amp;A&amp;CInformación confidencial de Hidrología&amp;D &amp;F</c:oddFooter>
    </c:headerFooter>
    <c:pageMargins b="0" l="0" r="0" t="0" header="0.51181102362204722" footer="0.51181102362204722"/>
    <c:pageSetup orientation="landscape" horizontalDpi="300" verticalDpi="300"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370855022019136E-2"/>
          <c:y val="1.9669109148255023E-2"/>
          <c:w val="0.86019902188485431"/>
          <c:h val="0.87380418093775847"/>
        </c:manualLayout>
      </c:layout>
      <c:scatterChart>
        <c:scatterStyle val="smoothMarker"/>
        <c:varyColors val="0"/>
        <c:ser>
          <c:idx val="1"/>
          <c:order val="0"/>
          <c:tx>
            <c:v>NIVEL DEL AGUA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'[12]35257040_ACEITICO_META_20171019'!$A$44:$A$45</c:f>
              <c:numCache>
                <c:formatCode>0.00</c:formatCode>
                <c:ptCount val="2"/>
                <c:pt idx="0">
                  <c:v>11.5</c:v>
                </c:pt>
                <c:pt idx="1">
                  <c:v>1058.8</c:v>
                </c:pt>
              </c:numCache>
            </c:numRef>
          </c:xVal>
          <c:yVal>
            <c:numRef>
              <c:f>'[12]35257040_ACEITICO_META_20171019'!$B$44:$B$45</c:f>
              <c:numCache>
                <c:formatCode>#,##0.000</c:formatCode>
                <c:ptCount val="2"/>
                <c:pt idx="0">
                  <c:v>62.607999999999997</c:v>
                </c:pt>
                <c:pt idx="1">
                  <c:v>62.308</c:v>
                </c:pt>
              </c:numCache>
            </c:numRef>
          </c:yVal>
          <c:smooth val="1"/>
        </c:ser>
        <c:ser>
          <c:idx val="6"/>
          <c:order val="1"/>
          <c:tx>
            <c:v>MAX1</c:v>
          </c:tx>
          <c:spPr>
            <a:ln>
              <a:solidFill>
                <a:schemeClr val="tx1"/>
              </a:solidFill>
            </a:ln>
          </c:spPr>
          <c:marker>
            <c:symbol val="star"/>
            <c:size val="6"/>
            <c:spPr>
              <a:solidFill>
                <a:schemeClr val="tx1"/>
              </a:solidFill>
            </c:spPr>
          </c:marker>
          <c:dPt>
            <c:idx val="1"/>
            <c:bubble3D val="0"/>
          </c:dPt>
          <c:xVal>
            <c:numRef>
              <c:f>'[12]35257040_ACEITICO_META_20171019'!$A$46:$A$47</c:f>
              <c:numCache>
                <c:formatCode>0.00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'[12]35257040_ACEITICO_META_20171019'!$B$46:$B$47</c:f>
              <c:numCache>
                <c:formatCode>#,##0.000</c:formatCode>
                <c:ptCount val="2"/>
                <c:pt idx="0">
                  <c:v>65.930000000000007</c:v>
                </c:pt>
                <c:pt idx="1">
                  <c:v>64.430000000000007</c:v>
                </c:pt>
              </c:numCache>
            </c:numRef>
          </c:yVal>
          <c:smooth val="1"/>
        </c:ser>
        <c:ser>
          <c:idx val="0"/>
          <c:order val="2"/>
          <c:tx>
            <c:v>perfil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'[12]35257040_ACEITICO_META_20171019'!$A$3:$A$43</c:f>
              <c:numCache>
                <c:formatCode>0.00</c:formatCode>
                <c:ptCount val="41"/>
                <c:pt idx="0">
                  <c:v>0</c:v>
                </c:pt>
                <c:pt idx="1">
                  <c:v>2.8</c:v>
                </c:pt>
                <c:pt idx="2">
                  <c:v>7.8</c:v>
                </c:pt>
                <c:pt idx="3">
                  <c:v>11.5</c:v>
                </c:pt>
                <c:pt idx="4">
                  <c:v>11.5</c:v>
                </c:pt>
                <c:pt idx="5">
                  <c:v>11.5</c:v>
                </c:pt>
                <c:pt idx="6">
                  <c:v>11.5</c:v>
                </c:pt>
                <c:pt idx="7">
                  <c:v>58</c:v>
                </c:pt>
                <c:pt idx="8">
                  <c:v>108</c:v>
                </c:pt>
                <c:pt idx="9">
                  <c:v>158</c:v>
                </c:pt>
                <c:pt idx="10">
                  <c:v>208</c:v>
                </c:pt>
                <c:pt idx="11">
                  <c:v>258</c:v>
                </c:pt>
                <c:pt idx="12">
                  <c:v>308</c:v>
                </c:pt>
                <c:pt idx="13">
                  <c:v>358</c:v>
                </c:pt>
                <c:pt idx="14">
                  <c:v>408</c:v>
                </c:pt>
                <c:pt idx="15">
                  <c:v>458</c:v>
                </c:pt>
                <c:pt idx="16">
                  <c:v>508</c:v>
                </c:pt>
                <c:pt idx="17">
                  <c:v>558</c:v>
                </c:pt>
                <c:pt idx="18">
                  <c:v>608</c:v>
                </c:pt>
                <c:pt idx="19">
                  <c:v>658</c:v>
                </c:pt>
                <c:pt idx="20">
                  <c:v>708</c:v>
                </c:pt>
                <c:pt idx="21">
                  <c:v>758</c:v>
                </c:pt>
                <c:pt idx="22">
                  <c:v>808</c:v>
                </c:pt>
                <c:pt idx="23">
                  <c:v>858</c:v>
                </c:pt>
                <c:pt idx="24">
                  <c:v>908</c:v>
                </c:pt>
                <c:pt idx="25">
                  <c:v>958</c:v>
                </c:pt>
                <c:pt idx="26">
                  <c:v>1008</c:v>
                </c:pt>
                <c:pt idx="27">
                  <c:v>1058.8</c:v>
                </c:pt>
                <c:pt idx="28">
                  <c:v>1058.8</c:v>
                </c:pt>
                <c:pt idx="29">
                  <c:v>1070.8</c:v>
                </c:pt>
              </c:numCache>
            </c:numRef>
          </c:xVal>
          <c:yVal>
            <c:numRef>
              <c:f>'[12]35257040_ACEITICO_META_20171019'!$B$3:$B$43</c:f>
              <c:numCache>
                <c:formatCode>#,##0.000</c:formatCode>
                <c:ptCount val="41"/>
                <c:pt idx="0">
                  <c:v>69.463000000000008</c:v>
                </c:pt>
                <c:pt idx="1">
                  <c:v>67.897000000000006</c:v>
                </c:pt>
                <c:pt idx="2">
                  <c:v>67.048000000000002</c:v>
                </c:pt>
                <c:pt idx="3">
                  <c:v>65.947000000000003</c:v>
                </c:pt>
                <c:pt idx="4">
                  <c:v>62.607999999999997</c:v>
                </c:pt>
                <c:pt idx="5">
                  <c:v>62.607999999999997</c:v>
                </c:pt>
                <c:pt idx="6">
                  <c:v>60.547999999999995</c:v>
                </c:pt>
                <c:pt idx="7">
                  <c:v>49.967999999999996</c:v>
                </c:pt>
                <c:pt idx="8">
                  <c:v>50.927999999999997</c:v>
                </c:pt>
                <c:pt idx="9">
                  <c:v>51.197999999999993</c:v>
                </c:pt>
                <c:pt idx="10">
                  <c:v>54.437999999999995</c:v>
                </c:pt>
                <c:pt idx="11">
                  <c:v>55.018000000000001</c:v>
                </c:pt>
                <c:pt idx="12">
                  <c:v>56.367999999999995</c:v>
                </c:pt>
                <c:pt idx="13">
                  <c:v>57.437999999999995</c:v>
                </c:pt>
                <c:pt idx="14">
                  <c:v>58.227999999999994</c:v>
                </c:pt>
                <c:pt idx="15">
                  <c:v>58.537999999999997</c:v>
                </c:pt>
                <c:pt idx="16">
                  <c:v>58.857999999999997</c:v>
                </c:pt>
                <c:pt idx="17">
                  <c:v>58.927999999999997</c:v>
                </c:pt>
                <c:pt idx="18">
                  <c:v>59.457999999999998</c:v>
                </c:pt>
                <c:pt idx="19">
                  <c:v>59.327999999999996</c:v>
                </c:pt>
                <c:pt idx="20">
                  <c:v>59.587999999999994</c:v>
                </c:pt>
                <c:pt idx="21">
                  <c:v>59.407999999999994</c:v>
                </c:pt>
                <c:pt idx="22">
                  <c:v>58.527999999999999</c:v>
                </c:pt>
                <c:pt idx="23">
                  <c:v>57.887999999999998</c:v>
                </c:pt>
                <c:pt idx="24">
                  <c:v>58.878</c:v>
                </c:pt>
                <c:pt idx="25">
                  <c:v>58.687999999999995</c:v>
                </c:pt>
                <c:pt idx="26">
                  <c:v>58.787999999999997</c:v>
                </c:pt>
                <c:pt idx="27">
                  <c:v>62.308</c:v>
                </c:pt>
                <c:pt idx="28">
                  <c:v>64.606999999999999</c:v>
                </c:pt>
                <c:pt idx="29">
                  <c:v>64.570999999999998</c:v>
                </c:pt>
              </c:numCache>
            </c:numRef>
          </c:yVal>
          <c:smooth val="0"/>
        </c:ser>
        <c:ser>
          <c:idx val="7"/>
          <c:order val="3"/>
          <c:tx>
            <c:v>MAX2</c:v>
          </c:tx>
          <c:marker>
            <c:symbol val="dot"/>
            <c:size val="6"/>
            <c:spPr>
              <a:ln>
                <a:solidFill>
                  <a:srgbClr val="7030A0"/>
                </a:solidFill>
              </a:ln>
            </c:spPr>
          </c:marker>
          <c:xVal>
            <c:numRef>
              <c:f>'QDA. RINCÓN'!#REF!</c:f>
            </c:numRef>
          </c:xVal>
          <c:yVal>
            <c:numRef>
              <c:f>'QDA. RINCÓN'!#REF!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8"/>
          <c:order val="4"/>
          <c:tx>
            <c:v>Nivel Desbordamiento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'[12]35257040_ACEITICO_META_20171019'!$A$56:$A$57</c:f>
              <c:numCache>
                <c:formatCode>0.00</c:formatCode>
                <c:ptCount val="2"/>
                <c:pt idx="0">
                  <c:v>12</c:v>
                </c:pt>
                <c:pt idx="1">
                  <c:v>1058.8</c:v>
                </c:pt>
              </c:numCache>
            </c:numRef>
          </c:xVal>
          <c:yVal>
            <c:numRef>
              <c:f>'[12]35257040_ACEITICO_META_20171019'!$B$56:$B$57</c:f>
              <c:numCache>
                <c:formatCode>#,##0.000</c:formatCode>
                <c:ptCount val="2"/>
                <c:pt idx="0">
                  <c:v>64.606999999999999</c:v>
                </c:pt>
                <c:pt idx="1">
                  <c:v>64.606999999999999</c:v>
                </c:pt>
              </c:numCache>
            </c:numRef>
          </c:yVal>
          <c:smooth val="1"/>
        </c:ser>
        <c:ser>
          <c:idx val="2"/>
          <c:order val="5"/>
          <c:tx>
            <c:v>Mira 11</c:v>
          </c:tx>
          <c:spPr>
            <a:ln w="19050" cap="sq" cmpd="dbl">
              <a:solidFill>
                <a:schemeClr val="tx1"/>
              </a:solidFill>
              <a:bevel/>
            </a:ln>
          </c:spPr>
          <c:marker>
            <c:symbol val="circle"/>
            <c:size val="5"/>
            <c:spPr>
              <a:solidFill>
                <a:schemeClr val="tx1"/>
              </a:solidFill>
              <a:ln w="9525" cap="rnd" cmpd="dbl">
                <a:solidFill>
                  <a:schemeClr val="tx1"/>
                </a:solidFill>
                <a:bevel/>
              </a:ln>
              <a:scene3d>
                <a:camera prst="orthographicFront"/>
                <a:lightRig rig="threePt" dir="t"/>
              </a:scene3d>
              <a:sp3d>
                <a:bevelT prst="slope"/>
                <a:bevelB prst="slope"/>
              </a:sp3d>
            </c:spPr>
          </c:marker>
          <c:trendline>
            <c:trendlineType val="linear"/>
            <c:dispRSqr val="0"/>
            <c:dispEq val="0"/>
          </c:trendline>
          <c:xVal>
            <c:numRef>
              <c:f>'[12]35257040_ACEITICO_META_20171019'!$A$46:$A$47</c:f>
              <c:numCache>
                <c:formatCode>0.00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xVal>
          <c:yVal>
            <c:numRef>
              <c:f>'[12]35257040_ACEITICO_META_20171019'!$B$46:$B$47</c:f>
              <c:numCache>
                <c:formatCode>#,##0.000</c:formatCode>
                <c:ptCount val="2"/>
                <c:pt idx="0">
                  <c:v>65.930000000000007</c:v>
                </c:pt>
                <c:pt idx="1">
                  <c:v>64.430000000000007</c:v>
                </c:pt>
              </c:numCache>
            </c:numRef>
          </c:yVal>
          <c:smooth val="1"/>
        </c:ser>
        <c:ser>
          <c:idx val="3"/>
          <c:order val="6"/>
          <c:tx>
            <c:v>Mira 10</c:v>
          </c:tx>
          <c:spPr>
            <a:ln w="19050"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'[12]35257040_ACEITICO_META_20171019'!$A$48:$A$49</c:f>
              <c:numCache>
                <c:formatCode>0.00</c:formatCode>
                <c:ptCount val="2"/>
                <c:pt idx="0">
                  <c:v>12</c:v>
                </c:pt>
                <c:pt idx="1">
                  <c:v>12</c:v>
                </c:pt>
              </c:numCache>
            </c:numRef>
          </c:xVal>
          <c:yVal>
            <c:numRef>
              <c:f>'[12]35257040_ACEITICO_META_20171019'!$B$48:$B$49</c:f>
              <c:numCache>
                <c:formatCode>#,##0.000</c:formatCode>
                <c:ptCount val="2"/>
                <c:pt idx="0">
                  <c:v>65.587999999999994</c:v>
                </c:pt>
                <c:pt idx="1">
                  <c:v>64.587999999999994</c:v>
                </c:pt>
              </c:numCache>
            </c:numRef>
          </c:yVal>
          <c:smooth val="1"/>
        </c:ser>
        <c:ser>
          <c:idx val="4"/>
          <c:order val="7"/>
          <c:tx>
            <c:v>Mira 9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'[12]35257040_ACEITICO_META_20171019'!$A$50:$A$51</c:f>
              <c:numCache>
                <c:formatCode>0.00</c:formatCode>
                <c:ptCount val="2"/>
                <c:pt idx="0">
                  <c:v>13</c:v>
                </c:pt>
                <c:pt idx="1">
                  <c:v>13</c:v>
                </c:pt>
              </c:numCache>
            </c:numRef>
          </c:xVal>
          <c:yVal>
            <c:numRef>
              <c:f>'[12]35257040_ACEITICO_META_20171019'!$B$50:$B$51</c:f>
              <c:numCache>
                <c:formatCode>#,##0.000</c:formatCode>
                <c:ptCount val="2"/>
                <c:pt idx="0">
                  <c:v>64.585999999999999</c:v>
                </c:pt>
                <c:pt idx="1">
                  <c:v>63.585999999999999</c:v>
                </c:pt>
              </c:numCache>
            </c:numRef>
          </c:yVal>
          <c:smooth val="1"/>
        </c:ser>
        <c:ser>
          <c:idx val="5"/>
          <c:order val="8"/>
          <c:tx>
            <c:v>Mira 8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'[12]35257040_ACEITICO_META_20171019'!$A$52:$A$53</c:f>
              <c:numCache>
                <c:formatCode>0.00</c:formatCode>
                <c:ptCount val="2"/>
                <c:pt idx="0">
                  <c:v>14</c:v>
                </c:pt>
                <c:pt idx="1">
                  <c:v>14</c:v>
                </c:pt>
              </c:numCache>
            </c:numRef>
          </c:xVal>
          <c:yVal>
            <c:numRef>
              <c:f>'[12]35257040_ACEITICO_META_20171019'!$B$52:$B$53</c:f>
              <c:numCache>
                <c:formatCode>#,##0.000</c:formatCode>
                <c:ptCount val="2"/>
                <c:pt idx="0">
                  <c:v>63.588000000000001</c:v>
                </c:pt>
                <c:pt idx="1">
                  <c:v>62.588000000000001</c:v>
                </c:pt>
              </c:numCache>
            </c:numRef>
          </c:yVal>
          <c:smooth val="1"/>
        </c:ser>
        <c:ser>
          <c:idx val="9"/>
          <c:order val="9"/>
          <c:tx>
            <c:v>Mira 7</c:v>
          </c:tx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'36037010_PARAISO_PEREGRINO_META'!#¡REF!</c:f>
            </c:numRef>
          </c:xVal>
          <c:yVal>
            <c:numRef>
              <c:f>'36037010_PARAISO_PEREGRINO_META'!#¡REF!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0"/>
          <c:order val="10"/>
          <c:tx>
            <c:v>Mira 6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'36037010_PARAISO_PEREGRINO_META'!#¡REF!</c:f>
            </c:numRef>
          </c:xVal>
          <c:yVal>
            <c:numRef>
              <c:f>'36037010_PARAISO_PEREGRINO_META'!#¡REF!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1"/>
          <c:order val="11"/>
          <c:tx>
            <c:v>Mira 5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'36037010_PARAISO_PEREGRINO_META'!#¡REF!</c:f>
            </c:numRef>
          </c:xVal>
          <c:yVal>
            <c:numRef>
              <c:f>'36037010_PARAISO_PEREGRINO_META'!#¡REF!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2"/>
          <c:order val="12"/>
          <c:tx>
            <c:v>Mira 4</c:v>
          </c:tx>
          <c:spPr>
            <a:ln>
              <a:solidFill>
                <a:srgbClr val="FFC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'36037010_PARAISO_PEREGRINO_META'!#¡REF!</c:f>
            </c:numRef>
          </c:xVal>
          <c:yVal>
            <c:numRef>
              <c:f>'36037010_PARAISO_PEREGRINO_META'!#¡REF!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3"/>
          <c:order val="13"/>
          <c:tx>
            <c:v>Mira 3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'36037010_PARAISO_PEREGRINO_META'!#¡REF!</c:f>
            </c:numRef>
          </c:xVal>
          <c:yVal>
            <c:numRef>
              <c:f>'36037010_PARAISO_PEREGRINO_META'!#¡REF!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4"/>
          <c:order val="14"/>
          <c:tx>
            <c:v>20161012</c:v>
          </c:tx>
          <c:marker>
            <c:symbol val="none"/>
          </c:marker>
          <c:xVal>
            <c:numRef>
              <c:f>'[12]35257040_ACEITICO_META_20161012'!$A$2:$A$27</c:f>
              <c:numCache>
                <c:formatCode>0.00</c:formatCode>
                <c:ptCount val="26"/>
                <c:pt idx="1">
                  <c:v>0</c:v>
                </c:pt>
                <c:pt idx="2">
                  <c:v>5</c:v>
                </c:pt>
                <c:pt idx="3">
                  <c:v>5</c:v>
                </c:pt>
                <c:pt idx="4">
                  <c:v>15</c:v>
                </c:pt>
                <c:pt idx="5">
                  <c:v>35</c:v>
                </c:pt>
                <c:pt idx="6">
                  <c:v>65</c:v>
                </c:pt>
                <c:pt idx="7">
                  <c:v>95</c:v>
                </c:pt>
                <c:pt idx="8">
                  <c:v>115</c:v>
                </c:pt>
                <c:pt idx="9">
                  <c:v>135</c:v>
                </c:pt>
                <c:pt idx="10">
                  <c:v>155</c:v>
                </c:pt>
                <c:pt idx="11">
                  <c:v>175</c:v>
                </c:pt>
                <c:pt idx="12">
                  <c:v>205</c:v>
                </c:pt>
                <c:pt idx="13">
                  <c:v>235</c:v>
                </c:pt>
                <c:pt idx="14">
                  <c:v>275</c:v>
                </c:pt>
                <c:pt idx="15">
                  <c:v>315</c:v>
                </c:pt>
                <c:pt idx="16">
                  <c:v>365</c:v>
                </c:pt>
                <c:pt idx="17">
                  <c:v>415</c:v>
                </c:pt>
                <c:pt idx="18">
                  <c:v>475</c:v>
                </c:pt>
                <c:pt idx="19">
                  <c:v>535</c:v>
                </c:pt>
                <c:pt idx="20">
                  <c:v>605</c:v>
                </c:pt>
                <c:pt idx="21">
                  <c:v>675</c:v>
                </c:pt>
                <c:pt idx="22">
                  <c:v>745</c:v>
                </c:pt>
                <c:pt idx="23">
                  <c:v>780</c:v>
                </c:pt>
                <c:pt idx="24">
                  <c:v>815</c:v>
                </c:pt>
                <c:pt idx="25">
                  <c:v>845</c:v>
                </c:pt>
              </c:numCache>
            </c:numRef>
          </c:xVal>
          <c:yVal>
            <c:numRef>
              <c:f>'[12]35257040_ACEITICO_META_20161012'!$B$2:$B$27</c:f>
              <c:numCache>
                <c:formatCode>#,##0.000</c:formatCode>
                <c:ptCount val="26"/>
                <c:pt idx="0">
                  <c:v>67</c:v>
                </c:pt>
                <c:pt idx="1">
                  <c:v>66.888999999999996</c:v>
                </c:pt>
                <c:pt idx="2">
                  <c:v>62.630999999999993</c:v>
                </c:pt>
                <c:pt idx="3">
                  <c:v>62.630999999999993</c:v>
                </c:pt>
                <c:pt idx="4">
                  <c:v>56.630999999999993</c:v>
                </c:pt>
                <c:pt idx="5">
                  <c:v>53.880999999999993</c:v>
                </c:pt>
                <c:pt idx="6">
                  <c:v>51.430999999999997</c:v>
                </c:pt>
                <c:pt idx="7">
                  <c:v>49.000999999999991</c:v>
                </c:pt>
                <c:pt idx="8">
                  <c:v>49.36099999999999</c:v>
                </c:pt>
                <c:pt idx="9">
                  <c:v>49.830999999999989</c:v>
                </c:pt>
                <c:pt idx="10">
                  <c:v>51.280999999999992</c:v>
                </c:pt>
                <c:pt idx="11">
                  <c:v>52.630999999999993</c:v>
                </c:pt>
                <c:pt idx="12">
                  <c:v>53.440999999999995</c:v>
                </c:pt>
                <c:pt idx="13">
                  <c:v>54.620999999999995</c:v>
                </c:pt>
                <c:pt idx="14">
                  <c:v>55.250999999999991</c:v>
                </c:pt>
                <c:pt idx="15">
                  <c:v>56.030999999999992</c:v>
                </c:pt>
                <c:pt idx="16">
                  <c:v>56.700999999999993</c:v>
                </c:pt>
                <c:pt idx="17">
                  <c:v>57.530999999999992</c:v>
                </c:pt>
                <c:pt idx="18">
                  <c:v>58.510999999999996</c:v>
                </c:pt>
                <c:pt idx="19">
                  <c:v>59.830999999999996</c:v>
                </c:pt>
                <c:pt idx="20">
                  <c:v>59.030999999999992</c:v>
                </c:pt>
                <c:pt idx="21">
                  <c:v>58.530999999999992</c:v>
                </c:pt>
                <c:pt idx="22">
                  <c:v>58.230999999999995</c:v>
                </c:pt>
                <c:pt idx="23">
                  <c:v>62.630999999999993</c:v>
                </c:pt>
                <c:pt idx="24">
                  <c:v>64.346999999999994</c:v>
                </c:pt>
                <c:pt idx="25">
                  <c:v>64.212999999999994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813752"/>
        <c:axId val="625814144"/>
      </c:scatterChart>
      <c:valAx>
        <c:axId val="625813752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8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O" sz="1800" b="1" i="0" u="none" strike="noStrike" baseline="0">
                    <a:solidFill>
                      <a:srgbClr val="000000"/>
                    </a:solidFill>
                    <a:latin typeface="Calibri"/>
                  </a:rPr>
                  <a:t>ABSCISADO (m)</a:t>
                </a:r>
              </a:p>
            </c:rich>
          </c:tx>
          <c:layout>
            <c:manualLayout>
              <c:xMode val="edge"/>
              <c:yMode val="edge"/>
              <c:x val="0.43721881287620823"/>
              <c:y val="0.95287079821166298"/>
            </c:manualLayout>
          </c:layout>
          <c:overlay val="0"/>
        </c:title>
        <c:numFmt formatCode="#,##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625814144"/>
        <c:crosses val="autoZero"/>
        <c:crossBetween val="midCat"/>
      </c:valAx>
      <c:valAx>
        <c:axId val="625814144"/>
        <c:scaling>
          <c:orientation val="minMax"/>
          <c:max val="80"/>
          <c:min val="4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s-CO" sz="1800" baseline="0"/>
                  <a:t>COTA (m)</a:t>
                </a:r>
              </a:p>
            </c:rich>
          </c:tx>
          <c:layout>
            <c:manualLayout>
              <c:xMode val="edge"/>
              <c:yMode val="edge"/>
              <c:x val="0"/>
              <c:y val="0.3676110517692685"/>
            </c:manualLayout>
          </c:layout>
          <c:overlay val="0"/>
        </c:title>
        <c:numFmt formatCode="#,##0.0" sourceLinked="0"/>
        <c:majorTickMark val="none"/>
        <c:minorTickMark val="none"/>
        <c:tickLblPos val="low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625813752"/>
        <c:crossesAt val="-25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ES"/>
    </a:p>
  </c:txPr>
  <c:printSettings>
    <c:headerFooter alignWithMargins="0">
      <c:oddHeader>&amp;A</c:oddHeader>
      <c:oddFooter>&amp;Z&amp;A&amp;CInformación confidencial de Hidrología&amp;D &amp;F</c:oddFooter>
    </c:headerFooter>
    <c:pageMargins b="0" l="0" r="0" t="0" header="0.51181102362204722" footer="0.51181102362204722"/>
    <c:pageSetup orientation="landscape" horizontalDpi="300" verticalDpi="300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4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8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54429</xdr:rowOff>
    </xdr:from>
    <xdr:to>
      <xdr:col>20</xdr:col>
      <xdr:colOff>533400</xdr:colOff>
      <xdr:row>37</xdr:row>
      <xdr:rowOff>38100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707223</xdr:colOff>
      <xdr:row>22</xdr:row>
      <xdr:rowOff>152399</xdr:rowOff>
    </xdr:from>
    <xdr:to>
      <xdr:col>8</xdr:col>
      <xdr:colOff>380950</xdr:colOff>
      <xdr:row>33</xdr:row>
      <xdr:rowOff>95250</xdr:rowOff>
    </xdr:to>
    <xdr:pic>
      <xdr:nvPicPr>
        <xdr:cNvPr id="3" name="Picture 3" descr="logonuev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3256"/>
        <a:stretch>
          <a:fillRect/>
        </a:stretch>
      </xdr:blipFill>
      <xdr:spPr bwMode="auto">
        <a:xfrm>
          <a:off x="6460323" y="5391149"/>
          <a:ext cx="1959727" cy="20383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74385</xdr:colOff>
      <xdr:row>10</xdr:row>
      <xdr:rowOff>138564</xdr:rowOff>
    </xdr:from>
    <xdr:to>
      <xdr:col>13</xdr:col>
      <xdr:colOff>278492</xdr:colOff>
      <xdr:row>12</xdr:row>
      <xdr:rowOff>47056</xdr:rowOff>
    </xdr:to>
    <xdr:sp macro="" textlink="">
      <xdr:nvSpPr>
        <xdr:cNvPr id="4" name="5 CuadroTexto"/>
        <xdr:cNvSpPr txBox="1"/>
      </xdr:nvSpPr>
      <xdr:spPr>
        <a:xfrm>
          <a:off x="9637485" y="2519814"/>
          <a:ext cx="2490107" cy="3847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Nivel Agua (LM  4.83 m.)</a:t>
          </a:r>
        </a:p>
      </xdr:txBody>
    </xdr:sp>
    <xdr:clientData/>
  </xdr:twoCellAnchor>
  <xdr:twoCellAnchor>
    <xdr:from>
      <xdr:col>9</xdr:col>
      <xdr:colOff>192429</xdr:colOff>
      <xdr:row>12</xdr:row>
      <xdr:rowOff>76200</xdr:rowOff>
    </xdr:from>
    <xdr:to>
      <xdr:col>14</xdr:col>
      <xdr:colOff>750322</xdr:colOff>
      <xdr:row>13</xdr:row>
      <xdr:rowOff>95250</xdr:rowOff>
    </xdr:to>
    <xdr:sp macro="" textlink="">
      <xdr:nvSpPr>
        <xdr:cNvPr id="5" name="5 CuadroTexto"/>
        <xdr:cNvSpPr txBox="1"/>
      </xdr:nvSpPr>
      <xdr:spPr>
        <a:xfrm>
          <a:off x="8993529" y="2933700"/>
          <a:ext cx="4367893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s-CO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NIVEL DESBORDAMIENTO (LM = 4.436  m.)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0.59466</cdr:x>
      <cdr:y>0.42089</cdr:y>
    </cdr:from>
    <cdr:to>
      <cdr:x>0.59466</cdr:x>
      <cdr:y>0.42089</cdr:y>
    </cdr:to>
    <cdr:grpSp>
      <cdr:nvGrpSpPr>
        <cdr:cNvPr id="7" name="1 Grupo"/>
        <cdr:cNvGrpSpPr/>
      </cdr:nvGrpSpPr>
      <cdr:grpSpPr>
        <a:xfrm xmlns:a="http://schemas.openxmlformats.org/drawingml/2006/main" rot="10800000">
          <a:off x="7499317" y="3649315"/>
          <a:ext cx="0" cy="0"/>
          <a:chOff x="7499317" y="3649315"/>
          <a:chExt cx="0" cy="0"/>
        </a:xfrm>
      </cdr:grpSpPr>
    </cdr:grpSp>
  </cdr:relSizeAnchor>
  <cdr:relSizeAnchor xmlns:cdr="http://schemas.openxmlformats.org/drawingml/2006/chartDrawing">
    <cdr:from>
      <cdr:x>0.67208</cdr:x>
      <cdr:y>0.65572</cdr:y>
    </cdr:from>
    <cdr:to>
      <cdr:x>0.91989</cdr:x>
      <cdr:y>0.83597</cdr:y>
    </cdr:to>
    <cdr:sp macro="" textlink="">
      <cdr:nvSpPr>
        <cdr:cNvPr id="11" name="1 CuadroTexto"/>
        <cdr:cNvSpPr txBox="1"/>
      </cdr:nvSpPr>
      <cdr:spPr>
        <a:xfrm xmlns:a="http://schemas.openxmlformats.org/drawingml/2006/main">
          <a:off x="8360440" y="5635436"/>
          <a:ext cx="3082670" cy="15491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solidFill>
            <a:schemeClr val="tx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Estación: Pte Cabuyarito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Corriente: Cabuyarito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Código: 35107010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Levantó: R. Gonzalez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Dibujó: Lpineda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Fecha: 20170811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0.4219</cdr:x>
      <cdr:y>0.72083</cdr:y>
    </cdr:from>
    <cdr:to>
      <cdr:x>0.4219</cdr:x>
      <cdr:y>0.72083</cdr:y>
    </cdr:to>
    <cdr:sp macro="" textlink="">
      <cdr:nvSpPr>
        <cdr:cNvPr id="119809" name="Texto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37601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CO" sz="875" b="0" i="0" strike="noStrike">
              <a:solidFill>
                <a:srgbClr val="000000"/>
              </a:solidFill>
              <a:latin typeface="Arial"/>
              <a:cs typeface="Arial"/>
            </a:rPr>
            <a:t>na</a:t>
          </a:r>
        </a:p>
      </cdr:txBody>
    </cdr:sp>
  </cdr:relSizeAnchor>
  <cdr:relSizeAnchor xmlns:cdr="http://schemas.openxmlformats.org/drawingml/2006/chartDrawing">
    <cdr:from>
      <cdr:x>0.45141</cdr:x>
      <cdr:y>0.72083</cdr:y>
    </cdr:from>
    <cdr:to>
      <cdr:x>0.45141</cdr:x>
      <cdr:y>0.72083</cdr:y>
    </cdr:to>
    <cdr:sp macro="" textlink="">
      <cdr:nvSpPr>
        <cdr:cNvPr id="119810" name="Texto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175660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0.59466</cdr:x>
      <cdr:y>0.42089</cdr:y>
    </cdr:from>
    <cdr:to>
      <cdr:x>0.59466</cdr:x>
      <cdr:y>0.42089</cdr:y>
    </cdr:to>
    <cdr:grpSp>
      <cdr:nvGrpSpPr>
        <cdr:cNvPr id="2" name="1 Grupo"/>
        <cdr:cNvGrpSpPr/>
      </cdr:nvGrpSpPr>
      <cdr:grpSpPr>
        <a:xfrm xmlns:a="http://schemas.openxmlformats.org/drawingml/2006/main" rot="10800000">
          <a:off x="7499317" y="3649315"/>
          <a:ext cx="0" cy="0"/>
          <a:chOff x="7499317" y="3649315"/>
          <a:chExt cx="0" cy="0"/>
        </a:xfrm>
      </cdr:grpSpPr>
    </cdr:grpSp>
  </cdr:relSizeAnchor>
  <cdr:relSizeAnchor xmlns:cdr="http://schemas.openxmlformats.org/drawingml/2006/chartDrawing">
    <cdr:from>
      <cdr:x>0.4219</cdr:x>
      <cdr:y>0.72083</cdr:y>
    </cdr:from>
    <cdr:to>
      <cdr:x>0.4219</cdr:x>
      <cdr:y>0.72083</cdr:y>
    </cdr:to>
    <cdr:sp macro="" textlink="">
      <cdr:nvSpPr>
        <cdr:cNvPr id="19" name="Texto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37601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CO" sz="875" b="0" i="0" strike="noStrike">
              <a:solidFill>
                <a:srgbClr val="000000"/>
              </a:solidFill>
              <a:latin typeface="Arial"/>
              <a:cs typeface="Arial"/>
            </a:rPr>
            <a:t>na</a:t>
          </a:r>
        </a:p>
      </cdr:txBody>
    </cdr:sp>
  </cdr:relSizeAnchor>
  <cdr:relSizeAnchor xmlns:cdr="http://schemas.openxmlformats.org/drawingml/2006/chartDrawing">
    <cdr:from>
      <cdr:x>0.45141</cdr:x>
      <cdr:y>0.72083</cdr:y>
    </cdr:from>
    <cdr:to>
      <cdr:x>0.45141</cdr:x>
      <cdr:y>0.72083</cdr:y>
    </cdr:to>
    <cdr:sp macro="" textlink="">
      <cdr:nvSpPr>
        <cdr:cNvPr id="20" name="Texto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175660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0.2046</cdr:x>
      <cdr:y>0.22088</cdr:y>
    </cdr:from>
    <cdr:to>
      <cdr:x>0.2537</cdr:x>
      <cdr:y>0.26743</cdr:y>
    </cdr:to>
    <cdr:sp macro="" textlink="">
      <cdr:nvSpPr>
        <cdr:cNvPr id="24" name="1 CuadroTexto"/>
        <cdr:cNvSpPr txBox="1"/>
      </cdr:nvSpPr>
      <cdr:spPr>
        <a:xfrm xmlns:a="http://schemas.openxmlformats.org/drawingml/2006/main">
          <a:off x="2580201" y="1915095"/>
          <a:ext cx="619205" cy="40361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6 m.</a:t>
          </a:r>
        </a:p>
      </cdr:txBody>
    </cdr:sp>
  </cdr:relSizeAnchor>
  <cdr:relSizeAnchor xmlns:cdr="http://schemas.openxmlformats.org/drawingml/2006/chartDrawing">
    <cdr:from>
      <cdr:x>0.67674</cdr:x>
      <cdr:y>0.22831</cdr:y>
    </cdr:from>
    <cdr:to>
      <cdr:x>1</cdr:x>
      <cdr:y>0.27495</cdr:y>
    </cdr:to>
    <cdr:sp macro="" textlink="">
      <cdr:nvSpPr>
        <cdr:cNvPr id="29" name="5 CuadroTexto"/>
        <cdr:cNvSpPr txBox="1"/>
      </cdr:nvSpPr>
      <cdr:spPr>
        <a:xfrm xmlns:a="http://schemas.openxmlformats.org/drawingml/2006/main">
          <a:off x="8534400" y="1979547"/>
          <a:ext cx="4076700" cy="4044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DESBORDADO MARGEN DERECHA</a:t>
          </a:r>
        </a:p>
        <a:p xmlns:a="http://schemas.openxmlformats.org/drawingml/2006/main">
          <a:pPr algn="l" rtl="0">
            <a:defRPr sz="1000"/>
          </a:pPr>
          <a:endParaRPr lang="es-CO" sz="1600" b="1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0.20018</cdr:x>
      <cdr:y>0.26615</cdr:y>
    </cdr:from>
    <cdr:to>
      <cdr:x>0.24928</cdr:x>
      <cdr:y>0.3127</cdr:y>
    </cdr:to>
    <cdr:sp macro="" textlink="">
      <cdr:nvSpPr>
        <cdr:cNvPr id="17" name="1 CuadroTexto"/>
        <cdr:cNvSpPr txBox="1"/>
      </cdr:nvSpPr>
      <cdr:spPr>
        <a:xfrm xmlns:a="http://schemas.openxmlformats.org/drawingml/2006/main">
          <a:off x="2524431" y="2307609"/>
          <a:ext cx="619205" cy="40361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5 m.</a:t>
          </a:r>
        </a:p>
      </cdr:txBody>
    </cdr:sp>
  </cdr:relSizeAnchor>
  <cdr:relSizeAnchor xmlns:cdr="http://schemas.openxmlformats.org/drawingml/2006/chartDrawing">
    <cdr:from>
      <cdr:x>0.20744</cdr:x>
      <cdr:y>0.18024</cdr:y>
    </cdr:from>
    <cdr:to>
      <cdr:x>0.25654</cdr:x>
      <cdr:y>0.22679</cdr:y>
    </cdr:to>
    <cdr:sp macro="" textlink="">
      <cdr:nvSpPr>
        <cdr:cNvPr id="15" name="1 CuadroTexto"/>
        <cdr:cNvSpPr txBox="1"/>
      </cdr:nvSpPr>
      <cdr:spPr>
        <a:xfrm xmlns:a="http://schemas.openxmlformats.org/drawingml/2006/main">
          <a:off x="2616038" y="1562727"/>
          <a:ext cx="619205" cy="40361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7 m.</a:t>
          </a:r>
        </a:p>
      </cdr:txBody>
    </cdr:sp>
  </cdr:relSizeAnchor>
  <cdr:relSizeAnchor xmlns:cdr="http://schemas.openxmlformats.org/drawingml/2006/chartDrawing">
    <cdr:from>
      <cdr:x>0.09597</cdr:x>
      <cdr:y>0.10725</cdr:y>
    </cdr:from>
    <cdr:to>
      <cdr:x>0.29614</cdr:x>
      <cdr:y>0.15656</cdr:y>
    </cdr:to>
    <cdr:sp macro="" textlink="">
      <cdr:nvSpPr>
        <cdr:cNvPr id="16" name="5 CuadroTexto"/>
        <cdr:cNvSpPr txBox="1"/>
      </cdr:nvSpPr>
      <cdr:spPr>
        <a:xfrm xmlns:a="http://schemas.openxmlformats.org/drawingml/2006/main">
          <a:off x="1210252" y="929921"/>
          <a:ext cx="2524364" cy="4275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500" b="1" i="0" u="none" strike="noStrike" baseline="0">
              <a:solidFill>
                <a:srgbClr val="000000"/>
              </a:solidFill>
              <a:latin typeface="Arial"/>
              <a:cs typeface="Arial"/>
            </a:rPr>
            <a:t>Maximetro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54429</xdr:rowOff>
    </xdr:from>
    <xdr:to>
      <xdr:col>20</xdr:col>
      <xdr:colOff>361950</xdr:colOff>
      <xdr:row>36</xdr:row>
      <xdr:rowOff>152400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707224</xdr:colOff>
      <xdr:row>2</xdr:row>
      <xdr:rowOff>84141</xdr:rowOff>
    </xdr:from>
    <xdr:to>
      <xdr:col>10</xdr:col>
      <xdr:colOff>704850</xdr:colOff>
      <xdr:row>10</xdr:row>
      <xdr:rowOff>153347</xdr:rowOff>
    </xdr:to>
    <xdr:pic>
      <xdr:nvPicPr>
        <xdr:cNvPr id="3" name="Picture 3" descr="logonuev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3256"/>
        <a:stretch>
          <a:fillRect/>
        </a:stretch>
      </xdr:blipFill>
      <xdr:spPr bwMode="auto">
        <a:xfrm>
          <a:off x="8746324" y="598491"/>
          <a:ext cx="1521626" cy="15932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474435</xdr:colOff>
      <xdr:row>16</xdr:row>
      <xdr:rowOff>157614</xdr:rowOff>
    </xdr:from>
    <xdr:to>
      <xdr:col>13</xdr:col>
      <xdr:colOff>678542</xdr:colOff>
      <xdr:row>18</xdr:row>
      <xdr:rowOff>85156</xdr:rowOff>
    </xdr:to>
    <xdr:sp macro="" textlink="">
      <xdr:nvSpPr>
        <xdr:cNvPr id="4" name="5 CuadroTexto"/>
        <xdr:cNvSpPr txBox="1"/>
      </xdr:nvSpPr>
      <xdr:spPr>
        <a:xfrm>
          <a:off x="10037535" y="3967614"/>
          <a:ext cx="2490107" cy="4037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Nivel Agua (LM  6.55 m.)</a:t>
          </a:r>
        </a:p>
      </xdr:txBody>
    </xdr:sp>
    <xdr:clientData/>
  </xdr:twoCellAnchor>
  <xdr:twoCellAnchor>
    <xdr:from>
      <xdr:col>8</xdr:col>
      <xdr:colOff>421029</xdr:colOff>
      <xdr:row>14</xdr:row>
      <xdr:rowOff>76200</xdr:rowOff>
    </xdr:from>
    <xdr:to>
      <xdr:col>14</xdr:col>
      <xdr:colOff>216922</xdr:colOff>
      <xdr:row>15</xdr:row>
      <xdr:rowOff>95250</xdr:rowOff>
    </xdr:to>
    <xdr:sp macro="" textlink="">
      <xdr:nvSpPr>
        <xdr:cNvPr id="5" name="5 CuadroTexto"/>
        <xdr:cNvSpPr txBox="1"/>
      </xdr:nvSpPr>
      <xdr:spPr>
        <a:xfrm>
          <a:off x="8460129" y="3409950"/>
          <a:ext cx="4367893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s-CO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NIVEL DESBORDAMIENTO (LM =  8.299 m.)</a:t>
          </a: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0.59466</cdr:x>
      <cdr:y>0.42089</cdr:y>
    </cdr:from>
    <cdr:to>
      <cdr:x>0.59466</cdr:x>
      <cdr:y>0.42089</cdr:y>
    </cdr:to>
    <cdr:grpSp>
      <cdr:nvGrpSpPr>
        <cdr:cNvPr id="7" name="1 Grupo"/>
        <cdr:cNvGrpSpPr/>
      </cdr:nvGrpSpPr>
      <cdr:grpSpPr>
        <a:xfrm xmlns:a="http://schemas.openxmlformats.org/drawingml/2006/main" rot="10800000">
          <a:off x="7397362" y="3593189"/>
          <a:ext cx="0" cy="0"/>
          <a:chOff x="7397362" y="3593189"/>
          <a:chExt cx="0" cy="0"/>
        </a:xfrm>
      </cdr:grpSpPr>
    </cdr:grpSp>
  </cdr:relSizeAnchor>
  <cdr:relSizeAnchor xmlns:cdr="http://schemas.openxmlformats.org/drawingml/2006/chartDrawing">
    <cdr:from>
      <cdr:x>0.62001</cdr:x>
      <cdr:y>0.04109</cdr:y>
    </cdr:from>
    <cdr:to>
      <cdr:x>0.86782</cdr:x>
      <cdr:y>0.22134</cdr:y>
    </cdr:to>
    <cdr:sp macro="" textlink="">
      <cdr:nvSpPr>
        <cdr:cNvPr id="11" name="1 CuadroTexto"/>
        <cdr:cNvSpPr txBox="1"/>
      </cdr:nvSpPr>
      <cdr:spPr>
        <a:xfrm xmlns:a="http://schemas.openxmlformats.org/drawingml/2006/main">
          <a:off x="7712694" y="351532"/>
          <a:ext cx="3082670" cy="15422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solidFill>
            <a:schemeClr val="tx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Estación: Humapo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Corriente: Meta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Código: 35117010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Levantó: R. Gonzalez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Dibujó: Lpineda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Fecha: 20170821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0.4219</cdr:x>
      <cdr:y>0.72083</cdr:y>
    </cdr:from>
    <cdr:to>
      <cdr:x>0.4219</cdr:x>
      <cdr:y>0.72083</cdr:y>
    </cdr:to>
    <cdr:sp macro="" textlink="">
      <cdr:nvSpPr>
        <cdr:cNvPr id="119809" name="Texto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37601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CO" sz="875" b="0" i="0" strike="noStrike">
              <a:solidFill>
                <a:srgbClr val="000000"/>
              </a:solidFill>
              <a:latin typeface="Arial"/>
              <a:cs typeface="Arial"/>
            </a:rPr>
            <a:t>na</a:t>
          </a:r>
        </a:p>
      </cdr:txBody>
    </cdr:sp>
  </cdr:relSizeAnchor>
  <cdr:relSizeAnchor xmlns:cdr="http://schemas.openxmlformats.org/drawingml/2006/chartDrawing">
    <cdr:from>
      <cdr:x>0.45141</cdr:x>
      <cdr:y>0.72083</cdr:y>
    </cdr:from>
    <cdr:to>
      <cdr:x>0.45141</cdr:x>
      <cdr:y>0.72083</cdr:y>
    </cdr:to>
    <cdr:sp macro="" textlink="">
      <cdr:nvSpPr>
        <cdr:cNvPr id="119810" name="Texto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175660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0.59466</cdr:x>
      <cdr:y>0.42089</cdr:y>
    </cdr:from>
    <cdr:to>
      <cdr:x>0.59466</cdr:x>
      <cdr:y>0.42089</cdr:y>
    </cdr:to>
    <cdr:grpSp>
      <cdr:nvGrpSpPr>
        <cdr:cNvPr id="2" name="1 Grupo"/>
        <cdr:cNvGrpSpPr/>
      </cdr:nvGrpSpPr>
      <cdr:grpSpPr>
        <a:xfrm xmlns:a="http://schemas.openxmlformats.org/drawingml/2006/main" rot="10800000">
          <a:off x="7397362" y="3593189"/>
          <a:ext cx="0" cy="0"/>
          <a:chOff x="7397362" y="3593189"/>
          <a:chExt cx="0" cy="0"/>
        </a:xfrm>
      </cdr:grpSpPr>
    </cdr:grpSp>
  </cdr:relSizeAnchor>
  <cdr:relSizeAnchor xmlns:cdr="http://schemas.openxmlformats.org/drawingml/2006/chartDrawing">
    <cdr:from>
      <cdr:x>0.4219</cdr:x>
      <cdr:y>0.72083</cdr:y>
    </cdr:from>
    <cdr:to>
      <cdr:x>0.4219</cdr:x>
      <cdr:y>0.72083</cdr:y>
    </cdr:to>
    <cdr:sp macro="" textlink="">
      <cdr:nvSpPr>
        <cdr:cNvPr id="19" name="Texto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37601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CO" sz="875" b="0" i="0" strike="noStrike">
              <a:solidFill>
                <a:srgbClr val="000000"/>
              </a:solidFill>
              <a:latin typeface="Arial"/>
              <a:cs typeface="Arial"/>
            </a:rPr>
            <a:t>na</a:t>
          </a:r>
        </a:p>
      </cdr:txBody>
    </cdr:sp>
  </cdr:relSizeAnchor>
  <cdr:relSizeAnchor xmlns:cdr="http://schemas.openxmlformats.org/drawingml/2006/chartDrawing">
    <cdr:from>
      <cdr:x>0.45141</cdr:x>
      <cdr:y>0.72083</cdr:y>
    </cdr:from>
    <cdr:to>
      <cdr:x>0.45141</cdr:x>
      <cdr:y>0.72083</cdr:y>
    </cdr:to>
    <cdr:sp macro="" textlink="">
      <cdr:nvSpPr>
        <cdr:cNvPr id="20" name="Texto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175660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0.11673</cdr:x>
      <cdr:y>0.48119</cdr:y>
    </cdr:from>
    <cdr:to>
      <cdr:x>0.16583</cdr:x>
      <cdr:y>0.52774</cdr:y>
    </cdr:to>
    <cdr:sp macro="" textlink="">
      <cdr:nvSpPr>
        <cdr:cNvPr id="24" name="1 CuadroTexto"/>
        <cdr:cNvSpPr txBox="1"/>
      </cdr:nvSpPr>
      <cdr:spPr>
        <a:xfrm xmlns:a="http://schemas.openxmlformats.org/drawingml/2006/main">
          <a:off x="1452086" y="4117114"/>
          <a:ext cx="610787" cy="3982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6 m.</a:t>
          </a:r>
        </a:p>
      </cdr:txBody>
    </cdr:sp>
  </cdr:relSizeAnchor>
  <cdr:relSizeAnchor xmlns:cdr="http://schemas.openxmlformats.org/drawingml/2006/chartDrawing">
    <cdr:from>
      <cdr:x>0.0903</cdr:x>
      <cdr:y>0.84907</cdr:y>
    </cdr:from>
    <cdr:to>
      <cdr:x>0.32745</cdr:x>
      <cdr:y>0.89975</cdr:y>
    </cdr:to>
    <cdr:sp macro="" textlink="">
      <cdr:nvSpPr>
        <cdr:cNvPr id="29" name="5 CuadroTexto"/>
        <cdr:cNvSpPr txBox="1"/>
      </cdr:nvSpPr>
      <cdr:spPr>
        <a:xfrm xmlns:a="http://schemas.openxmlformats.org/drawingml/2006/main">
          <a:off x="1123248" y="7264780"/>
          <a:ext cx="2950063" cy="4336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MARGEN DERECHA</a:t>
          </a:r>
        </a:p>
        <a:p xmlns:a="http://schemas.openxmlformats.org/drawingml/2006/main">
          <a:pPr algn="l" rtl="0">
            <a:defRPr sz="1000"/>
          </a:pPr>
          <a:endParaRPr lang="es-CO" sz="1600" b="1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0.09695</cdr:x>
      <cdr:y>0.35213</cdr:y>
    </cdr:from>
    <cdr:to>
      <cdr:x>0.14605</cdr:x>
      <cdr:y>0.39868</cdr:y>
    </cdr:to>
    <cdr:sp macro="" textlink="">
      <cdr:nvSpPr>
        <cdr:cNvPr id="14" name="1 CuadroTexto"/>
        <cdr:cNvSpPr txBox="1"/>
      </cdr:nvSpPr>
      <cdr:spPr>
        <a:xfrm xmlns:a="http://schemas.openxmlformats.org/drawingml/2006/main">
          <a:off x="1205995" y="3006152"/>
          <a:ext cx="610787" cy="3974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9 m.</a:t>
          </a:r>
        </a:p>
      </cdr:txBody>
    </cdr:sp>
  </cdr:relSizeAnchor>
  <cdr:relSizeAnchor xmlns:cdr="http://schemas.openxmlformats.org/drawingml/2006/chartDrawing">
    <cdr:from>
      <cdr:x>0.11831</cdr:x>
      <cdr:y>0.43172</cdr:y>
    </cdr:from>
    <cdr:to>
      <cdr:x>0.16741</cdr:x>
      <cdr:y>0.47827</cdr:y>
    </cdr:to>
    <cdr:sp macro="" textlink="">
      <cdr:nvSpPr>
        <cdr:cNvPr id="15" name="1 CuadroTexto"/>
        <cdr:cNvSpPr txBox="1"/>
      </cdr:nvSpPr>
      <cdr:spPr>
        <a:xfrm xmlns:a="http://schemas.openxmlformats.org/drawingml/2006/main">
          <a:off x="1471721" y="3685609"/>
          <a:ext cx="610787" cy="3974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7 m.</a:t>
          </a:r>
        </a:p>
      </cdr:txBody>
    </cdr:sp>
  </cdr:relSizeAnchor>
  <cdr:relSizeAnchor xmlns:cdr="http://schemas.openxmlformats.org/drawingml/2006/chartDrawing">
    <cdr:from>
      <cdr:x>0.10823</cdr:x>
      <cdr:y>0.39473</cdr:y>
    </cdr:from>
    <cdr:to>
      <cdr:x>0.15733</cdr:x>
      <cdr:y>0.44128</cdr:y>
    </cdr:to>
    <cdr:sp macro="" textlink="">
      <cdr:nvSpPr>
        <cdr:cNvPr id="16" name="1 CuadroTexto"/>
        <cdr:cNvSpPr txBox="1"/>
      </cdr:nvSpPr>
      <cdr:spPr>
        <a:xfrm xmlns:a="http://schemas.openxmlformats.org/drawingml/2006/main">
          <a:off x="1346312" y="3369821"/>
          <a:ext cx="610787" cy="3974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8 m.</a:t>
          </a:r>
        </a:p>
      </cdr:txBody>
    </cdr:sp>
  </cdr:relSizeAnchor>
  <cdr:relSizeAnchor xmlns:cdr="http://schemas.openxmlformats.org/drawingml/2006/chartDrawing">
    <cdr:from>
      <cdr:x>0.07912</cdr:x>
      <cdr:y>0.28905</cdr:y>
    </cdr:from>
    <cdr:to>
      <cdr:x>0.20061</cdr:x>
      <cdr:y>0.32756</cdr:y>
    </cdr:to>
    <cdr:sp macro="" textlink="">
      <cdr:nvSpPr>
        <cdr:cNvPr id="18" name="5 CuadroTexto"/>
        <cdr:cNvSpPr txBox="1"/>
      </cdr:nvSpPr>
      <cdr:spPr>
        <a:xfrm xmlns:a="http://schemas.openxmlformats.org/drawingml/2006/main">
          <a:off x="984225" y="2467655"/>
          <a:ext cx="1511293" cy="3287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Maximetro</a:t>
          </a:r>
        </a:p>
        <a:p xmlns:a="http://schemas.openxmlformats.org/drawingml/2006/main">
          <a:pPr algn="l" rtl="0">
            <a:defRPr sz="1000"/>
          </a:pPr>
          <a:endParaRPr lang="es-CO" sz="1600" b="1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54429</xdr:rowOff>
    </xdr:from>
    <xdr:to>
      <xdr:col>20</xdr:col>
      <xdr:colOff>361950</xdr:colOff>
      <xdr:row>36</xdr:row>
      <xdr:rowOff>152400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440524</xdr:colOff>
      <xdr:row>20</xdr:row>
      <xdr:rowOff>152108</xdr:rowOff>
    </xdr:from>
    <xdr:to>
      <xdr:col>12</xdr:col>
      <xdr:colOff>438150</xdr:colOff>
      <xdr:row>33</xdr:row>
      <xdr:rowOff>38099</xdr:rowOff>
    </xdr:to>
    <xdr:pic>
      <xdr:nvPicPr>
        <xdr:cNvPr id="3" name="Picture 3" descr="logonuev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3256"/>
        <a:stretch>
          <a:fillRect/>
        </a:stretch>
      </xdr:blipFill>
      <xdr:spPr bwMode="auto">
        <a:xfrm>
          <a:off x="9975049" y="4905083"/>
          <a:ext cx="2283626" cy="23624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93435</xdr:colOff>
      <xdr:row>9</xdr:row>
      <xdr:rowOff>195714</xdr:rowOff>
    </xdr:from>
    <xdr:to>
      <xdr:col>13</xdr:col>
      <xdr:colOff>297542</xdr:colOff>
      <xdr:row>11</xdr:row>
      <xdr:rowOff>161356</xdr:rowOff>
    </xdr:to>
    <xdr:sp macro="" textlink="">
      <xdr:nvSpPr>
        <xdr:cNvPr id="4" name="5 CuadroTexto"/>
        <xdr:cNvSpPr txBox="1"/>
      </xdr:nvSpPr>
      <xdr:spPr>
        <a:xfrm>
          <a:off x="10389960" y="2348364"/>
          <a:ext cx="2490107" cy="4228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Nivel Agua (LM  6.85 m.)</a:t>
          </a:r>
        </a:p>
      </xdr:txBody>
    </xdr:sp>
    <xdr:clientData/>
  </xdr:twoCellAnchor>
  <xdr:twoCellAnchor>
    <xdr:from>
      <xdr:col>4</xdr:col>
      <xdr:colOff>990600</xdr:colOff>
      <xdr:row>5</xdr:row>
      <xdr:rowOff>171450</xdr:rowOff>
    </xdr:from>
    <xdr:to>
      <xdr:col>6</xdr:col>
      <xdr:colOff>120650</xdr:colOff>
      <xdr:row>7</xdr:row>
      <xdr:rowOff>47171</xdr:rowOff>
    </xdr:to>
    <xdr:sp macro="" textlink="">
      <xdr:nvSpPr>
        <xdr:cNvPr id="5" name="5 CuadroTexto"/>
        <xdr:cNvSpPr txBox="1"/>
      </xdr:nvSpPr>
      <xdr:spPr>
        <a:xfrm>
          <a:off x="5981700" y="1400175"/>
          <a:ext cx="1387475" cy="3329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Maximetro</a:t>
          </a:r>
        </a:p>
        <a:p>
          <a:pPr algn="l" rtl="0">
            <a:defRPr sz="1000"/>
          </a:pPr>
          <a:endParaRPr lang="es-CO" sz="16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0.59466</cdr:x>
      <cdr:y>0.42089</cdr:y>
    </cdr:from>
    <cdr:to>
      <cdr:x>0.59466</cdr:x>
      <cdr:y>0.42089</cdr:y>
    </cdr:to>
    <cdr:grpSp>
      <cdr:nvGrpSpPr>
        <cdr:cNvPr id="7" name="1 Grupo"/>
        <cdr:cNvGrpSpPr/>
      </cdr:nvGrpSpPr>
      <cdr:grpSpPr>
        <a:xfrm xmlns:a="http://schemas.openxmlformats.org/drawingml/2006/main" rot="10800000">
          <a:off x="7397362" y="3577153"/>
          <a:ext cx="0" cy="0"/>
          <a:chOff x="7397362" y="3577153"/>
          <a:chExt cx="0" cy="0"/>
        </a:xfrm>
      </cdr:grpSpPr>
    </cdr:grpSp>
  </cdr:relSizeAnchor>
  <cdr:relSizeAnchor xmlns:cdr="http://schemas.openxmlformats.org/drawingml/2006/chartDrawing">
    <cdr:from>
      <cdr:x>0.66546</cdr:x>
      <cdr:y>0.6663</cdr:y>
    </cdr:from>
    <cdr:to>
      <cdr:x>0.91327</cdr:x>
      <cdr:y>0.84655</cdr:y>
    </cdr:to>
    <cdr:sp macro="" textlink="">
      <cdr:nvSpPr>
        <cdr:cNvPr id="11" name="1 CuadroTexto"/>
        <cdr:cNvSpPr txBox="1"/>
      </cdr:nvSpPr>
      <cdr:spPr>
        <a:xfrm xmlns:a="http://schemas.openxmlformats.org/drawingml/2006/main">
          <a:off x="8772479" y="5662924"/>
          <a:ext cx="3266780" cy="15319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solidFill>
            <a:schemeClr val="tx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Estación: Pto Arturo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Corriente: Guaviare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Código: 32107010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Levantó: R. Gonzalez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Dibujó: Lpineda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Fecha: 20170613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0.4219</cdr:x>
      <cdr:y>0.72083</cdr:y>
    </cdr:from>
    <cdr:to>
      <cdr:x>0.4219</cdr:x>
      <cdr:y>0.72083</cdr:y>
    </cdr:to>
    <cdr:sp macro="" textlink="">
      <cdr:nvSpPr>
        <cdr:cNvPr id="119809" name="Texto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37601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CO" sz="875" b="0" i="0" strike="noStrike">
              <a:solidFill>
                <a:srgbClr val="000000"/>
              </a:solidFill>
              <a:latin typeface="Arial"/>
              <a:cs typeface="Arial"/>
            </a:rPr>
            <a:t>na</a:t>
          </a:r>
        </a:p>
      </cdr:txBody>
    </cdr:sp>
  </cdr:relSizeAnchor>
  <cdr:relSizeAnchor xmlns:cdr="http://schemas.openxmlformats.org/drawingml/2006/chartDrawing">
    <cdr:from>
      <cdr:x>0.45141</cdr:x>
      <cdr:y>0.72083</cdr:y>
    </cdr:from>
    <cdr:to>
      <cdr:x>0.45141</cdr:x>
      <cdr:y>0.72083</cdr:y>
    </cdr:to>
    <cdr:sp macro="" textlink="">
      <cdr:nvSpPr>
        <cdr:cNvPr id="119810" name="Texto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175660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0.59466</cdr:x>
      <cdr:y>0.42089</cdr:y>
    </cdr:from>
    <cdr:to>
      <cdr:x>0.59466</cdr:x>
      <cdr:y>0.42089</cdr:y>
    </cdr:to>
    <cdr:grpSp>
      <cdr:nvGrpSpPr>
        <cdr:cNvPr id="2" name="1 Grupo"/>
        <cdr:cNvGrpSpPr/>
      </cdr:nvGrpSpPr>
      <cdr:grpSpPr>
        <a:xfrm xmlns:a="http://schemas.openxmlformats.org/drawingml/2006/main" rot="10800000">
          <a:off x="7397362" y="3577153"/>
          <a:ext cx="0" cy="0"/>
          <a:chOff x="7397362" y="3577153"/>
          <a:chExt cx="0" cy="0"/>
        </a:xfrm>
      </cdr:grpSpPr>
    </cdr:grpSp>
  </cdr:relSizeAnchor>
  <cdr:relSizeAnchor xmlns:cdr="http://schemas.openxmlformats.org/drawingml/2006/chartDrawing">
    <cdr:from>
      <cdr:x>0.4219</cdr:x>
      <cdr:y>0.72083</cdr:y>
    </cdr:from>
    <cdr:to>
      <cdr:x>0.4219</cdr:x>
      <cdr:y>0.72083</cdr:y>
    </cdr:to>
    <cdr:sp macro="" textlink="">
      <cdr:nvSpPr>
        <cdr:cNvPr id="19" name="Texto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37601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CO" sz="875" b="0" i="0" strike="noStrike">
              <a:solidFill>
                <a:srgbClr val="000000"/>
              </a:solidFill>
              <a:latin typeface="Arial"/>
              <a:cs typeface="Arial"/>
            </a:rPr>
            <a:t>na</a:t>
          </a:r>
        </a:p>
      </cdr:txBody>
    </cdr:sp>
  </cdr:relSizeAnchor>
  <cdr:relSizeAnchor xmlns:cdr="http://schemas.openxmlformats.org/drawingml/2006/chartDrawing">
    <cdr:from>
      <cdr:x>0.45141</cdr:x>
      <cdr:y>0.72083</cdr:y>
    </cdr:from>
    <cdr:to>
      <cdr:x>0.45141</cdr:x>
      <cdr:y>0.72083</cdr:y>
    </cdr:to>
    <cdr:sp macro="" textlink="">
      <cdr:nvSpPr>
        <cdr:cNvPr id="20" name="Texto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175660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0.12993</cdr:x>
      <cdr:y>0.24388</cdr:y>
    </cdr:from>
    <cdr:to>
      <cdr:x>0.17903</cdr:x>
      <cdr:y>0.29043</cdr:y>
    </cdr:to>
    <cdr:sp macro="" textlink="">
      <cdr:nvSpPr>
        <cdr:cNvPr id="24" name="1 CuadroTexto"/>
        <cdr:cNvSpPr txBox="1"/>
      </cdr:nvSpPr>
      <cdr:spPr>
        <a:xfrm xmlns:a="http://schemas.openxmlformats.org/drawingml/2006/main">
          <a:off x="1712757" y="2072705"/>
          <a:ext cx="647266" cy="39562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7 m.</a:t>
          </a:r>
        </a:p>
      </cdr:txBody>
    </cdr:sp>
  </cdr:relSizeAnchor>
  <cdr:relSizeAnchor xmlns:cdr="http://schemas.openxmlformats.org/drawingml/2006/chartDrawing">
    <cdr:from>
      <cdr:x>0.09617</cdr:x>
      <cdr:y>0.82196</cdr:y>
    </cdr:from>
    <cdr:to>
      <cdr:x>0.33332</cdr:x>
      <cdr:y>0.87264</cdr:y>
    </cdr:to>
    <cdr:sp macro="" textlink="">
      <cdr:nvSpPr>
        <cdr:cNvPr id="29" name="5 CuadroTexto"/>
        <cdr:cNvSpPr txBox="1"/>
      </cdr:nvSpPr>
      <cdr:spPr>
        <a:xfrm xmlns:a="http://schemas.openxmlformats.org/drawingml/2006/main">
          <a:off x="1267708" y="6985894"/>
          <a:ext cx="3126254" cy="4307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MARGEN DERECHA</a:t>
          </a:r>
        </a:p>
        <a:p xmlns:a="http://schemas.openxmlformats.org/drawingml/2006/main">
          <a:pPr algn="l" rtl="0">
            <a:defRPr sz="1000"/>
          </a:pPr>
          <a:endParaRPr lang="es-CO" sz="1600" b="1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0.12944</cdr:x>
      <cdr:y>0.21278</cdr:y>
    </cdr:from>
    <cdr:to>
      <cdr:x>0.18724</cdr:x>
      <cdr:y>0.24409</cdr:y>
    </cdr:to>
    <cdr:sp macro="" textlink="">
      <cdr:nvSpPr>
        <cdr:cNvPr id="15" name="1 CuadroTexto"/>
        <cdr:cNvSpPr txBox="1"/>
      </cdr:nvSpPr>
      <cdr:spPr>
        <a:xfrm xmlns:a="http://schemas.openxmlformats.org/drawingml/2006/main">
          <a:off x="1706305" y="1808409"/>
          <a:ext cx="761954" cy="2661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8 m.</a:t>
          </a:r>
        </a:p>
      </cdr:txBody>
    </cdr:sp>
  </cdr:relSizeAnchor>
  <cdr:relSizeAnchor xmlns:cdr="http://schemas.openxmlformats.org/drawingml/2006/chartDrawing">
    <cdr:from>
      <cdr:x>0.10489</cdr:x>
      <cdr:y>0.18626</cdr:y>
    </cdr:from>
    <cdr:to>
      <cdr:x>0.15399</cdr:x>
      <cdr:y>0.23281</cdr:y>
    </cdr:to>
    <cdr:sp macro="" textlink="">
      <cdr:nvSpPr>
        <cdr:cNvPr id="12" name="1 CuadroTexto"/>
        <cdr:cNvSpPr txBox="1"/>
      </cdr:nvSpPr>
      <cdr:spPr>
        <a:xfrm xmlns:a="http://schemas.openxmlformats.org/drawingml/2006/main">
          <a:off x="1382660" y="1583040"/>
          <a:ext cx="647266" cy="39562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9 m.</a:t>
          </a:r>
        </a:p>
      </cdr:txBody>
    </cdr:sp>
  </cdr:relSizeAnchor>
  <cdr:relSizeAnchor xmlns:cdr="http://schemas.openxmlformats.org/drawingml/2006/chartDrawing">
    <cdr:from>
      <cdr:x>0.25829</cdr:x>
      <cdr:y>0.16923</cdr:y>
    </cdr:from>
    <cdr:to>
      <cdr:x>0.60941</cdr:x>
      <cdr:y>0.20054</cdr:y>
    </cdr:to>
    <cdr:sp macro="" textlink="">
      <cdr:nvSpPr>
        <cdr:cNvPr id="14" name="5 CuadroTexto"/>
        <cdr:cNvSpPr txBox="1"/>
      </cdr:nvSpPr>
      <cdr:spPr>
        <a:xfrm xmlns:a="http://schemas.openxmlformats.org/drawingml/2006/main">
          <a:off x="3213043" y="1441494"/>
          <a:ext cx="4367810" cy="2667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000"/>
          </a:pPr>
          <a:r>
            <a:rPr lang="es-CO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NIVEL DESBORDAMIENTO (LM =  9,038 m.)</a:t>
          </a:r>
        </a:p>
      </cdr:txBody>
    </cdr:sp>
  </cdr:relSizeAnchor>
  <cdr:relSizeAnchor xmlns:cdr="http://schemas.openxmlformats.org/drawingml/2006/chartDrawing">
    <cdr:from>
      <cdr:x>0.10056</cdr:x>
      <cdr:y>0.15356</cdr:y>
    </cdr:from>
    <cdr:to>
      <cdr:x>0.14966</cdr:x>
      <cdr:y>0.20011</cdr:y>
    </cdr:to>
    <cdr:sp macro="" textlink="">
      <cdr:nvSpPr>
        <cdr:cNvPr id="16" name="1 CuadroTexto"/>
        <cdr:cNvSpPr txBox="1"/>
      </cdr:nvSpPr>
      <cdr:spPr>
        <a:xfrm xmlns:a="http://schemas.openxmlformats.org/drawingml/2006/main">
          <a:off x="1325642" y="1305073"/>
          <a:ext cx="647266" cy="39563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10 m.</a:t>
          </a:r>
        </a:p>
      </cdr:txBody>
    </cdr:sp>
  </cdr:relSizeAnchor>
  <cdr:relSizeAnchor xmlns:cdr="http://schemas.openxmlformats.org/drawingml/2006/chartDrawing">
    <cdr:from>
      <cdr:x>0.12813</cdr:x>
      <cdr:y>0.28722</cdr:y>
    </cdr:from>
    <cdr:to>
      <cdr:x>0.17341</cdr:x>
      <cdr:y>0.32088</cdr:y>
    </cdr:to>
    <cdr:sp macro="" textlink="">
      <cdr:nvSpPr>
        <cdr:cNvPr id="17" name="1 CuadroTexto"/>
        <cdr:cNvSpPr txBox="1"/>
      </cdr:nvSpPr>
      <cdr:spPr>
        <a:xfrm xmlns:a="http://schemas.openxmlformats.org/drawingml/2006/main">
          <a:off x="1689087" y="2441120"/>
          <a:ext cx="596913" cy="2860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6 m.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2</xdr:row>
      <xdr:rowOff>19050</xdr:rowOff>
    </xdr:from>
    <xdr:to>
      <xdr:col>20</xdr:col>
      <xdr:colOff>352361</xdr:colOff>
      <xdr:row>37</xdr:row>
      <xdr:rowOff>145522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0" y="552450"/>
          <a:ext cx="12449111" cy="856562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400050</xdr:colOff>
      <xdr:row>1</xdr:row>
      <xdr:rowOff>171450</xdr:rowOff>
    </xdr:from>
    <xdr:to>
      <xdr:col>20</xdr:col>
      <xdr:colOff>138956</xdr:colOff>
      <xdr:row>31</xdr:row>
      <xdr:rowOff>169003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438150"/>
          <a:ext cx="11930906" cy="693175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2</xdr:row>
      <xdr:rowOff>38100</xdr:rowOff>
    </xdr:from>
    <xdr:to>
      <xdr:col>20</xdr:col>
      <xdr:colOff>196106</xdr:colOff>
      <xdr:row>32</xdr:row>
      <xdr:rowOff>73753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3150" y="571500"/>
          <a:ext cx="11930906" cy="693175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</xdr:row>
      <xdr:rowOff>209550</xdr:rowOff>
    </xdr:from>
    <xdr:to>
      <xdr:col>20</xdr:col>
      <xdr:colOff>323850</xdr:colOff>
      <xdr:row>33</xdr:row>
      <xdr:rowOff>95250</xdr:rowOff>
    </xdr:to>
    <xdr:graphicFrame macro="">
      <xdr:nvGraphicFramePr>
        <xdr:cNvPr id="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144064</xdr:colOff>
      <xdr:row>3</xdr:row>
      <xdr:rowOff>78920</xdr:rowOff>
    </xdr:from>
    <xdr:to>
      <xdr:col>7</xdr:col>
      <xdr:colOff>532623</xdr:colOff>
      <xdr:row>8</xdr:row>
      <xdr:rowOff>135957</xdr:rowOff>
    </xdr:to>
    <xdr:pic>
      <xdr:nvPicPr>
        <xdr:cNvPr id="8" name="Picture 3" descr="logonuev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3256"/>
        <a:stretch>
          <a:fillRect/>
        </a:stretch>
      </xdr:blipFill>
      <xdr:spPr bwMode="auto">
        <a:xfrm>
          <a:off x="7364014" y="879020"/>
          <a:ext cx="1150559" cy="12190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51366</xdr:colOff>
      <xdr:row>15</xdr:row>
      <xdr:rowOff>185735</xdr:rowOff>
    </xdr:from>
    <xdr:to>
      <xdr:col>15</xdr:col>
      <xdr:colOff>301254</xdr:colOff>
      <xdr:row>17</xdr:row>
      <xdr:rowOff>78004</xdr:rowOff>
    </xdr:to>
    <xdr:sp macro="" textlink="">
      <xdr:nvSpPr>
        <xdr:cNvPr id="9" name="5 CuadroTexto"/>
        <xdr:cNvSpPr txBox="1"/>
      </xdr:nvSpPr>
      <xdr:spPr>
        <a:xfrm>
          <a:off x="11843316" y="3843335"/>
          <a:ext cx="2535888" cy="387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Nivel Agua (LM = 7.97 m.)</a:t>
          </a:r>
        </a:p>
      </xdr:txBody>
    </xdr:sp>
    <xdr:clientData/>
  </xdr:twoCellAnchor>
  <xdr:twoCellAnchor>
    <xdr:from>
      <xdr:col>9</xdr:col>
      <xdr:colOff>524217</xdr:colOff>
      <xdr:row>13</xdr:row>
      <xdr:rowOff>232908</xdr:rowOff>
    </xdr:from>
    <xdr:to>
      <xdr:col>15</xdr:col>
      <xdr:colOff>400415</xdr:colOff>
      <xdr:row>15</xdr:row>
      <xdr:rowOff>17398</xdr:rowOff>
    </xdr:to>
    <xdr:sp macro="" textlink="">
      <xdr:nvSpPr>
        <xdr:cNvPr id="10" name="5 CuadroTexto"/>
        <xdr:cNvSpPr txBox="1"/>
      </xdr:nvSpPr>
      <xdr:spPr>
        <a:xfrm>
          <a:off x="10030167" y="3395208"/>
          <a:ext cx="4448198" cy="279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s-CO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NIVEL DESBORDAMIENTO (LM = 10.298 m.)</a:t>
          </a:r>
        </a:p>
      </xdr:txBody>
    </xdr:sp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0.59466</cdr:x>
      <cdr:y>0.42089</cdr:y>
    </cdr:from>
    <cdr:to>
      <cdr:x>0.59466</cdr:x>
      <cdr:y>0.42089</cdr:y>
    </cdr:to>
    <cdr:grpSp>
      <cdr:nvGrpSpPr>
        <cdr:cNvPr id="7" name="1 Grupo"/>
        <cdr:cNvGrpSpPr/>
      </cdr:nvGrpSpPr>
      <cdr:grpSpPr>
        <a:xfrm xmlns:a="http://schemas.openxmlformats.org/drawingml/2006/main" rot="10800000">
          <a:off x="7216110" y="3207182"/>
          <a:ext cx="0" cy="0"/>
          <a:chOff x="7216110" y="3207182"/>
          <a:chExt cx="0" cy="0"/>
        </a:xfrm>
      </cdr:grpSpPr>
    </cdr:grpSp>
  </cdr:relSizeAnchor>
  <cdr:relSizeAnchor xmlns:cdr="http://schemas.openxmlformats.org/drawingml/2006/chartDrawing">
    <cdr:from>
      <cdr:x>0.65947</cdr:x>
      <cdr:y>0.0955</cdr:y>
    </cdr:from>
    <cdr:to>
      <cdr:x>0.90728</cdr:x>
      <cdr:y>0.31149</cdr:y>
    </cdr:to>
    <cdr:sp macro="" textlink="">
      <cdr:nvSpPr>
        <cdr:cNvPr id="11" name="1 CuadroTexto"/>
        <cdr:cNvSpPr txBox="1"/>
      </cdr:nvSpPr>
      <cdr:spPr>
        <a:xfrm xmlns:a="http://schemas.openxmlformats.org/drawingml/2006/main">
          <a:off x="7858068" y="673345"/>
          <a:ext cx="2952848" cy="152289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solidFill>
            <a:schemeClr val="tx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Estación: El Cejal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Corriente: Guaviare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Código: 32207010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Levantó: J. Espitia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Dibujó: Lpineda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Fecha: 20171023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0.4219</cdr:x>
      <cdr:y>0.72083</cdr:y>
    </cdr:from>
    <cdr:to>
      <cdr:x>0.4219</cdr:x>
      <cdr:y>0.72083</cdr:y>
    </cdr:to>
    <cdr:sp macro="" textlink="">
      <cdr:nvSpPr>
        <cdr:cNvPr id="119809" name="Texto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37601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CO" sz="875" b="0" i="0" strike="noStrike">
              <a:solidFill>
                <a:srgbClr val="000000"/>
              </a:solidFill>
              <a:latin typeface="Arial"/>
              <a:cs typeface="Arial"/>
            </a:rPr>
            <a:t>na</a:t>
          </a:r>
        </a:p>
      </cdr:txBody>
    </cdr:sp>
  </cdr:relSizeAnchor>
  <cdr:relSizeAnchor xmlns:cdr="http://schemas.openxmlformats.org/drawingml/2006/chartDrawing">
    <cdr:from>
      <cdr:x>0.45141</cdr:x>
      <cdr:y>0.72083</cdr:y>
    </cdr:from>
    <cdr:to>
      <cdr:x>0.45141</cdr:x>
      <cdr:y>0.72083</cdr:y>
    </cdr:to>
    <cdr:sp macro="" textlink="">
      <cdr:nvSpPr>
        <cdr:cNvPr id="119810" name="Texto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175660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0.59466</cdr:x>
      <cdr:y>0.42089</cdr:y>
    </cdr:from>
    <cdr:to>
      <cdr:x>0.59466</cdr:x>
      <cdr:y>0.42089</cdr:y>
    </cdr:to>
    <cdr:grpSp>
      <cdr:nvGrpSpPr>
        <cdr:cNvPr id="2" name="1 Grupo"/>
        <cdr:cNvGrpSpPr/>
      </cdr:nvGrpSpPr>
      <cdr:grpSpPr>
        <a:xfrm xmlns:a="http://schemas.openxmlformats.org/drawingml/2006/main" rot="10800000">
          <a:off x="7216110" y="3207182"/>
          <a:ext cx="0" cy="0"/>
          <a:chOff x="7216110" y="3207182"/>
          <a:chExt cx="0" cy="0"/>
        </a:xfrm>
      </cdr:grpSpPr>
    </cdr:grpSp>
  </cdr:relSizeAnchor>
  <cdr:relSizeAnchor xmlns:cdr="http://schemas.openxmlformats.org/drawingml/2006/chartDrawing">
    <cdr:from>
      <cdr:x>0.4219</cdr:x>
      <cdr:y>0.72083</cdr:y>
    </cdr:from>
    <cdr:to>
      <cdr:x>0.4219</cdr:x>
      <cdr:y>0.72083</cdr:y>
    </cdr:to>
    <cdr:sp macro="" textlink="">
      <cdr:nvSpPr>
        <cdr:cNvPr id="19" name="Texto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37601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CO" sz="875" b="0" i="0" strike="noStrike">
              <a:solidFill>
                <a:srgbClr val="000000"/>
              </a:solidFill>
              <a:latin typeface="Arial"/>
              <a:cs typeface="Arial"/>
            </a:rPr>
            <a:t>na</a:t>
          </a:r>
        </a:p>
      </cdr:txBody>
    </cdr:sp>
  </cdr:relSizeAnchor>
  <cdr:relSizeAnchor xmlns:cdr="http://schemas.openxmlformats.org/drawingml/2006/chartDrawing">
    <cdr:from>
      <cdr:x>0.45141</cdr:x>
      <cdr:y>0.72083</cdr:y>
    </cdr:from>
    <cdr:to>
      <cdr:x>0.45141</cdr:x>
      <cdr:y>0.72083</cdr:y>
    </cdr:to>
    <cdr:sp macro="" textlink="">
      <cdr:nvSpPr>
        <cdr:cNvPr id="20" name="Texto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175660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0.2468</cdr:x>
      <cdr:y>0.40004</cdr:y>
    </cdr:from>
    <cdr:to>
      <cdr:x>0.2959</cdr:x>
      <cdr:y>0.44659</cdr:y>
    </cdr:to>
    <cdr:sp macro="" textlink="">
      <cdr:nvSpPr>
        <cdr:cNvPr id="24" name="1 CuadroTexto"/>
        <cdr:cNvSpPr txBox="1"/>
      </cdr:nvSpPr>
      <cdr:spPr>
        <a:xfrm xmlns:a="http://schemas.openxmlformats.org/drawingml/2006/main">
          <a:off x="2940872" y="2881992"/>
          <a:ext cx="585064" cy="3353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050" b="1" i="0" u="none" strike="noStrike" baseline="0">
              <a:solidFill>
                <a:srgbClr val="000000"/>
              </a:solidFill>
              <a:latin typeface="Arial"/>
              <a:cs typeface="Arial"/>
            </a:rPr>
            <a:t>11 m.</a:t>
          </a:r>
        </a:p>
      </cdr:txBody>
    </cdr:sp>
  </cdr:relSizeAnchor>
  <cdr:relSizeAnchor xmlns:cdr="http://schemas.openxmlformats.org/drawingml/2006/chartDrawing">
    <cdr:from>
      <cdr:x>0.76387</cdr:x>
      <cdr:y>0.57004</cdr:y>
    </cdr:from>
    <cdr:to>
      <cdr:x>0.94346</cdr:x>
      <cdr:y>0.60771</cdr:y>
    </cdr:to>
    <cdr:sp macro="" textlink="">
      <cdr:nvSpPr>
        <cdr:cNvPr id="29" name="5 CuadroTexto"/>
        <cdr:cNvSpPr txBox="1"/>
      </cdr:nvSpPr>
      <cdr:spPr>
        <a:xfrm xmlns:a="http://schemas.openxmlformats.org/drawingml/2006/main">
          <a:off x="9102088" y="4151372"/>
          <a:ext cx="2139954" cy="27433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MARGEN DERECHA</a:t>
          </a:r>
        </a:p>
        <a:p xmlns:a="http://schemas.openxmlformats.org/drawingml/2006/main">
          <a:pPr algn="l" rtl="0">
            <a:defRPr sz="1000"/>
          </a:pPr>
          <a:endParaRPr lang="es-CO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0.30206</cdr:x>
      <cdr:y>0.47197</cdr:y>
    </cdr:from>
    <cdr:to>
      <cdr:x>0.35116</cdr:x>
      <cdr:y>0.51852</cdr:y>
    </cdr:to>
    <cdr:sp macro="" textlink="">
      <cdr:nvSpPr>
        <cdr:cNvPr id="13" name="1 CuadroTexto"/>
        <cdr:cNvSpPr txBox="1"/>
      </cdr:nvSpPr>
      <cdr:spPr>
        <a:xfrm xmlns:a="http://schemas.openxmlformats.org/drawingml/2006/main">
          <a:off x="3599304" y="3400206"/>
          <a:ext cx="585065" cy="3353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050" b="1" i="0" u="none" strike="noStrike" baseline="0">
              <a:solidFill>
                <a:srgbClr val="000000"/>
              </a:solidFill>
              <a:latin typeface="Arial"/>
              <a:cs typeface="Arial"/>
            </a:rPr>
            <a:t>8 m.</a:t>
          </a:r>
        </a:p>
      </cdr:txBody>
    </cdr:sp>
  </cdr:relSizeAnchor>
  <cdr:relSizeAnchor xmlns:cdr="http://schemas.openxmlformats.org/drawingml/2006/chartDrawing">
    <cdr:from>
      <cdr:x>0.26478</cdr:x>
      <cdr:y>0.43004</cdr:y>
    </cdr:from>
    <cdr:to>
      <cdr:x>0.31388</cdr:x>
      <cdr:y>0.47659</cdr:y>
    </cdr:to>
    <cdr:sp macro="" textlink="">
      <cdr:nvSpPr>
        <cdr:cNvPr id="17" name="1 CuadroTexto"/>
        <cdr:cNvSpPr txBox="1"/>
      </cdr:nvSpPr>
      <cdr:spPr>
        <a:xfrm xmlns:a="http://schemas.openxmlformats.org/drawingml/2006/main">
          <a:off x="3155030" y="3098112"/>
          <a:ext cx="585065" cy="3353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050" b="1" i="0" u="none" strike="noStrike" baseline="0">
              <a:solidFill>
                <a:srgbClr val="000000"/>
              </a:solidFill>
              <a:latin typeface="Arial"/>
              <a:cs typeface="Arial"/>
            </a:rPr>
            <a:t>10 m.</a:t>
          </a:r>
        </a:p>
      </cdr:txBody>
    </cdr:sp>
  </cdr:relSizeAnchor>
  <cdr:relSizeAnchor xmlns:cdr="http://schemas.openxmlformats.org/drawingml/2006/chartDrawing">
    <cdr:from>
      <cdr:x>0.27332</cdr:x>
      <cdr:y>0.45007</cdr:y>
    </cdr:from>
    <cdr:to>
      <cdr:x>0.32242</cdr:x>
      <cdr:y>0.49662</cdr:y>
    </cdr:to>
    <cdr:sp macro="" textlink="">
      <cdr:nvSpPr>
        <cdr:cNvPr id="15" name="1 CuadroTexto"/>
        <cdr:cNvSpPr txBox="1"/>
      </cdr:nvSpPr>
      <cdr:spPr>
        <a:xfrm xmlns:a="http://schemas.openxmlformats.org/drawingml/2006/main">
          <a:off x="3256793" y="3242375"/>
          <a:ext cx="585065" cy="3353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050" b="1" i="0" u="none" strike="noStrike" baseline="0">
              <a:solidFill>
                <a:srgbClr val="000000"/>
              </a:solidFill>
              <a:latin typeface="Arial"/>
              <a:cs typeface="Arial"/>
            </a:rPr>
            <a:t>9 m.</a:t>
          </a:r>
        </a:p>
      </cdr:txBody>
    </cdr:sp>
  </cdr:relSizeAnchor>
  <cdr:relSizeAnchor xmlns:cdr="http://schemas.openxmlformats.org/drawingml/2006/chartDrawing">
    <cdr:from>
      <cdr:x>0.09006</cdr:x>
      <cdr:y>0.78637</cdr:y>
    </cdr:from>
    <cdr:to>
      <cdr:x>0.26965</cdr:x>
      <cdr:y>0.82404</cdr:y>
    </cdr:to>
    <cdr:sp macro="" textlink="">
      <cdr:nvSpPr>
        <cdr:cNvPr id="16" name="5 CuadroTexto"/>
        <cdr:cNvSpPr txBox="1"/>
      </cdr:nvSpPr>
      <cdr:spPr>
        <a:xfrm xmlns:a="http://schemas.openxmlformats.org/drawingml/2006/main">
          <a:off x="1073180" y="5726785"/>
          <a:ext cx="2139954" cy="27433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MARGEN IZQUIERDA</a:t>
          </a:r>
        </a:p>
        <a:p xmlns:a="http://schemas.openxmlformats.org/drawingml/2006/main">
          <a:pPr algn="l" rtl="0">
            <a:defRPr sz="1000"/>
          </a:pPr>
          <a:endParaRPr lang="es-CO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54429</xdr:rowOff>
    </xdr:from>
    <xdr:to>
      <xdr:col>19</xdr:col>
      <xdr:colOff>600075</xdr:colOff>
      <xdr:row>31</xdr:row>
      <xdr:rowOff>40822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15</xdr:col>
      <xdr:colOff>689077</xdr:colOff>
      <xdr:row>17</xdr:row>
      <xdr:rowOff>228600</xdr:rowOff>
    </xdr:from>
    <xdr:ext cx="2049622" cy="2171700"/>
    <xdr:pic>
      <xdr:nvPicPr>
        <xdr:cNvPr id="3" name="Picture 3" descr="logonuev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3256"/>
        <a:stretch>
          <a:fillRect/>
        </a:stretch>
      </xdr:blipFill>
      <xdr:spPr bwMode="auto">
        <a:xfrm>
          <a:off x="14062177" y="4305300"/>
          <a:ext cx="2049622" cy="2171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0.59466</cdr:x>
      <cdr:y>0.42089</cdr:y>
    </cdr:from>
    <cdr:to>
      <cdr:x>0.59466</cdr:x>
      <cdr:y>0.42089</cdr:y>
    </cdr:to>
    <cdr:grpSp>
      <cdr:nvGrpSpPr>
        <cdr:cNvPr id="7" name="1 Grupo"/>
        <cdr:cNvGrpSpPr/>
      </cdr:nvGrpSpPr>
      <cdr:grpSpPr>
        <a:xfrm xmlns:a="http://schemas.openxmlformats.org/drawingml/2006/main" rot="10800000">
          <a:off x="7085835" y="3089203"/>
          <a:ext cx="0" cy="0"/>
          <a:chOff x="7085835" y="3089203"/>
          <a:chExt cx="0" cy="0"/>
        </a:xfrm>
      </cdr:grpSpPr>
    </cdr:grpSp>
  </cdr:relSizeAnchor>
  <cdr:relSizeAnchor xmlns:cdr="http://schemas.openxmlformats.org/drawingml/2006/chartDrawing">
    <cdr:from>
      <cdr:x>0.14042</cdr:x>
      <cdr:y>0.66859</cdr:y>
    </cdr:from>
    <cdr:to>
      <cdr:x>0.36052</cdr:x>
      <cdr:y>0.84972</cdr:y>
    </cdr:to>
    <cdr:sp macro="" textlink="">
      <cdr:nvSpPr>
        <cdr:cNvPr id="11" name="1 CuadroTexto"/>
        <cdr:cNvSpPr txBox="1"/>
      </cdr:nvSpPr>
      <cdr:spPr>
        <a:xfrm xmlns:a="http://schemas.openxmlformats.org/drawingml/2006/main">
          <a:off x="1673180" y="4894482"/>
          <a:ext cx="2622662" cy="132598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solidFill>
            <a:schemeClr val="tx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Estación: Guayare</a:t>
          </a:r>
        </a:p>
        <a:p xmlns:a="http://schemas.openxmlformats.org/drawingml/2006/main">
          <a:pPr algn="l" rtl="0">
            <a:defRPr sz="1000"/>
          </a:pPr>
          <a:r>
            <a:rPr lang="es-CO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Corriente: Guaviare</a:t>
          </a:r>
        </a:p>
        <a:p xmlns:a="http://schemas.openxmlformats.org/drawingml/2006/main">
          <a:pPr algn="l" rtl="0">
            <a:defRPr sz="1000"/>
          </a:pPr>
          <a:r>
            <a:rPr lang="es-CO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Código: 31097010</a:t>
          </a:r>
        </a:p>
        <a:p xmlns:a="http://schemas.openxmlformats.org/drawingml/2006/main">
          <a:pPr algn="l" rtl="0">
            <a:defRPr sz="1000"/>
          </a:pPr>
          <a:r>
            <a:rPr lang="es-CO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Levantó: J. Espitia</a:t>
          </a:r>
        </a:p>
        <a:p xmlns:a="http://schemas.openxmlformats.org/drawingml/2006/main">
          <a:pPr algn="l" rtl="0">
            <a:defRPr sz="1000"/>
          </a:pPr>
          <a:r>
            <a:rPr lang="es-CO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Dibujó: Lpineda</a:t>
          </a:r>
        </a:p>
        <a:p xmlns:a="http://schemas.openxmlformats.org/drawingml/2006/main">
          <a:pPr algn="l" rtl="0">
            <a:defRPr sz="1000"/>
          </a:pPr>
          <a:r>
            <a:rPr lang="es-CO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Fecha: 20171010</a:t>
          </a:r>
        </a:p>
      </cdr:txBody>
    </cdr:sp>
  </cdr:relSizeAnchor>
  <cdr:relSizeAnchor xmlns:cdr="http://schemas.openxmlformats.org/drawingml/2006/chartDrawing">
    <cdr:from>
      <cdr:x>0.4219</cdr:x>
      <cdr:y>0.72083</cdr:y>
    </cdr:from>
    <cdr:to>
      <cdr:x>0.4219</cdr:x>
      <cdr:y>0.72083</cdr:y>
    </cdr:to>
    <cdr:sp macro="" textlink="">
      <cdr:nvSpPr>
        <cdr:cNvPr id="119809" name="Texto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37601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CO" sz="875" b="0" i="0" strike="noStrike">
              <a:solidFill>
                <a:srgbClr val="000000"/>
              </a:solidFill>
              <a:latin typeface="Arial"/>
              <a:cs typeface="Arial"/>
            </a:rPr>
            <a:t>na</a:t>
          </a:r>
        </a:p>
      </cdr:txBody>
    </cdr:sp>
  </cdr:relSizeAnchor>
  <cdr:relSizeAnchor xmlns:cdr="http://schemas.openxmlformats.org/drawingml/2006/chartDrawing">
    <cdr:from>
      <cdr:x>0.45141</cdr:x>
      <cdr:y>0.72083</cdr:y>
    </cdr:from>
    <cdr:to>
      <cdr:x>0.45141</cdr:x>
      <cdr:y>0.72083</cdr:y>
    </cdr:to>
    <cdr:sp macro="" textlink="">
      <cdr:nvSpPr>
        <cdr:cNvPr id="119810" name="Texto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175660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0.59466</cdr:x>
      <cdr:y>0.42089</cdr:y>
    </cdr:from>
    <cdr:to>
      <cdr:x>0.59466</cdr:x>
      <cdr:y>0.42089</cdr:y>
    </cdr:to>
    <cdr:grpSp>
      <cdr:nvGrpSpPr>
        <cdr:cNvPr id="2" name="1 Grupo"/>
        <cdr:cNvGrpSpPr/>
      </cdr:nvGrpSpPr>
      <cdr:grpSpPr>
        <a:xfrm xmlns:a="http://schemas.openxmlformats.org/drawingml/2006/main" rot="10800000">
          <a:off x="7085835" y="3089203"/>
          <a:ext cx="0" cy="0"/>
          <a:chOff x="7085835" y="3089203"/>
          <a:chExt cx="0" cy="0"/>
        </a:xfrm>
      </cdr:grpSpPr>
    </cdr:grpSp>
  </cdr:relSizeAnchor>
  <cdr:relSizeAnchor xmlns:cdr="http://schemas.openxmlformats.org/drawingml/2006/chartDrawing">
    <cdr:from>
      <cdr:x>0.4219</cdr:x>
      <cdr:y>0.72083</cdr:y>
    </cdr:from>
    <cdr:to>
      <cdr:x>0.4219</cdr:x>
      <cdr:y>0.72083</cdr:y>
    </cdr:to>
    <cdr:sp macro="" textlink="">
      <cdr:nvSpPr>
        <cdr:cNvPr id="19" name="Texto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37601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CO" sz="875" b="0" i="0" strike="noStrike">
              <a:solidFill>
                <a:srgbClr val="000000"/>
              </a:solidFill>
              <a:latin typeface="Arial"/>
              <a:cs typeface="Arial"/>
            </a:rPr>
            <a:t>na</a:t>
          </a:r>
        </a:p>
      </cdr:txBody>
    </cdr:sp>
  </cdr:relSizeAnchor>
  <cdr:relSizeAnchor xmlns:cdr="http://schemas.openxmlformats.org/drawingml/2006/chartDrawing">
    <cdr:from>
      <cdr:x>0.45141</cdr:x>
      <cdr:y>0.72083</cdr:y>
    </cdr:from>
    <cdr:to>
      <cdr:x>0.45141</cdr:x>
      <cdr:y>0.72083</cdr:y>
    </cdr:to>
    <cdr:sp macro="" textlink="">
      <cdr:nvSpPr>
        <cdr:cNvPr id="20" name="Texto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175660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0.35119</cdr:x>
      <cdr:y>0.32699</cdr:y>
    </cdr:from>
    <cdr:to>
      <cdr:x>0.56017</cdr:x>
      <cdr:y>0.37615</cdr:y>
    </cdr:to>
    <cdr:sp macro="" textlink="">
      <cdr:nvSpPr>
        <cdr:cNvPr id="9" name="5 CuadroTexto"/>
        <cdr:cNvSpPr txBox="1"/>
      </cdr:nvSpPr>
      <cdr:spPr>
        <a:xfrm xmlns:a="http://schemas.openxmlformats.org/drawingml/2006/main">
          <a:off x="4184655" y="2399987"/>
          <a:ext cx="2490159" cy="360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Nivel Agua (LM  9.64  m.)</a:t>
          </a:r>
        </a:p>
      </cdr:txBody>
    </cdr:sp>
  </cdr:relSizeAnchor>
  <cdr:relSizeAnchor xmlns:cdr="http://schemas.openxmlformats.org/drawingml/2006/chartDrawing">
    <cdr:from>
      <cdr:x>0.16573</cdr:x>
      <cdr:y>0.27886</cdr:y>
    </cdr:from>
    <cdr:to>
      <cdr:x>0.24141</cdr:x>
      <cdr:y>0.32678</cdr:y>
    </cdr:to>
    <cdr:sp macro="" textlink="">
      <cdr:nvSpPr>
        <cdr:cNvPr id="10" name="5 CuadroTexto"/>
        <cdr:cNvSpPr txBox="1"/>
      </cdr:nvSpPr>
      <cdr:spPr>
        <a:xfrm xmlns:a="http://schemas.openxmlformats.org/drawingml/2006/main">
          <a:off x="1974831" y="2004219"/>
          <a:ext cx="901785" cy="34441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11 m.</a:t>
          </a:r>
        </a:p>
      </cdr:txBody>
    </cdr:sp>
  </cdr:relSizeAnchor>
  <cdr:relSizeAnchor xmlns:cdr="http://schemas.openxmlformats.org/drawingml/2006/chartDrawing">
    <cdr:from>
      <cdr:x>0.16733</cdr:x>
      <cdr:y>0.25672</cdr:y>
    </cdr:from>
    <cdr:to>
      <cdr:x>0.243</cdr:x>
      <cdr:y>0.30465</cdr:y>
    </cdr:to>
    <cdr:sp macro="" textlink="">
      <cdr:nvSpPr>
        <cdr:cNvPr id="12" name="5 CuadroTexto"/>
        <cdr:cNvSpPr txBox="1"/>
      </cdr:nvSpPr>
      <cdr:spPr>
        <a:xfrm xmlns:a="http://schemas.openxmlformats.org/drawingml/2006/main">
          <a:off x="1993850" y="1884227"/>
          <a:ext cx="901667" cy="3517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12 m.</a:t>
          </a:r>
        </a:p>
      </cdr:txBody>
    </cdr:sp>
  </cdr:relSizeAnchor>
  <cdr:relSizeAnchor xmlns:cdr="http://schemas.openxmlformats.org/drawingml/2006/chartDrawing">
    <cdr:from>
      <cdr:x>0.15614</cdr:x>
      <cdr:y>0.22551</cdr:y>
    </cdr:from>
    <cdr:to>
      <cdr:x>0.23182</cdr:x>
      <cdr:y>0.27343</cdr:y>
    </cdr:to>
    <cdr:sp macro="" textlink="">
      <cdr:nvSpPr>
        <cdr:cNvPr id="13" name="5 CuadroTexto"/>
        <cdr:cNvSpPr txBox="1"/>
      </cdr:nvSpPr>
      <cdr:spPr>
        <a:xfrm xmlns:a="http://schemas.openxmlformats.org/drawingml/2006/main">
          <a:off x="1860515" y="1655181"/>
          <a:ext cx="901786" cy="3517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13 m.</a:t>
          </a:r>
        </a:p>
      </cdr:txBody>
    </cdr:sp>
  </cdr:relSizeAnchor>
  <cdr:relSizeAnchor xmlns:cdr="http://schemas.openxmlformats.org/drawingml/2006/chartDrawing">
    <cdr:from>
      <cdr:x>0.26486</cdr:x>
      <cdr:y>0.28778</cdr:y>
    </cdr:from>
    <cdr:to>
      <cdr:x>0.63142</cdr:x>
      <cdr:y>0.32421</cdr:y>
    </cdr:to>
    <cdr:sp macro="" textlink="">
      <cdr:nvSpPr>
        <cdr:cNvPr id="14" name="5 CuadroTexto"/>
        <cdr:cNvSpPr txBox="1"/>
      </cdr:nvSpPr>
      <cdr:spPr>
        <a:xfrm xmlns:a="http://schemas.openxmlformats.org/drawingml/2006/main">
          <a:off x="3156027" y="2112241"/>
          <a:ext cx="4367847" cy="267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000"/>
          </a:pPr>
          <a:r>
            <a:rPr lang="es-CO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NIVEL DESBORDAMIENTO (LM = 9.558 m.)</a:t>
          </a:r>
        </a:p>
      </cdr:txBody>
    </cdr:sp>
  </cdr:relSizeAnchor>
  <cdr:relSizeAnchor xmlns:cdr="http://schemas.openxmlformats.org/drawingml/2006/chartDrawing">
    <cdr:from>
      <cdr:x>0.16361</cdr:x>
      <cdr:y>0.29655</cdr:y>
    </cdr:from>
    <cdr:to>
      <cdr:x>0.23929</cdr:x>
      <cdr:y>0.34447</cdr:y>
    </cdr:to>
    <cdr:sp macro="" textlink="">
      <cdr:nvSpPr>
        <cdr:cNvPr id="15" name="5 CuadroTexto"/>
        <cdr:cNvSpPr txBox="1"/>
      </cdr:nvSpPr>
      <cdr:spPr>
        <a:xfrm xmlns:a="http://schemas.openxmlformats.org/drawingml/2006/main">
          <a:off x="1949491" y="2131384"/>
          <a:ext cx="901786" cy="34441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10 m.</a:t>
          </a:r>
        </a:p>
      </cdr:txBody>
    </cdr:sp>
  </cdr:relSizeAnchor>
  <cdr:relSizeAnchor xmlns:cdr="http://schemas.openxmlformats.org/drawingml/2006/chartDrawing">
    <cdr:from>
      <cdr:x>0.13057</cdr:x>
      <cdr:y>0.17922</cdr:y>
    </cdr:from>
    <cdr:to>
      <cdr:x>0.20625</cdr:x>
      <cdr:y>0.22714</cdr:y>
    </cdr:to>
    <cdr:sp macro="" textlink="">
      <cdr:nvSpPr>
        <cdr:cNvPr id="16" name="5 CuadroTexto"/>
        <cdr:cNvSpPr txBox="1"/>
      </cdr:nvSpPr>
      <cdr:spPr>
        <a:xfrm xmlns:a="http://schemas.openxmlformats.org/drawingml/2006/main">
          <a:off x="1555791" y="1288102"/>
          <a:ext cx="901786" cy="34441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15 m.</a:t>
          </a:r>
        </a:p>
      </cdr:txBody>
    </cdr:sp>
  </cdr:relSizeAnchor>
  <cdr:relSizeAnchor xmlns:cdr="http://schemas.openxmlformats.org/drawingml/2006/chartDrawing">
    <cdr:from>
      <cdr:x>0.14016</cdr:x>
      <cdr:y>0.19989</cdr:y>
    </cdr:from>
    <cdr:to>
      <cdr:x>0.21584</cdr:x>
      <cdr:y>0.24781</cdr:y>
    </cdr:to>
    <cdr:sp macro="" textlink="">
      <cdr:nvSpPr>
        <cdr:cNvPr id="18" name="5 CuadroTexto"/>
        <cdr:cNvSpPr txBox="1"/>
      </cdr:nvSpPr>
      <cdr:spPr>
        <a:xfrm xmlns:a="http://schemas.openxmlformats.org/drawingml/2006/main">
          <a:off x="1670091" y="1467149"/>
          <a:ext cx="901786" cy="3517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14 m.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2</xdr:row>
      <xdr:rowOff>38100</xdr:rowOff>
    </xdr:from>
    <xdr:to>
      <xdr:col>20</xdr:col>
      <xdr:colOff>539006</xdr:colOff>
      <xdr:row>56</xdr:row>
      <xdr:rowOff>139584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8100" y="419100"/>
          <a:ext cx="11930906" cy="1038848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0</xdr:row>
      <xdr:rowOff>85725</xdr:rowOff>
    </xdr:from>
    <xdr:to>
      <xdr:col>21</xdr:col>
      <xdr:colOff>714375</xdr:colOff>
      <xdr:row>60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8</xdr:col>
      <xdr:colOff>552450</xdr:colOff>
      <xdr:row>50</xdr:row>
      <xdr:rowOff>95250</xdr:rowOff>
    </xdr:from>
    <xdr:to>
      <xdr:col>10</xdr:col>
      <xdr:colOff>19050</xdr:colOff>
      <xdr:row>51</xdr:row>
      <xdr:rowOff>95250</xdr:rowOff>
    </xdr:to>
    <xdr:sp macro="" textlink="">
      <xdr:nvSpPr>
        <xdr:cNvPr id="3" name="Texto 24"/>
        <xdr:cNvSpPr txBox="1">
          <a:spLocks noChangeArrowheads="1"/>
        </xdr:cNvSpPr>
      </xdr:nvSpPr>
      <xdr:spPr bwMode="auto">
        <a:xfrm>
          <a:off x="6610350" y="9153525"/>
          <a:ext cx="9906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COTA "0" 87,190</a:t>
          </a:r>
        </a:p>
      </xdr:txBody>
    </xdr:sp>
    <xdr:clientData/>
  </xdr:twoCellAnchor>
  <xdr:twoCellAnchor>
    <xdr:from>
      <xdr:col>12</xdr:col>
      <xdr:colOff>676275</xdr:colOff>
      <xdr:row>39</xdr:row>
      <xdr:rowOff>0</xdr:rowOff>
    </xdr:from>
    <xdr:to>
      <xdr:col>15</xdr:col>
      <xdr:colOff>200025</xdr:colOff>
      <xdr:row>40</xdr:row>
      <xdr:rowOff>76200</xdr:rowOff>
    </xdr:to>
    <xdr:sp macro="" textlink="">
      <xdr:nvSpPr>
        <xdr:cNvPr id="4" name="Texto 35"/>
        <xdr:cNvSpPr txBox="1">
          <a:spLocks noChangeArrowheads="1"/>
        </xdr:cNvSpPr>
      </xdr:nvSpPr>
      <xdr:spPr bwMode="auto">
        <a:xfrm>
          <a:off x="9782175" y="7248525"/>
          <a:ext cx="18097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/>
        <a:lstStyle/>
        <a:p>
          <a:pPr algn="l" rtl="0">
            <a:defRPr sz="1000"/>
          </a:pPr>
          <a:r>
            <a:rPr lang="es-CO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COTA NA =89,120  LM =1,93 m.</a:t>
          </a:r>
        </a:p>
      </xdr:txBody>
    </xdr:sp>
    <xdr:clientData/>
  </xdr:twoCellAnchor>
  <xdr:twoCellAnchor>
    <xdr:from>
      <xdr:col>7</xdr:col>
      <xdr:colOff>95250</xdr:colOff>
      <xdr:row>33</xdr:row>
      <xdr:rowOff>9525</xdr:rowOff>
    </xdr:from>
    <xdr:to>
      <xdr:col>8</xdr:col>
      <xdr:colOff>504825</xdr:colOff>
      <xdr:row>34</xdr:row>
      <xdr:rowOff>101727</xdr:rowOff>
    </xdr:to>
    <xdr:sp macro="" textlink="">
      <xdr:nvSpPr>
        <xdr:cNvPr id="5" name="Texto 38"/>
        <xdr:cNvSpPr txBox="1">
          <a:spLocks noChangeArrowheads="1"/>
        </xdr:cNvSpPr>
      </xdr:nvSpPr>
      <xdr:spPr bwMode="auto">
        <a:xfrm>
          <a:off x="5391150" y="6286500"/>
          <a:ext cx="1171575" cy="2541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O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COTA "0"   Mx92,196</a:t>
          </a:r>
        </a:p>
      </xdr:txBody>
    </xdr:sp>
    <xdr:clientData/>
  </xdr:twoCellAnchor>
  <xdr:twoCellAnchor>
    <xdr:from>
      <xdr:col>6</xdr:col>
      <xdr:colOff>161925</xdr:colOff>
      <xdr:row>34</xdr:row>
      <xdr:rowOff>9525</xdr:rowOff>
    </xdr:from>
    <xdr:to>
      <xdr:col>7</xdr:col>
      <xdr:colOff>66675</xdr:colOff>
      <xdr:row>34</xdr:row>
      <xdr:rowOff>19050</xdr:rowOff>
    </xdr:to>
    <xdr:sp macro="" textlink="">
      <xdr:nvSpPr>
        <xdr:cNvPr id="6" name="Line 6"/>
        <xdr:cNvSpPr>
          <a:spLocks noChangeShapeType="1"/>
        </xdr:cNvSpPr>
      </xdr:nvSpPr>
      <xdr:spPr bwMode="auto">
        <a:xfrm flipH="1" flipV="1">
          <a:off x="4695825" y="6448425"/>
          <a:ext cx="6667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7</xdr:col>
      <xdr:colOff>304800</xdr:colOff>
      <xdr:row>3</xdr:row>
      <xdr:rowOff>0</xdr:rowOff>
    </xdr:from>
    <xdr:to>
      <xdr:col>7</xdr:col>
      <xdr:colOff>381000</xdr:colOff>
      <xdr:row>4</xdr:row>
      <xdr:rowOff>9525</xdr:rowOff>
    </xdr:to>
    <xdr:sp macro="" textlink="">
      <xdr:nvSpPr>
        <xdr:cNvPr id="7" name="Text Box 8"/>
        <xdr:cNvSpPr txBox="1">
          <a:spLocks noChangeArrowheads="1"/>
        </xdr:cNvSpPr>
      </xdr:nvSpPr>
      <xdr:spPr bwMode="auto">
        <a:xfrm>
          <a:off x="5600700" y="14192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638175</xdr:colOff>
      <xdr:row>51</xdr:row>
      <xdr:rowOff>0</xdr:rowOff>
    </xdr:from>
    <xdr:to>
      <xdr:col>8</xdr:col>
      <xdr:colOff>457200</xdr:colOff>
      <xdr:row>51</xdr:row>
      <xdr:rowOff>0</xdr:rowOff>
    </xdr:to>
    <xdr:sp macro="" textlink="">
      <xdr:nvSpPr>
        <xdr:cNvPr id="8" name="Line 10"/>
        <xdr:cNvSpPr>
          <a:spLocks noChangeShapeType="1"/>
        </xdr:cNvSpPr>
      </xdr:nvSpPr>
      <xdr:spPr bwMode="auto">
        <a:xfrm flipH="1">
          <a:off x="5934075" y="9220200"/>
          <a:ext cx="581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66675</xdr:colOff>
      <xdr:row>40</xdr:row>
      <xdr:rowOff>152400</xdr:rowOff>
    </xdr:from>
    <xdr:to>
      <xdr:col>14</xdr:col>
      <xdr:colOff>66675</xdr:colOff>
      <xdr:row>44</xdr:row>
      <xdr:rowOff>47625</xdr:rowOff>
    </xdr:to>
    <xdr:sp macro="" textlink="">
      <xdr:nvSpPr>
        <xdr:cNvPr id="9" name="Line 10"/>
        <xdr:cNvSpPr>
          <a:spLocks noChangeShapeType="1"/>
        </xdr:cNvSpPr>
      </xdr:nvSpPr>
      <xdr:spPr bwMode="auto">
        <a:xfrm>
          <a:off x="10696575" y="7562850"/>
          <a:ext cx="0" cy="542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0.42501</cdr:x>
      <cdr:y>0.72575</cdr:y>
    </cdr:from>
    <cdr:to>
      <cdr:x>0.42501</cdr:x>
      <cdr:y>0.72575</cdr:y>
    </cdr:to>
    <cdr:sp macro="" textlink="">
      <cdr:nvSpPr>
        <cdr:cNvPr id="41985" name="Texto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30933" y="7019671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CO" sz="875" b="0" i="0" strike="noStrike">
              <a:solidFill>
                <a:srgbClr val="000000"/>
              </a:solidFill>
              <a:latin typeface="Arial"/>
              <a:cs typeface="Arial"/>
            </a:rPr>
            <a:t>na</a:t>
          </a:r>
        </a:p>
      </cdr:txBody>
    </cdr:sp>
  </cdr:relSizeAnchor>
  <cdr:relSizeAnchor xmlns:cdr="http://schemas.openxmlformats.org/drawingml/2006/chartDrawing">
    <cdr:from>
      <cdr:x>0.4563</cdr:x>
      <cdr:y>0.72575</cdr:y>
    </cdr:from>
    <cdr:to>
      <cdr:x>0.4563</cdr:x>
      <cdr:y>0.72575</cdr:y>
    </cdr:to>
    <cdr:sp macro="" textlink="">
      <cdr:nvSpPr>
        <cdr:cNvPr id="41986" name="Texto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74689" y="7019671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ES"/>
        </a:p>
      </cdr:txBody>
    </cdr:sp>
  </cdr:relSizeAnchor>
  <cdr:relSizeAnchor xmlns:cdr="http://schemas.openxmlformats.org/drawingml/2006/chartDrawing">
    <cdr:from>
      <cdr:x>0.01056</cdr:x>
      <cdr:y>0.01062</cdr:y>
    </cdr:from>
    <cdr:to>
      <cdr:x>0.06916</cdr:x>
      <cdr:y>0.09553</cdr:y>
    </cdr:to>
    <cdr:pic>
      <cdr:nvPicPr>
        <cdr:cNvPr id="41987" name="Picture 3" descr="logonuevo"/>
        <cdr:cNvPicPr>
          <a:picLocks xmlns:a="http://schemas.openxmlformats.org/drawingml/2006/main" noChangeAspect="1" noChangeArrowheads="1"/>
        </cdr:cNvPicPr>
      </cdr:nvPicPr>
      <cdr:blipFill>
        <a:blip xmlns:a="http://schemas.openxmlformats.org/drawingml/2006/main" xmlns:r="http://schemas.openxmlformats.org/officeDocument/2006/relationships" r:embed="rId1"/>
        <a:srcRect xmlns:a="http://schemas.openxmlformats.org/drawingml/2006/main" b="23256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255068" y="163278"/>
          <a:ext cx="834683" cy="8208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</cdr:pic>
  </cdr:relSizeAnchor>
  <cdr:relSizeAnchor xmlns:cdr="http://schemas.openxmlformats.org/drawingml/2006/chartDrawing">
    <cdr:from>
      <cdr:x>0.32841</cdr:x>
      <cdr:y>0.02077</cdr:y>
    </cdr:from>
    <cdr:to>
      <cdr:x>0.78718</cdr:x>
      <cdr:y>0.08792</cdr:y>
    </cdr:to>
    <cdr:sp macro="" textlink="">
      <cdr:nvSpPr>
        <cdr:cNvPr id="41988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54621" y="200142"/>
          <a:ext cx="6502229" cy="647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27432" tIns="27432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CO" sz="1400" b="0" i="0" strike="noStrike">
              <a:solidFill>
                <a:srgbClr val="000000"/>
              </a:solidFill>
              <a:latin typeface="Arial"/>
              <a:cs typeface="Arial"/>
            </a:rPr>
            <a:t>INSTITUTO  DE HIDROLOGIA, METEOROLOGIA Y ESTUDIOS AMBIENTALES</a:t>
          </a:r>
        </a:p>
        <a:p xmlns:a="http://schemas.openxmlformats.org/drawingml/2006/main">
          <a:pPr algn="l" rtl="0">
            <a:defRPr sz="1000"/>
          </a:pPr>
          <a:r>
            <a:rPr lang="es-CO" sz="14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IDEAM</a:t>
          </a:r>
        </a:p>
        <a:p xmlns:a="http://schemas.openxmlformats.org/drawingml/2006/main">
          <a:pPr algn="l" rtl="0">
            <a:defRPr sz="1000"/>
          </a:pPr>
          <a:r>
            <a:rPr lang="es-CO" sz="1400" b="0" i="0" strike="noStrike">
              <a:solidFill>
                <a:srgbClr val="000000"/>
              </a:solidFill>
              <a:latin typeface="Arial"/>
              <a:cs typeface="Arial"/>
            </a:rPr>
            <a:t>                            AREA OPERATIVA No. 7 NARIÑO-CAUCA-PUTUMAYO</a:t>
          </a:r>
        </a:p>
      </cdr:txBody>
    </cdr:sp>
  </cdr:relSizeAnchor>
  <cdr:relSizeAnchor xmlns:cdr="http://schemas.openxmlformats.org/drawingml/2006/chartDrawing">
    <cdr:from>
      <cdr:x>0.43891</cdr:x>
      <cdr:y>0.14151</cdr:y>
    </cdr:from>
    <cdr:to>
      <cdr:x>0.64651</cdr:x>
      <cdr:y>0.37694</cdr:y>
    </cdr:to>
    <cdr:sp macro="" textlink="">
      <cdr:nvSpPr>
        <cdr:cNvPr id="51206" name="Rectangle 6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228158" y="1391734"/>
          <a:ext cx="2944282" cy="2165938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ES"/>
        </a:p>
      </cdr:txBody>
    </cdr:sp>
  </cdr:relSizeAnchor>
  <cdr:relSizeAnchor xmlns:cdr="http://schemas.openxmlformats.org/drawingml/2006/chartDrawing">
    <cdr:from>
      <cdr:x>0.4481</cdr:x>
      <cdr:y>0.15884</cdr:y>
    </cdr:from>
    <cdr:to>
      <cdr:x>0.63906</cdr:x>
      <cdr:y>0.37027</cdr:y>
    </cdr:to>
    <cdr:sp macro="" textlink="">
      <cdr:nvSpPr>
        <cdr:cNvPr id="58374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58467" y="1564523"/>
          <a:ext cx="2708317" cy="20783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</a:t>
          </a: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PERFIL TRANSVERSAL </a:t>
          </a:r>
        </a:p>
        <a:p xmlns:a="http://schemas.openxmlformats.org/drawingml/2006/main">
          <a:pPr algn="l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seccion Aforos</a:t>
          </a:r>
        </a:p>
        <a:p xmlns:a="http://schemas.openxmlformats.org/drawingml/2006/main">
          <a:pPr algn="l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Fecha Levant:   </a:t>
          </a:r>
        </a:p>
        <a:p xmlns:a="http://schemas.openxmlformats.org/drawingml/2006/main">
          <a:pPr algn="l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ESTACION:       </a:t>
          </a:r>
          <a:r>
            <a:rPr lang="es-CO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PUERTO LEGUIZAMO</a:t>
          </a: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</a:t>
          </a:r>
        </a:p>
        <a:p xmlns:a="http://schemas.openxmlformats.org/drawingml/2006/main">
          <a:pPr algn="l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CORRIENTE:    </a:t>
          </a:r>
          <a:r>
            <a:rPr lang="es-CO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 PUTUMAYO </a:t>
          </a: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  <a:p xmlns:a="http://schemas.openxmlformats.org/drawingml/2006/main">
          <a:pPr algn="l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Código:             </a:t>
          </a:r>
          <a:r>
            <a:rPr lang="es-CO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4704705  </a:t>
          </a: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   </a:t>
          </a:r>
        </a:p>
        <a:p xmlns:a="http://schemas.openxmlformats.org/drawingml/2006/main">
          <a:pPr algn="l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Levantó:     </a:t>
          </a:r>
        </a:p>
        <a:p xmlns:a="http://schemas.openxmlformats.org/drawingml/2006/main">
          <a:pPr algn="l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Dibujó:    </a:t>
          </a:r>
        </a:p>
        <a:p xmlns:a="http://schemas.openxmlformats.org/drawingml/2006/main">
          <a:pPr algn="l" rtl="0">
            <a:defRPr sz="1000"/>
          </a:pPr>
          <a:endParaRPr lang="es-CO" sz="11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Revisó: ---------------      Fecha: ---------------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</xdr:row>
      <xdr:rowOff>38100</xdr:rowOff>
    </xdr:from>
    <xdr:to>
      <xdr:col>21</xdr:col>
      <xdr:colOff>466725</xdr:colOff>
      <xdr:row>59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10</xdr:col>
      <xdr:colOff>389148</xdr:colOff>
      <xdr:row>37</xdr:row>
      <xdr:rowOff>141500</xdr:rowOff>
    </xdr:from>
    <xdr:to>
      <xdr:col>13</xdr:col>
      <xdr:colOff>289665</xdr:colOff>
      <xdr:row>39</xdr:row>
      <xdr:rowOff>19699</xdr:rowOff>
    </xdr:to>
    <xdr:sp macro="" textlink="">
      <xdr:nvSpPr>
        <xdr:cNvPr id="3" name="Texto 35"/>
        <xdr:cNvSpPr txBox="1">
          <a:spLocks noChangeArrowheads="1"/>
        </xdr:cNvSpPr>
      </xdr:nvSpPr>
      <xdr:spPr bwMode="auto">
        <a:xfrm>
          <a:off x="7971048" y="7066175"/>
          <a:ext cx="2186517" cy="2020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COTA NA = 87,111  LM =  0,77</a:t>
          </a:r>
        </a:p>
      </xdr:txBody>
    </xdr:sp>
    <xdr:clientData/>
  </xdr:twoCellAnchor>
  <xdr:twoCellAnchor editAs="oneCell">
    <xdr:from>
      <xdr:col>7</xdr:col>
      <xdr:colOff>304800</xdr:colOff>
      <xdr:row>2</xdr:row>
      <xdr:rowOff>152400</xdr:rowOff>
    </xdr:from>
    <xdr:to>
      <xdr:col>7</xdr:col>
      <xdr:colOff>409575</xdr:colOff>
      <xdr:row>3</xdr:row>
      <xdr:rowOff>161925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5600700" y="14097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165956</xdr:colOff>
      <xdr:row>44</xdr:row>
      <xdr:rowOff>66919</xdr:rowOff>
    </xdr:from>
    <xdr:to>
      <xdr:col>12</xdr:col>
      <xdr:colOff>499331</xdr:colOff>
      <xdr:row>45</xdr:row>
      <xdr:rowOff>111242</xdr:rowOff>
    </xdr:to>
    <xdr:sp macro="" textlink="">
      <xdr:nvSpPr>
        <xdr:cNvPr id="5" name="Texto 35"/>
        <xdr:cNvSpPr txBox="1">
          <a:spLocks noChangeArrowheads="1"/>
        </xdr:cNvSpPr>
      </xdr:nvSpPr>
      <xdr:spPr bwMode="auto">
        <a:xfrm>
          <a:off x="7747856" y="8125069"/>
          <a:ext cx="1857375" cy="20624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COTA  CERO LM   =86,320</a:t>
          </a:r>
        </a:p>
      </xdr:txBody>
    </xdr:sp>
    <xdr:clientData/>
  </xdr:twoCellAnchor>
  <xdr:twoCellAnchor>
    <xdr:from>
      <xdr:col>9</xdr:col>
      <xdr:colOff>276225</xdr:colOff>
      <xdr:row>45</xdr:row>
      <xdr:rowOff>9525</xdr:rowOff>
    </xdr:from>
    <xdr:to>
      <xdr:col>10</xdr:col>
      <xdr:colOff>142875</xdr:colOff>
      <xdr:row>45</xdr:row>
      <xdr:rowOff>9525</xdr:rowOff>
    </xdr:to>
    <xdr:sp macro="" textlink="">
      <xdr:nvSpPr>
        <xdr:cNvPr id="6" name="Line 48"/>
        <xdr:cNvSpPr>
          <a:spLocks noChangeShapeType="1"/>
        </xdr:cNvSpPr>
      </xdr:nvSpPr>
      <xdr:spPr bwMode="auto">
        <a:xfrm flipH="1">
          <a:off x="7096125" y="8229600"/>
          <a:ext cx="628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609600</xdr:colOff>
      <xdr:row>39</xdr:row>
      <xdr:rowOff>57150</xdr:rowOff>
    </xdr:from>
    <xdr:to>
      <xdr:col>11</xdr:col>
      <xdr:colOff>609600</xdr:colOff>
      <xdr:row>42</xdr:row>
      <xdr:rowOff>123825</xdr:rowOff>
    </xdr:to>
    <xdr:sp macro="" textlink="">
      <xdr:nvSpPr>
        <xdr:cNvPr id="7" name="Line 49"/>
        <xdr:cNvSpPr>
          <a:spLocks noChangeShapeType="1"/>
        </xdr:cNvSpPr>
      </xdr:nvSpPr>
      <xdr:spPr bwMode="auto">
        <a:xfrm>
          <a:off x="8953500" y="7305675"/>
          <a:ext cx="0" cy="552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0.4265</cdr:x>
      <cdr:y>0.71506</cdr:y>
    </cdr:from>
    <cdr:to>
      <cdr:x>0.4265</cdr:x>
      <cdr:y>0.71506</cdr:y>
    </cdr:to>
    <cdr:sp macro="" textlink="">
      <cdr:nvSpPr>
        <cdr:cNvPr id="46081" name="Texto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45021" y="8760889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CO" sz="875" b="0" i="0" strike="noStrike">
              <a:solidFill>
                <a:srgbClr val="000000"/>
              </a:solidFill>
              <a:latin typeface="Arial"/>
              <a:cs typeface="Arial"/>
            </a:rPr>
            <a:t>na</a:t>
          </a:r>
        </a:p>
      </cdr:txBody>
    </cdr:sp>
  </cdr:relSizeAnchor>
  <cdr:relSizeAnchor xmlns:cdr="http://schemas.openxmlformats.org/drawingml/2006/chartDrawing">
    <cdr:from>
      <cdr:x>0.45729</cdr:x>
      <cdr:y>0.71506</cdr:y>
    </cdr:from>
    <cdr:to>
      <cdr:x>0.45729</cdr:x>
      <cdr:y>0.71506</cdr:y>
    </cdr:to>
    <cdr:sp macro="" textlink="">
      <cdr:nvSpPr>
        <cdr:cNvPr id="46082" name="Texto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78210" y="8760889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ES"/>
        </a:p>
      </cdr:txBody>
    </cdr:sp>
  </cdr:relSizeAnchor>
  <cdr:relSizeAnchor xmlns:cdr="http://schemas.openxmlformats.org/drawingml/2006/chartDrawing">
    <cdr:from>
      <cdr:x>0.66811</cdr:x>
      <cdr:y>0.11531</cdr:y>
    </cdr:from>
    <cdr:to>
      <cdr:x>0.85657</cdr:x>
      <cdr:y>0.24926</cdr:y>
    </cdr:to>
    <cdr:sp macro="" textlink="">
      <cdr:nvSpPr>
        <cdr:cNvPr id="77827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386528" y="1119196"/>
          <a:ext cx="2647745" cy="1300154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PERFIL TRANSVERSAL </a:t>
          </a:r>
        </a:p>
        <a:p xmlns:a="http://schemas.openxmlformats.org/drawingml/2006/main">
          <a:pPr algn="l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Seccion Aforos</a:t>
          </a:r>
        </a:p>
        <a:p xmlns:a="http://schemas.openxmlformats.org/drawingml/2006/main">
          <a:pPr algn="l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Fecha Levant:    </a:t>
          </a:r>
          <a:r>
            <a:rPr lang="es-CO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 2017-02-13</a:t>
          </a:r>
        </a:p>
        <a:p xmlns:a="http://schemas.openxmlformats.org/drawingml/2006/main">
          <a:pPr algn="l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ESTACION:       </a:t>
          </a:r>
          <a:r>
            <a:rPr lang="es-CO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PTE TEXAS</a:t>
          </a:r>
        </a:p>
        <a:p xmlns:a="http://schemas.openxmlformats.org/drawingml/2006/main">
          <a:pPr algn="l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CORRIENTE:        PUTUMAYO</a:t>
          </a:r>
        </a:p>
        <a:p xmlns:a="http://schemas.openxmlformats.org/drawingml/2006/main">
          <a:pPr algn="l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Código:               </a:t>
          </a:r>
          <a:r>
            <a:rPr lang="es-CO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4701716</a:t>
          </a:r>
        </a:p>
        <a:p xmlns:a="http://schemas.openxmlformats.org/drawingml/2006/main">
          <a:pPr algn="l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Levantó</a:t>
          </a:r>
          <a:r>
            <a:rPr lang="es-CO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:  N. Carvajal  </a:t>
          </a: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Dibujó:   </a:t>
          </a:r>
          <a:r>
            <a:rPr lang="es-CO" sz="1000" b="0" i="0" baseline="0">
              <a:effectLst/>
              <a:latin typeface="+mn-lt"/>
              <a:ea typeface="+mn-ea"/>
              <a:cs typeface="+mn-cs"/>
            </a:rPr>
            <a:t>:  N. Carvajal  </a:t>
          </a: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</a:t>
          </a:r>
        </a:p>
        <a:p xmlns:a="http://schemas.openxmlformats.org/drawingml/2006/main">
          <a:pPr algn="l" rtl="0">
            <a:defRPr sz="1000"/>
          </a:pP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Revisó: </a:t>
          </a:r>
          <a:r>
            <a:rPr lang="es-CO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A. Mejía         </a:t>
          </a:r>
          <a:r>
            <a:rPr lang="es-CO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Fecha: </a:t>
          </a:r>
          <a:r>
            <a:rPr lang="es-CO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2017-05-24</a:t>
          </a:r>
        </a:p>
      </cdr:txBody>
    </cdr:sp>
  </cdr:relSizeAnchor>
  <cdr:relSizeAnchor xmlns:cdr="http://schemas.openxmlformats.org/drawingml/2006/chartDrawing">
    <cdr:from>
      <cdr:x>0.32989</cdr:x>
      <cdr:y>0.02626</cdr:y>
    </cdr:from>
    <cdr:to>
      <cdr:x>0.79321</cdr:x>
      <cdr:y>0.09471</cdr:y>
    </cdr:to>
    <cdr:sp macro="" textlink="">
      <cdr:nvSpPr>
        <cdr:cNvPr id="46084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24404" y="247610"/>
          <a:ext cx="6502229" cy="647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27432" tIns="27432" rIns="0" bIns="0" anchor="t" upright="1">
          <a:spAutoFit/>
        </a:bodyPr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CO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INSTITUTO  DE HIDROLOGIA, METEOROLOGIA Y ESTUDIOS AMBIENTALES</a:t>
          </a:r>
        </a:p>
        <a:p xmlns:a="http://schemas.openxmlformats.org/drawingml/2006/main">
          <a:pPr algn="l" rtl="0">
            <a:defRPr sz="1000"/>
          </a:pPr>
          <a:r>
            <a:rPr lang="es-CO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IDEAM</a:t>
          </a:r>
        </a:p>
        <a:p xmlns:a="http://schemas.openxmlformats.org/drawingml/2006/main">
          <a:pPr algn="l" rtl="0">
            <a:defRPr sz="1000"/>
          </a:pPr>
          <a:r>
            <a:rPr lang="es-CO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AREA OPERATIVA No. 7 NARIÑO-CAUCA-PUTUMAYO</a:t>
          </a:r>
        </a:p>
      </cdr:txBody>
    </cdr:sp>
  </cdr:relSizeAnchor>
  <cdr:relSizeAnchor xmlns:cdr="http://schemas.openxmlformats.org/drawingml/2006/chartDrawing">
    <cdr:from>
      <cdr:x>0.04971</cdr:x>
      <cdr:y>0.01184</cdr:y>
    </cdr:from>
    <cdr:to>
      <cdr:x>0.11184</cdr:x>
      <cdr:y>0.10278</cdr:y>
    </cdr:to>
    <cdr:pic>
      <cdr:nvPicPr>
        <cdr:cNvPr id="46083" name="Picture 3" descr="logonuevo"/>
        <cdr:cNvPicPr>
          <a:picLocks xmlns:a="http://schemas.openxmlformats.org/drawingml/2006/main" noChangeAspect="1" noChangeArrowheads="1"/>
        </cdr:cNvPicPr>
      </cdr:nvPicPr>
      <cdr:blipFill>
        <a:blip xmlns:a="http://schemas.openxmlformats.org/drawingml/2006/main" xmlns:r="http://schemas.openxmlformats.org/officeDocument/2006/relationships" r:embed="rId1"/>
        <a:srcRect xmlns:a="http://schemas.openxmlformats.org/drawingml/2006/main" b="23256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1130737" y="109277"/>
          <a:ext cx="1462180" cy="13596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</cdr:pic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54429</xdr:rowOff>
    </xdr:from>
    <xdr:to>
      <xdr:col>19</xdr:col>
      <xdr:colOff>600075</xdr:colOff>
      <xdr:row>31</xdr:row>
      <xdr:rowOff>40822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212827</xdr:colOff>
      <xdr:row>17</xdr:row>
      <xdr:rowOff>19050</xdr:rowOff>
    </xdr:from>
    <xdr:to>
      <xdr:col>12</xdr:col>
      <xdr:colOff>342908</xdr:colOff>
      <xdr:row>25</xdr:row>
      <xdr:rowOff>180975</xdr:rowOff>
    </xdr:to>
    <xdr:pic>
      <xdr:nvPicPr>
        <xdr:cNvPr id="3" name="Picture 3" descr="logonuev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3256"/>
        <a:stretch>
          <a:fillRect/>
        </a:stretch>
      </xdr:blipFill>
      <xdr:spPr bwMode="auto">
        <a:xfrm>
          <a:off x="9623527" y="4095750"/>
          <a:ext cx="1654081" cy="1685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209323</xdr:colOff>
      <xdr:row>11</xdr:row>
      <xdr:rowOff>49664</xdr:rowOff>
    </xdr:from>
    <xdr:to>
      <xdr:col>13</xdr:col>
      <xdr:colOff>413430</xdr:colOff>
      <xdr:row>12</xdr:row>
      <xdr:rowOff>215331</xdr:rowOff>
    </xdr:to>
    <xdr:sp macro="" textlink="">
      <xdr:nvSpPr>
        <xdr:cNvPr id="4" name="5 CuadroTexto"/>
        <xdr:cNvSpPr txBox="1"/>
      </xdr:nvSpPr>
      <xdr:spPr>
        <a:xfrm>
          <a:off x="9620023" y="2697614"/>
          <a:ext cx="2490107" cy="4037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s-CO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Nivel Agua (LM   m.)</a:t>
          </a:r>
        </a:p>
      </xdr:txBody>
    </xdr:sp>
    <xdr:clientData/>
  </xdr:twoCellAnchor>
  <xdr:twoCellAnchor>
    <xdr:from>
      <xdr:col>9</xdr:col>
      <xdr:colOff>63842</xdr:colOff>
      <xdr:row>7</xdr:row>
      <xdr:rowOff>47848</xdr:rowOff>
    </xdr:from>
    <xdr:to>
      <xdr:col>14</xdr:col>
      <xdr:colOff>621735</xdr:colOff>
      <xdr:row>8</xdr:row>
      <xdr:rowOff>191633</xdr:rowOff>
    </xdr:to>
    <xdr:sp macro="" textlink="">
      <xdr:nvSpPr>
        <xdr:cNvPr id="5" name="5 CuadroTexto"/>
        <xdr:cNvSpPr txBox="1"/>
      </xdr:nvSpPr>
      <xdr:spPr>
        <a:xfrm>
          <a:off x="8712542" y="1762348"/>
          <a:ext cx="4367893" cy="3819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s-CO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NIVEL DESBORDAMIENTO (LM = 7,817 m.)</a:t>
          </a:r>
        </a:p>
      </xdr:txBody>
    </xdr:sp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0.59466</cdr:x>
      <cdr:y>0.42089</cdr:y>
    </cdr:from>
    <cdr:to>
      <cdr:x>0.59466</cdr:x>
      <cdr:y>0.42089</cdr:y>
    </cdr:to>
    <cdr:grpSp>
      <cdr:nvGrpSpPr>
        <cdr:cNvPr id="7" name="1 Grupo"/>
        <cdr:cNvGrpSpPr/>
      </cdr:nvGrpSpPr>
      <cdr:grpSpPr>
        <a:xfrm xmlns:a="http://schemas.openxmlformats.org/drawingml/2006/main" rot="10800000">
          <a:off x="7085835" y="3089203"/>
          <a:ext cx="0" cy="0"/>
          <a:chOff x="7085835" y="3089203"/>
          <a:chExt cx="0" cy="0"/>
        </a:xfrm>
      </cdr:grpSpPr>
    </cdr:grpSp>
  </cdr:relSizeAnchor>
  <cdr:relSizeAnchor xmlns:cdr="http://schemas.openxmlformats.org/drawingml/2006/chartDrawing">
    <cdr:from>
      <cdr:x>0.70796</cdr:x>
      <cdr:y>0.70283</cdr:y>
    </cdr:from>
    <cdr:to>
      <cdr:x>0.93365</cdr:x>
      <cdr:y>0.89539</cdr:y>
    </cdr:to>
    <cdr:sp macro="" textlink="">
      <cdr:nvSpPr>
        <cdr:cNvPr id="11" name="1 CuadroTexto"/>
        <cdr:cNvSpPr txBox="1"/>
      </cdr:nvSpPr>
      <cdr:spPr>
        <a:xfrm xmlns:a="http://schemas.openxmlformats.org/drawingml/2006/main">
          <a:off x="8435902" y="5158593"/>
          <a:ext cx="2689271" cy="14133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solidFill>
            <a:schemeClr val="tx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Estación: Sta Maria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Corriente: Meta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Código: 35267030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Levantó: R. Gonzalez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Dibujó: Lpineda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Fecha: 20171015</a:t>
          </a:r>
        </a:p>
      </cdr:txBody>
    </cdr:sp>
  </cdr:relSizeAnchor>
  <cdr:relSizeAnchor xmlns:cdr="http://schemas.openxmlformats.org/drawingml/2006/chartDrawing">
    <cdr:from>
      <cdr:x>0.4219</cdr:x>
      <cdr:y>0.72083</cdr:y>
    </cdr:from>
    <cdr:to>
      <cdr:x>0.4219</cdr:x>
      <cdr:y>0.72083</cdr:y>
    </cdr:to>
    <cdr:sp macro="" textlink="">
      <cdr:nvSpPr>
        <cdr:cNvPr id="119809" name="Texto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37601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CO" sz="875" b="0" i="0" strike="noStrike">
              <a:solidFill>
                <a:srgbClr val="000000"/>
              </a:solidFill>
              <a:latin typeface="Arial"/>
              <a:cs typeface="Arial"/>
            </a:rPr>
            <a:t>na</a:t>
          </a:r>
        </a:p>
      </cdr:txBody>
    </cdr:sp>
  </cdr:relSizeAnchor>
  <cdr:relSizeAnchor xmlns:cdr="http://schemas.openxmlformats.org/drawingml/2006/chartDrawing">
    <cdr:from>
      <cdr:x>0.45141</cdr:x>
      <cdr:y>0.72083</cdr:y>
    </cdr:from>
    <cdr:to>
      <cdr:x>0.45141</cdr:x>
      <cdr:y>0.72083</cdr:y>
    </cdr:to>
    <cdr:sp macro="" textlink="">
      <cdr:nvSpPr>
        <cdr:cNvPr id="119810" name="Texto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175660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0.59466</cdr:x>
      <cdr:y>0.42089</cdr:y>
    </cdr:from>
    <cdr:to>
      <cdr:x>0.59466</cdr:x>
      <cdr:y>0.42089</cdr:y>
    </cdr:to>
    <cdr:grpSp>
      <cdr:nvGrpSpPr>
        <cdr:cNvPr id="2" name="1 Grupo"/>
        <cdr:cNvGrpSpPr/>
      </cdr:nvGrpSpPr>
      <cdr:grpSpPr>
        <a:xfrm xmlns:a="http://schemas.openxmlformats.org/drawingml/2006/main" rot="10800000">
          <a:off x="7085835" y="3089203"/>
          <a:ext cx="0" cy="0"/>
          <a:chOff x="7085835" y="3089203"/>
          <a:chExt cx="0" cy="0"/>
        </a:xfrm>
      </cdr:grpSpPr>
    </cdr:grpSp>
  </cdr:relSizeAnchor>
  <cdr:relSizeAnchor xmlns:cdr="http://schemas.openxmlformats.org/drawingml/2006/chartDrawing">
    <cdr:from>
      <cdr:x>0.10415</cdr:x>
      <cdr:y>0.21309</cdr:y>
    </cdr:from>
    <cdr:to>
      <cdr:x>0.15325</cdr:x>
      <cdr:y>0.25964</cdr:y>
    </cdr:to>
    <cdr:sp macro="" textlink="">
      <cdr:nvSpPr>
        <cdr:cNvPr id="17" name="1 CuadroTexto"/>
        <cdr:cNvSpPr txBox="1"/>
      </cdr:nvSpPr>
      <cdr:spPr>
        <a:xfrm xmlns:a="http://schemas.openxmlformats.org/drawingml/2006/main">
          <a:off x="1241061" y="1559972"/>
          <a:ext cx="585065" cy="3407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8 m.</a:t>
          </a:r>
        </a:p>
      </cdr:txBody>
    </cdr:sp>
  </cdr:relSizeAnchor>
  <cdr:relSizeAnchor xmlns:cdr="http://schemas.openxmlformats.org/drawingml/2006/chartDrawing">
    <cdr:from>
      <cdr:x>0.4219</cdr:x>
      <cdr:y>0.72083</cdr:y>
    </cdr:from>
    <cdr:to>
      <cdr:x>0.4219</cdr:x>
      <cdr:y>0.72083</cdr:y>
    </cdr:to>
    <cdr:sp macro="" textlink="">
      <cdr:nvSpPr>
        <cdr:cNvPr id="19" name="Texto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37601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CO" sz="875" b="0" i="0" strike="noStrike">
              <a:solidFill>
                <a:srgbClr val="000000"/>
              </a:solidFill>
              <a:latin typeface="Arial"/>
              <a:cs typeface="Arial"/>
            </a:rPr>
            <a:t>na</a:t>
          </a:r>
        </a:p>
      </cdr:txBody>
    </cdr:sp>
  </cdr:relSizeAnchor>
  <cdr:relSizeAnchor xmlns:cdr="http://schemas.openxmlformats.org/drawingml/2006/chartDrawing">
    <cdr:from>
      <cdr:x>0.45141</cdr:x>
      <cdr:y>0.72083</cdr:y>
    </cdr:from>
    <cdr:to>
      <cdr:x>0.45141</cdr:x>
      <cdr:y>0.72083</cdr:y>
    </cdr:to>
    <cdr:sp macro="" textlink="">
      <cdr:nvSpPr>
        <cdr:cNvPr id="20" name="Texto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175660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0.09947</cdr:x>
      <cdr:y>0.27417</cdr:y>
    </cdr:from>
    <cdr:to>
      <cdr:x>0.14857</cdr:x>
      <cdr:y>0.32072</cdr:y>
    </cdr:to>
    <cdr:sp macro="" textlink="">
      <cdr:nvSpPr>
        <cdr:cNvPr id="21" name="1 CuadroTexto"/>
        <cdr:cNvSpPr txBox="1"/>
      </cdr:nvSpPr>
      <cdr:spPr>
        <a:xfrm xmlns:a="http://schemas.openxmlformats.org/drawingml/2006/main">
          <a:off x="1185237" y="2007117"/>
          <a:ext cx="585065" cy="3407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7 m.</a:t>
          </a:r>
        </a:p>
      </cdr:txBody>
    </cdr:sp>
  </cdr:relSizeAnchor>
  <cdr:relSizeAnchor xmlns:cdr="http://schemas.openxmlformats.org/drawingml/2006/chartDrawing">
    <cdr:from>
      <cdr:x>0.10587</cdr:x>
      <cdr:y>0.39071</cdr:y>
    </cdr:from>
    <cdr:to>
      <cdr:x>0.15497</cdr:x>
      <cdr:y>0.43727</cdr:y>
    </cdr:to>
    <cdr:sp macro="" textlink="">
      <cdr:nvSpPr>
        <cdr:cNvPr id="22" name="1 CuadroTexto"/>
        <cdr:cNvSpPr txBox="1"/>
      </cdr:nvSpPr>
      <cdr:spPr>
        <a:xfrm xmlns:a="http://schemas.openxmlformats.org/drawingml/2006/main">
          <a:off x="1261477" y="2867728"/>
          <a:ext cx="585065" cy="34166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5 m.</a:t>
          </a:r>
        </a:p>
      </cdr:txBody>
    </cdr:sp>
  </cdr:relSizeAnchor>
  <cdr:relSizeAnchor xmlns:cdr="http://schemas.openxmlformats.org/drawingml/2006/chartDrawing">
    <cdr:from>
      <cdr:x>0.09792</cdr:x>
      <cdr:y>0.07617</cdr:y>
    </cdr:from>
    <cdr:to>
      <cdr:x>0.19385</cdr:x>
      <cdr:y>0.11521</cdr:y>
    </cdr:to>
    <cdr:sp macro="" textlink="">
      <cdr:nvSpPr>
        <cdr:cNvPr id="25" name="5 CuadroTexto"/>
        <cdr:cNvSpPr txBox="1"/>
      </cdr:nvSpPr>
      <cdr:spPr>
        <a:xfrm xmlns:a="http://schemas.openxmlformats.org/drawingml/2006/main">
          <a:off x="1166758" y="540377"/>
          <a:ext cx="1143080" cy="27696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Maximetro</a:t>
          </a:r>
        </a:p>
        <a:p xmlns:a="http://schemas.openxmlformats.org/drawingml/2006/main">
          <a:pPr algn="l" rtl="0">
            <a:defRPr sz="1000"/>
          </a:pPr>
          <a:endParaRPr lang="es-CO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0.09219</cdr:x>
      <cdr:y>0.03036</cdr:y>
    </cdr:from>
    <cdr:to>
      <cdr:x>0.26379</cdr:x>
      <cdr:y>0.07063</cdr:y>
    </cdr:to>
    <cdr:sp macro="" textlink="">
      <cdr:nvSpPr>
        <cdr:cNvPr id="18" name="5 CuadroTexto"/>
        <cdr:cNvSpPr txBox="1"/>
      </cdr:nvSpPr>
      <cdr:spPr>
        <a:xfrm xmlns:a="http://schemas.openxmlformats.org/drawingml/2006/main">
          <a:off x="1098550" y="222250"/>
          <a:ext cx="2044700" cy="2948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MARGEN DERECHA 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2</xdr:row>
      <xdr:rowOff>19050</xdr:rowOff>
    </xdr:from>
    <xdr:to>
      <xdr:col>20</xdr:col>
      <xdr:colOff>9525</xdr:colOff>
      <xdr:row>39</xdr:row>
      <xdr:rowOff>100693</xdr:rowOff>
    </xdr:to>
    <xdr:graphicFrame macro="">
      <xdr:nvGraphicFramePr>
        <xdr:cNvPr id="4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155677</xdr:colOff>
      <xdr:row>2</xdr:row>
      <xdr:rowOff>155121</xdr:rowOff>
    </xdr:from>
    <xdr:ext cx="1959726" cy="2076450"/>
    <xdr:pic>
      <xdr:nvPicPr>
        <xdr:cNvPr id="5" name="Picture 3" descr="logonuev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3256"/>
        <a:stretch>
          <a:fillRect/>
        </a:stretch>
      </xdr:blipFill>
      <xdr:spPr bwMode="auto">
        <a:xfrm>
          <a:off x="7375627" y="688521"/>
          <a:ext cx="1959726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0.59466</cdr:x>
      <cdr:y>0.42089</cdr:y>
    </cdr:from>
    <cdr:to>
      <cdr:x>0.59466</cdr:x>
      <cdr:y>0.42089</cdr:y>
    </cdr:to>
    <cdr:grpSp>
      <cdr:nvGrpSpPr>
        <cdr:cNvPr id="7" name="1 Grupo"/>
        <cdr:cNvGrpSpPr/>
      </cdr:nvGrpSpPr>
      <cdr:grpSpPr>
        <a:xfrm xmlns:a="http://schemas.openxmlformats.org/drawingml/2006/main" rot="10800000">
          <a:off x="7085835" y="3762712"/>
          <a:ext cx="0" cy="0"/>
          <a:chOff x="7085835" y="3762712"/>
          <a:chExt cx="0" cy="0"/>
        </a:xfrm>
      </cdr:grpSpPr>
    </cdr:grpSp>
  </cdr:relSizeAnchor>
  <cdr:relSizeAnchor xmlns:cdr="http://schemas.openxmlformats.org/drawingml/2006/chartDrawing">
    <cdr:from>
      <cdr:x>0.69198</cdr:x>
      <cdr:y>0.65421</cdr:y>
    </cdr:from>
    <cdr:to>
      <cdr:x>0.92406</cdr:x>
      <cdr:y>0.85837</cdr:y>
    </cdr:to>
    <cdr:sp macro="" textlink="">
      <cdr:nvSpPr>
        <cdr:cNvPr id="11" name="1 CuadroTexto"/>
        <cdr:cNvSpPr txBox="1"/>
      </cdr:nvSpPr>
      <cdr:spPr>
        <a:xfrm xmlns:a="http://schemas.openxmlformats.org/drawingml/2006/main">
          <a:off x="8245430" y="4764326"/>
          <a:ext cx="2765470" cy="14867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solidFill>
            <a:schemeClr val="tx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Estación: Aceitico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Corriente: Meta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Código: 35257040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Levantó: R.Gonzalez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Dibujó: Lpineda</a:t>
          </a:r>
        </a:p>
        <a:p xmlns:a="http://schemas.openxmlformats.org/drawingml/2006/main">
          <a:pPr algn="l" rtl="0">
            <a:defRPr sz="1000"/>
          </a:pPr>
          <a:r>
            <a:rPr lang="es-CO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Fecha: 20171019</a:t>
          </a:r>
        </a:p>
      </cdr:txBody>
    </cdr:sp>
  </cdr:relSizeAnchor>
  <cdr:relSizeAnchor xmlns:cdr="http://schemas.openxmlformats.org/drawingml/2006/chartDrawing">
    <cdr:from>
      <cdr:x>0.4219</cdr:x>
      <cdr:y>0.72083</cdr:y>
    </cdr:from>
    <cdr:to>
      <cdr:x>0.4219</cdr:x>
      <cdr:y>0.72083</cdr:y>
    </cdr:to>
    <cdr:sp macro="" textlink="">
      <cdr:nvSpPr>
        <cdr:cNvPr id="119809" name="Texto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37601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CO" sz="875" b="0" i="0" strike="noStrike">
              <a:solidFill>
                <a:srgbClr val="000000"/>
              </a:solidFill>
              <a:latin typeface="Arial"/>
              <a:cs typeface="Arial"/>
            </a:rPr>
            <a:t>na</a:t>
          </a:r>
        </a:p>
      </cdr:txBody>
    </cdr:sp>
  </cdr:relSizeAnchor>
  <cdr:relSizeAnchor xmlns:cdr="http://schemas.openxmlformats.org/drawingml/2006/chartDrawing">
    <cdr:from>
      <cdr:x>0.45141</cdr:x>
      <cdr:y>0.72083</cdr:y>
    </cdr:from>
    <cdr:to>
      <cdr:x>0.45141</cdr:x>
      <cdr:y>0.72083</cdr:y>
    </cdr:to>
    <cdr:sp macro="" textlink="">
      <cdr:nvSpPr>
        <cdr:cNvPr id="119810" name="Texto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175660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0.59466</cdr:x>
      <cdr:y>0.42089</cdr:y>
    </cdr:from>
    <cdr:to>
      <cdr:x>0.59466</cdr:x>
      <cdr:y>0.42089</cdr:y>
    </cdr:to>
    <cdr:grpSp>
      <cdr:nvGrpSpPr>
        <cdr:cNvPr id="2" name="1 Grupo"/>
        <cdr:cNvGrpSpPr/>
      </cdr:nvGrpSpPr>
      <cdr:grpSpPr>
        <a:xfrm xmlns:a="http://schemas.openxmlformats.org/drawingml/2006/main" rot="10800000">
          <a:off x="7085835" y="3762712"/>
          <a:ext cx="0" cy="0"/>
          <a:chOff x="7085835" y="3762712"/>
          <a:chExt cx="0" cy="0"/>
        </a:xfrm>
      </cdr:grpSpPr>
    </cdr:grpSp>
  </cdr:relSizeAnchor>
  <cdr:relSizeAnchor xmlns:cdr="http://schemas.openxmlformats.org/drawingml/2006/chartDrawing">
    <cdr:from>
      <cdr:x>0.4219</cdr:x>
      <cdr:y>0.72083</cdr:y>
    </cdr:from>
    <cdr:to>
      <cdr:x>0.4219</cdr:x>
      <cdr:y>0.72083</cdr:y>
    </cdr:to>
    <cdr:sp macro="" textlink="">
      <cdr:nvSpPr>
        <cdr:cNvPr id="19" name="Texto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37601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s-CO" sz="875" b="0" i="0" strike="noStrike">
              <a:solidFill>
                <a:srgbClr val="000000"/>
              </a:solidFill>
              <a:latin typeface="Arial"/>
              <a:cs typeface="Arial"/>
            </a:rPr>
            <a:t>na</a:t>
          </a:r>
        </a:p>
      </cdr:txBody>
    </cdr:sp>
  </cdr:relSizeAnchor>
  <cdr:relSizeAnchor xmlns:cdr="http://schemas.openxmlformats.org/drawingml/2006/chartDrawing">
    <cdr:from>
      <cdr:x>0.45141</cdr:x>
      <cdr:y>0.72083</cdr:y>
    </cdr:from>
    <cdr:to>
      <cdr:x>0.45141</cdr:x>
      <cdr:y>0.72083</cdr:y>
    </cdr:to>
    <cdr:sp macro="" textlink="">
      <cdr:nvSpPr>
        <cdr:cNvPr id="20" name="Texto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175660" y="6343165"/>
          <a:ext cx="0" cy="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CO"/>
        </a:p>
      </cdr:txBody>
    </cdr:sp>
  </cdr:relSizeAnchor>
  <cdr:relSizeAnchor xmlns:cdr="http://schemas.openxmlformats.org/drawingml/2006/chartDrawing">
    <cdr:from>
      <cdr:x>0.43113</cdr:x>
      <cdr:y>0.3739</cdr:y>
    </cdr:from>
    <cdr:to>
      <cdr:x>0.6401</cdr:x>
      <cdr:y>0.43725</cdr:y>
    </cdr:to>
    <cdr:sp macro="" textlink="">
      <cdr:nvSpPr>
        <cdr:cNvPr id="9" name="5 CuadroTexto"/>
        <cdr:cNvSpPr txBox="1"/>
      </cdr:nvSpPr>
      <cdr:spPr>
        <a:xfrm xmlns:a="http://schemas.openxmlformats.org/drawingml/2006/main">
          <a:off x="5137190" y="3406720"/>
          <a:ext cx="2490039" cy="57720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Nivel Agua (LM 7.03 m.)</a:t>
          </a:r>
        </a:p>
      </cdr:txBody>
    </cdr:sp>
  </cdr:relSizeAnchor>
  <cdr:relSizeAnchor xmlns:cdr="http://schemas.openxmlformats.org/drawingml/2006/chartDrawing">
    <cdr:from>
      <cdr:x>0.09932</cdr:x>
      <cdr:y>0.32578</cdr:y>
    </cdr:from>
    <cdr:to>
      <cdr:x>0.14662</cdr:x>
      <cdr:y>0.36163</cdr:y>
    </cdr:to>
    <cdr:sp macro="" textlink="">
      <cdr:nvSpPr>
        <cdr:cNvPr id="12" name="5 CuadroTexto"/>
        <cdr:cNvSpPr txBox="1"/>
      </cdr:nvSpPr>
      <cdr:spPr>
        <a:xfrm xmlns:a="http://schemas.openxmlformats.org/drawingml/2006/main">
          <a:off x="1183464" y="2909888"/>
          <a:ext cx="563616" cy="32021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050" b="1" i="0" u="none" strike="noStrike" baseline="0">
              <a:solidFill>
                <a:srgbClr val="000000"/>
              </a:solidFill>
              <a:latin typeface="Arial"/>
              <a:cs typeface="Arial"/>
            </a:rPr>
            <a:t>10 m.</a:t>
          </a:r>
        </a:p>
      </cdr:txBody>
    </cdr:sp>
  </cdr:relSizeAnchor>
  <cdr:relSizeAnchor xmlns:cdr="http://schemas.openxmlformats.org/drawingml/2006/chartDrawing">
    <cdr:from>
      <cdr:x>0.10005</cdr:x>
      <cdr:y>0.3437</cdr:y>
    </cdr:from>
    <cdr:to>
      <cdr:x>0.13895</cdr:x>
      <cdr:y>0.3789</cdr:y>
    </cdr:to>
    <cdr:sp macro="" textlink="">
      <cdr:nvSpPr>
        <cdr:cNvPr id="13" name="5 CuadroTexto"/>
        <cdr:cNvSpPr txBox="1"/>
      </cdr:nvSpPr>
      <cdr:spPr>
        <a:xfrm xmlns:a="http://schemas.openxmlformats.org/drawingml/2006/main">
          <a:off x="1192209" y="3069877"/>
          <a:ext cx="463523" cy="31440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9 m.</a:t>
          </a:r>
        </a:p>
      </cdr:txBody>
    </cdr:sp>
  </cdr:relSizeAnchor>
  <cdr:relSizeAnchor xmlns:cdr="http://schemas.openxmlformats.org/drawingml/2006/chartDrawing">
    <cdr:from>
      <cdr:x>0.09972</cdr:x>
      <cdr:y>0.36296</cdr:y>
    </cdr:from>
    <cdr:to>
      <cdr:x>0.14362</cdr:x>
      <cdr:y>0.3999</cdr:y>
    </cdr:to>
    <cdr:sp macro="" textlink="">
      <cdr:nvSpPr>
        <cdr:cNvPr id="14" name="5 CuadroTexto"/>
        <cdr:cNvSpPr txBox="1"/>
      </cdr:nvSpPr>
      <cdr:spPr>
        <a:xfrm xmlns:a="http://schemas.openxmlformats.org/drawingml/2006/main">
          <a:off x="1188250" y="3241919"/>
          <a:ext cx="523102" cy="3299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8 m.</a:t>
          </a:r>
        </a:p>
      </cdr:txBody>
    </cdr:sp>
  </cdr:relSizeAnchor>
  <cdr:relSizeAnchor xmlns:cdr="http://schemas.openxmlformats.org/drawingml/2006/chartDrawing">
    <cdr:from>
      <cdr:x>0.09885</cdr:x>
      <cdr:y>0.39477</cdr:y>
    </cdr:from>
    <cdr:to>
      <cdr:x>0.14095</cdr:x>
      <cdr:y>0.42534</cdr:y>
    </cdr:to>
    <cdr:sp macro="" textlink="">
      <cdr:nvSpPr>
        <cdr:cNvPr id="15" name="5 CuadroTexto"/>
        <cdr:cNvSpPr txBox="1"/>
      </cdr:nvSpPr>
      <cdr:spPr>
        <a:xfrm xmlns:a="http://schemas.openxmlformats.org/drawingml/2006/main">
          <a:off x="1177928" y="3526086"/>
          <a:ext cx="501655" cy="2730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s-CO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7 m.</a:t>
          </a:r>
        </a:p>
      </cdr:txBody>
    </cdr:sp>
  </cdr:relSizeAnchor>
  <cdr:relSizeAnchor xmlns:cdr="http://schemas.openxmlformats.org/drawingml/2006/chartDrawing">
    <cdr:from>
      <cdr:x>0.30003</cdr:x>
      <cdr:y>0.31996</cdr:y>
    </cdr:from>
    <cdr:to>
      <cdr:x>0.66659</cdr:x>
      <cdr:y>0.36093</cdr:y>
    </cdr:to>
    <cdr:sp macro="" textlink="">
      <cdr:nvSpPr>
        <cdr:cNvPr id="17" name="5 CuadroTexto"/>
        <cdr:cNvSpPr txBox="1"/>
      </cdr:nvSpPr>
      <cdr:spPr>
        <a:xfrm xmlns:a="http://schemas.openxmlformats.org/drawingml/2006/main">
          <a:off x="3575050" y="2908299"/>
          <a:ext cx="4367893" cy="372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000"/>
          </a:pPr>
          <a:r>
            <a:rPr lang="es-CO" sz="1400" b="1" i="0" u="none" strike="noStrike" baseline="0">
              <a:solidFill>
                <a:srgbClr val="FF0000"/>
              </a:solidFill>
              <a:latin typeface="Arial"/>
              <a:cs typeface="Arial"/>
            </a:rPr>
            <a:t>NIVEL DESBORDAMIENTO (LM = 9.019 m.)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ecerra/Desktop/IDEAM/Documentos%20varios/ACTUALIZACION%20TODOS%20PERFILES%20TRANSVERSALES%202019/PerfilesAO3/35107030_CABUYARO_META-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ecerra/Desktop/IDEAM/Documentos%20varios/ACTUALIZACION%20TODOS%20PERFILES%20TRANSVERSALES%202019/PerfilesAO3/35117010_HUMAPO_META-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ecerra/Desktop/IDEAM/Documentos%20varios/ACTUALIZACION%20TODOS%20PERFILES%20TRANSVERSALES%202019/PerfilesAO3/32107010_PTO_ARTURO_GUAVIAR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ecerra/Desktop/IDEAM/Documentos%20varios/ACTUALIZACION%20TODOS%20PERFILES%20TRANSVERSALES%202019/PerfilesAO3/32097010_MAPIRIPAN_GUAVIARE-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ecerra/Desktop/IDEAM/Documentos%20varios/ACTUALIZACION%20TODOS%20PERFILES%20TRANSVERSALES%202019/PerfilesAO3/32157010_MAPIRIPANA_GUAVIARE-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ecerra/Desktop/IDEAM/Documentos%20varios/ACTUALIZACION%20TODOS%20PERFILES%20TRANSVERSALES%202019/PerfilesAO3/32157040_PUEBLO_NUEVO_GUAVIARE-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ecerra/Desktop/IDEAM/Documentos%20varios/ACTUALIZACION%20TODOS%20PERFILES%20TRANSVERSALES%202019/PerfilesAO3/32207010_EL_CEJAL_GUAVIARE-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ecerra/Desktop/IDEAM/Documentos%20varios/ACTUALIZACION%20TODOS%20PERFILES%20TRANSVERSALES%202019/PerfilesAO3/31097010_GUAYARE_GUAVIARE-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ecerra/Desktop/IDEAM/Documentos%20varios/ACTUALIZACION%20TODOS%20PERFILES%20TRANSVERSALES%202019/PerfilesAO7/6.0%20%20BajoPutumayoAmazonas/47047050%20Pto%20Leguizamo-2017-P-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ecerra/Desktop/IDEAM/Documentos%20varios/ACTUALIZACION%20TODOS%20PERFILES%20TRANSVERSALES%202019/PerfilesAO7/5.0%20%20PutumayoTerrestre/47017160%20Pte%20Texas-2017-P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ecerra/Desktop/IDEAM/Documentos%20varios/ACTUALIZACION%20TODOS%20PERFILES%20TRANSVERSALES%202019/PerfilesAO3/35267030_STA_MARIA_META-1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ecerra/Desktop/IDEAM/Documentos%20varios/ACTUALIZACION%20TODOS%20PERFILES%20TRANSVERSALES%202019/PerfilesAO3/35257040_ACEITICO_META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510703.Cabuyaro.250404"/>
      <sheetName val="3510703.Cabuyaro.290904"/>
      <sheetName val="3510703.Cabuyaro.050305"/>
      <sheetName val="3510703.Cabuyaro.080905"/>
      <sheetName val="3510703.Cabuyaro.020306"/>
      <sheetName val="3510703.Cabuyaro.150906"/>
      <sheetName val="3510703.Cabuyaro.261107"/>
      <sheetName val="3510703.Cabuyaro.250408"/>
      <sheetName val="3510703.Cabuyaro.110708"/>
      <sheetName val="3510703.Cabuyaro.301008"/>
      <sheetName val="3510703.Cabuyaro.020209"/>
      <sheetName val="3510703.Cabuyaro.300410"/>
      <sheetName val="3510703.Cabuyaro.030411"/>
      <sheetName val="3510703.Cabuyaro.170611"/>
      <sheetName val="3510703.Cabuyaro.120412"/>
      <sheetName val="3510703.Cabuyaro.121012"/>
      <sheetName val="3510703.Cabuyaro.240513"/>
      <sheetName val="3510703.Cabuyaro.181013"/>
      <sheetName val="3510703.Cabuyaro.28082014"/>
      <sheetName val="3510703.Cabuyaro.17052014"/>
      <sheetName val="3510703.Cabuyaro.04022015"/>
      <sheetName val="3510703.Cabuyaro.23052015"/>
      <sheetName val="3510703.Cabuyaro.04092015"/>
      <sheetName val="35107030_CABUYARO_20151125"/>
      <sheetName val="35107030_CABUYARO_20160424  "/>
      <sheetName val="35107030_CABUYARO_20161013"/>
      <sheetName val="35107030_CABUYARO_20170428"/>
      <sheetName val="35107030_CABUYARO_20170811"/>
      <sheetName val="35107030_CABUYARO_20170811_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2">
          <cell r="B2">
            <v>167.428</v>
          </cell>
        </row>
        <row r="3">
          <cell r="A3">
            <v>0</v>
          </cell>
          <cell r="B3">
            <v>168.67599999999999</v>
          </cell>
        </row>
        <row r="4">
          <cell r="A4">
            <v>30</v>
          </cell>
          <cell r="B4">
            <v>168.67599999999999</v>
          </cell>
        </row>
        <row r="5">
          <cell r="A5">
            <v>36</v>
          </cell>
          <cell r="B5">
            <v>164.11099999999999</v>
          </cell>
        </row>
        <row r="6">
          <cell r="A6">
            <v>36</v>
          </cell>
          <cell r="B6">
            <v>164.11099999999999</v>
          </cell>
        </row>
        <row r="7">
          <cell r="A7">
            <v>42</v>
          </cell>
          <cell r="B7">
            <v>156.36099999999999</v>
          </cell>
        </row>
        <row r="8">
          <cell r="A8">
            <v>48</v>
          </cell>
          <cell r="B8">
            <v>156.291</v>
          </cell>
        </row>
        <row r="9">
          <cell r="A9">
            <v>54</v>
          </cell>
          <cell r="B9">
            <v>152.81099999999998</v>
          </cell>
        </row>
        <row r="10">
          <cell r="A10">
            <v>60</v>
          </cell>
          <cell r="B10">
            <v>152.661</v>
          </cell>
        </row>
        <row r="11">
          <cell r="A11">
            <v>66</v>
          </cell>
          <cell r="B11">
            <v>152.761</v>
          </cell>
        </row>
        <row r="12">
          <cell r="A12">
            <v>72</v>
          </cell>
          <cell r="B12">
            <v>153.08099999999999</v>
          </cell>
        </row>
        <row r="13">
          <cell r="A13">
            <v>78</v>
          </cell>
          <cell r="B13">
            <v>153.691</v>
          </cell>
        </row>
        <row r="14">
          <cell r="A14">
            <v>84</v>
          </cell>
          <cell r="B14">
            <v>153.81099999999998</v>
          </cell>
        </row>
        <row r="15">
          <cell r="A15">
            <v>90</v>
          </cell>
          <cell r="B15">
            <v>153.911</v>
          </cell>
        </row>
        <row r="16">
          <cell r="A16">
            <v>96</v>
          </cell>
          <cell r="B16">
            <v>154.92099999999999</v>
          </cell>
        </row>
        <row r="17">
          <cell r="A17">
            <v>102</v>
          </cell>
          <cell r="B17">
            <v>155.98099999999999</v>
          </cell>
        </row>
        <row r="18">
          <cell r="A18">
            <v>108</v>
          </cell>
          <cell r="B18">
            <v>155.971</v>
          </cell>
        </row>
        <row r="19">
          <cell r="A19">
            <v>115</v>
          </cell>
          <cell r="B19">
            <v>156.78099999999998</v>
          </cell>
        </row>
        <row r="20">
          <cell r="A20">
            <v>122</v>
          </cell>
          <cell r="B20">
            <v>157.34099999999998</v>
          </cell>
        </row>
        <row r="21">
          <cell r="A21">
            <v>130</v>
          </cell>
          <cell r="B21">
            <v>157.571</v>
          </cell>
        </row>
        <row r="22">
          <cell r="A22">
            <v>138</v>
          </cell>
          <cell r="B22">
            <v>159.011</v>
          </cell>
        </row>
        <row r="23">
          <cell r="A23">
            <v>146</v>
          </cell>
          <cell r="B23">
            <v>159.96099999999998</v>
          </cell>
        </row>
        <row r="24">
          <cell r="A24">
            <v>155</v>
          </cell>
          <cell r="B24">
            <v>162.21099999999998</v>
          </cell>
        </row>
        <row r="25">
          <cell r="A25">
            <v>164</v>
          </cell>
          <cell r="B25">
            <v>164.11099999999999</v>
          </cell>
        </row>
        <row r="26">
          <cell r="A26">
            <v>169</v>
          </cell>
          <cell r="B26">
            <v>165.626</v>
          </cell>
        </row>
      </sheetData>
      <sheetData sheetId="27">
        <row r="3">
          <cell r="A3">
            <v>0</v>
          </cell>
          <cell r="B3">
            <v>165.65899999999999</v>
          </cell>
        </row>
        <row r="4">
          <cell r="A4">
            <v>10</v>
          </cell>
          <cell r="B4">
            <v>165.619</v>
          </cell>
        </row>
        <row r="5">
          <cell r="A5">
            <v>23.2</v>
          </cell>
          <cell r="B5">
            <v>165.71299999999999</v>
          </cell>
        </row>
        <row r="6">
          <cell r="A6">
            <v>23.2</v>
          </cell>
          <cell r="B6">
            <v>163.381</v>
          </cell>
        </row>
        <row r="7">
          <cell r="A7">
            <v>23.2</v>
          </cell>
          <cell r="B7">
            <v>162.381</v>
          </cell>
        </row>
        <row r="8">
          <cell r="A8">
            <v>28</v>
          </cell>
          <cell r="B8">
            <v>160.71100000000001</v>
          </cell>
        </row>
        <row r="9">
          <cell r="A9">
            <v>35</v>
          </cell>
          <cell r="B9">
            <v>160.261</v>
          </cell>
        </row>
        <row r="10">
          <cell r="A10">
            <v>42</v>
          </cell>
          <cell r="B10">
            <v>160.27099999999999</v>
          </cell>
        </row>
        <row r="11">
          <cell r="A11">
            <v>49</v>
          </cell>
          <cell r="B11">
            <v>154.20099999999999</v>
          </cell>
        </row>
        <row r="12">
          <cell r="A12">
            <v>56</v>
          </cell>
          <cell r="B12">
            <v>151.68100000000001</v>
          </cell>
        </row>
        <row r="13">
          <cell r="A13">
            <v>63</v>
          </cell>
          <cell r="B13">
            <v>150.911</v>
          </cell>
        </row>
        <row r="14">
          <cell r="A14">
            <v>70</v>
          </cell>
          <cell r="B14">
            <v>149.93100000000001</v>
          </cell>
        </row>
        <row r="15">
          <cell r="A15">
            <v>77</v>
          </cell>
          <cell r="B15">
            <v>151.58099999999999</v>
          </cell>
        </row>
        <row r="16">
          <cell r="A16">
            <v>84</v>
          </cell>
          <cell r="B16">
            <v>151.90100000000001</v>
          </cell>
        </row>
        <row r="17">
          <cell r="A17">
            <v>91</v>
          </cell>
          <cell r="B17">
            <v>152.511</v>
          </cell>
        </row>
        <row r="18">
          <cell r="A18">
            <v>98</v>
          </cell>
          <cell r="B18">
            <v>153.14099999999999</v>
          </cell>
        </row>
        <row r="19">
          <cell r="A19">
            <v>105</v>
          </cell>
          <cell r="B19">
            <v>153.95099999999999</v>
          </cell>
        </row>
        <row r="20">
          <cell r="A20">
            <v>112</v>
          </cell>
          <cell r="B20">
            <v>155.77099999999999</v>
          </cell>
        </row>
        <row r="21">
          <cell r="A21">
            <v>119</v>
          </cell>
          <cell r="B21">
            <v>159.441</v>
          </cell>
        </row>
        <row r="22">
          <cell r="A22">
            <v>129</v>
          </cell>
          <cell r="B22">
            <v>161.851</v>
          </cell>
        </row>
        <row r="23">
          <cell r="A23">
            <v>139</v>
          </cell>
          <cell r="B23">
            <v>162.09100000000001</v>
          </cell>
        </row>
        <row r="24">
          <cell r="A24">
            <v>149</v>
          </cell>
          <cell r="B24">
            <v>162.24100000000001</v>
          </cell>
        </row>
        <row r="25">
          <cell r="A25">
            <v>159</v>
          </cell>
          <cell r="B25">
            <v>162.46100000000001</v>
          </cell>
        </row>
        <row r="26">
          <cell r="A26">
            <v>169</v>
          </cell>
          <cell r="B26">
            <v>163.041</v>
          </cell>
        </row>
        <row r="46">
          <cell r="A46">
            <v>23.2</v>
          </cell>
          <cell r="B46">
            <v>163.381</v>
          </cell>
        </row>
        <row r="47">
          <cell r="A47">
            <v>169</v>
          </cell>
          <cell r="B47">
            <v>163.381</v>
          </cell>
        </row>
        <row r="48">
          <cell r="A48">
            <v>23.5</v>
          </cell>
          <cell r="B48">
            <v>166.63399999999999</v>
          </cell>
        </row>
        <row r="49">
          <cell r="A49">
            <v>23.5</v>
          </cell>
          <cell r="B49">
            <v>165.13399999999999</v>
          </cell>
        </row>
        <row r="50">
          <cell r="A50">
            <v>23.2</v>
          </cell>
          <cell r="B50">
            <v>165.60499999999999</v>
          </cell>
        </row>
        <row r="51">
          <cell r="A51">
            <v>23.2</v>
          </cell>
          <cell r="B51">
            <v>164.60499999999999</v>
          </cell>
        </row>
        <row r="52">
          <cell r="A52">
            <v>23.2</v>
          </cell>
          <cell r="B52">
            <v>164.601</v>
          </cell>
        </row>
        <row r="53">
          <cell r="A53">
            <v>23.2</v>
          </cell>
          <cell r="B53">
            <v>163.601</v>
          </cell>
        </row>
        <row r="58">
          <cell r="A58">
            <v>23.2</v>
          </cell>
          <cell r="B58">
            <v>163.041</v>
          </cell>
        </row>
        <row r="59">
          <cell r="A59">
            <v>169</v>
          </cell>
          <cell r="B59">
            <v>163.041</v>
          </cell>
        </row>
      </sheetData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511701.Humapo.160408"/>
      <sheetName val="3511701.Humapo.291107"/>
      <sheetName val="3511701.Humapo.290408"/>
      <sheetName val="3511701.Humapo.150708"/>
      <sheetName val="3511701.Humapo.251008"/>
      <sheetName val="3511701.Humapo."/>
      <sheetName val="3511701.Humapo.090410"/>
      <sheetName val="3511701.Humapo.200810"/>
      <sheetName val="3511701.Humapo.250311"/>
      <sheetName val="3511701.Humapo.251110"/>
      <sheetName val="3511701.Humapo.062211"/>
      <sheetName val="3511701.Humapo.150412"/>
      <sheetName val="3511701.Humapo.181012"/>
      <sheetName val="3511701.Humapo.290513"/>
      <sheetName val="3511701.Humapo.291013"/>
      <sheetName val="3511701.Humapo.26052014"/>
      <sheetName val="3511701.Humapo.09092014"/>
      <sheetName val="3511701.Humapo.01062015"/>
      <sheetName val="3511701.Humapo.15092015"/>
      <sheetName val="35117010_HUMAPO_20151208"/>
      <sheetName val="35117010_HUMAPO_20160427"/>
      <sheetName val="35117010_HUMAPO_20170325"/>
      <sheetName val="35117010_HUMAPO_20170509"/>
      <sheetName val="35117010_HUMAPO_201708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2">
          <cell r="A2">
            <v>0</v>
          </cell>
          <cell r="B2">
            <v>153</v>
          </cell>
        </row>
        <row r="3">
          <cell r="A3">
            <v>-6.7</v>
          </cell>
          <cell r="B3">
            <v>152.018</v>
          </cell>
        </row>
        <row r="4">
          <cell r="A4">
            <v>0</v>
          </cell>
          <cell r="B4">
            <v>151.43299999999999</v>
          </cell>
        </row>
        <row r="5">
          <cell r="A5">
            <v>5</v>
          </cell>
          <cell r="B5">
            <v>151.19800000000001</v>
          </cell>
        </row>
        <row r="6">
          <cell r="A6">
            <v>7.3</v>
          </cell>
          <cell r="B6">
            <v>149.922</v>
          </cell>
        </row>
        <row r="7">
          <cell r="A7">
            <v>8</v>
          </cell>
          <cell r="B7">
            <v>149.75300000000001</v>
          </cell>
        </row>
        <row r="8">
          <cell r="A8">
            <v>8</v>
          </cell>
          <cell r="B8">
            <v>149.10300000000001</v>
          </cell>
        </row>
        <row r="9">
          <cell r="A9">
            <v>25</v>
          </cell>
          <cell r="B9">
            <v>142.75300000000001</v>
          </cell>
        </row>
        <row r="10">
          <cell r="A10">
            <v>35</v>
          </cell>
          <cell r="B10">
            <v>142.51300000000001</v>
          </cell>
        </row>
        <row r="11">
          <cell r="A11">
            <v>45</v>
          </cell>
          <cell r="B11">
            <v>142.85300000000001</v>
          </cell>
        </row>
        <row r="12">
          <cell r="A12">
            <v>55</v>
          </cell>
          <cell r="B12">
            <v>143.56300000000002</v>
          </cell>
        </row>
        <row r="13">
          <cell r="A13">
            <v>65</v>
          </cell>
          <cell r="B13">
            <v>143.453</v>
          </cell>
        </row>
        <row r="14">
          <cell r="A14">
            <v>75</v>
          </cell>
          <cell r="B14">
            <v>144.04300000000001</v>
          </cell>
        </row>
        <row r="15">
          <cell r="A15">
            <v>85</v>
          </cell>
          <cell r="B15">
            <v>143.81300000000002</v>
          </cell>
        </row>
        <row r="16">
          <cell r="A16">
            <v>95</v>
          </cell>
          <cell r="B16">
            <v>143.76300000000001</v>
          </cell>
        </row>
        <row r="17">
          <cell r="A17">
            <v>105</v>
          </cell>
          <cell r="B17">
            <v>144.43300000000002</v>
          </cell>
        </row>
        <row r="18">
          <cell r="A18">
            <v>115</v>
          </cell>
          <cell r="B18">
            <v>144.71300000000002</v>
          </cell>
        </row>
        <row r="19">
          <cell r="A19">
            <v>125</v>
          </cell>
          <cell r="B19">
            <v>144.71300000000002</v>
          </cell>
        </row>
        <row r="20">
          <cell r="A20">
            <v>135</v>
          </cell>
          <cell r="B20">
            <v>144.71300000000002</v>
          </cell>
        </row>
        <row r="21">
          <cell r="A21">
            <v>145</v>
          </cell>
          <cell r="B21">
            <v>144.60300000000001</v>
          </cell>
        </row>
        <row r="22">
          <cell r="A22">
            <v>155</v>
          </cell>
          <cell r="B22">
            <v>144.77300000000002</v>
          </cell>
        </row>
        <row r="23">
          <cell r="A23">
            <v>165</v>
          </cell>
          <cell r="B23">
            <v>145.00300000000001</v>
          </cell>
        </row>
        <row r="24">
          <cell r="A24">
            <v>175</v>
          </cell>
          <cell r="B24">
            <v>145.10300000000001</v>
          </cell>
        </row>
        <row r="25">
          <cell r="A25">
            <v>185</v>
          </cell>
          <cell r="B25">
            <v>145.12300000000002</v>
          </cell>
        </row>
        <row r="26">
          <cell r="A26">
            <v>195</v>
          </cell>
          <cell r="B26">
            <v>145.143</v>
          </cell>
        </row>
        <row r="27">
          <cell r="A27">
            <v>205</v>
          </cell>
          <cell r="B27">
            <v>144.78300000000002</v>
          </cell>
        </row>
        <row r="28">
          <cell r="A28">
            <v>215</v>
          </cell>
          <cell r="B28">
            <v>144.55300000000003</v>
          </cell>
        </row>
        <row r="29">
          <cell r="A29">
            <v>225</v>
          </cell>
          <cell r="B29">
            <v>146.00300000000001</v>
          </cell>
        </row>
        <row r="30">
          <cell r="A30">
            <v>232.7</v>
          </cell>
          <cell r="B30">
            <v>149.55300000000003</v>
          </cell>
        </row>
        <row r="31">
          <cell r="A31">
            <v>232.7</v>
          </cell>
          <cell r="B31">
            <v>149.73599999999999</v>
          </cell>
        </row>
        <row r="32">
          <cell r="A32">
            <v>234.7</v>
          </cell>
          <cell r="B32">
            <v>151.4</v>
          </cell>
        </row>
        <row r="33">
          <cell r="A33">
            <v>238.7</v>
          </cell>
          <cell r="B33">
            <v>151.51</v>
          </cell>
        </row>
        <row r="34">
          <cell r="A34">
            <v>0</v>
          </cell>
          <cell r="B34">
            <v>0</v>
          </cell>
        </row>
        <row r="35">
          <cell r="A35">
            <v>0</v>
          </cell>
          <cell r="B35">
            <v>0</v>
          </cell>
        </row>
        <row r="36">
          <cell r="A36">
            <v>0</v>
          </cell>
          <cell r="B36">
            <v>0</v>
          </cell>
        </row>
        <row r="37">
          <cell r="A37">
            <v>0</v>
          </cell>
          <cell r="B37">
            <v>0</v>
          </cell>
        </row>
        <row r="38">
          <cell r="A38">
            <v>0</v>
          </cell>
          <cell r="B38">
            <v>0</v>
          </cell>
        </row>
        <row r="39">
          <cell r="A39">
            <v>0</v>
          </cell>
          <cell r="B39">
            <v>0</v>
          </cell>
        </row>
        <row r="40">
          <cell r="A40">
            <v>0</v>
          </cell>
          <cell r="B40">
            <v>0</v>
          </cell>
        </row>
        <row r="41">
          <cell r="A41">
            <v>0</v>
          </cell>
          <cell r="B41">
            <v>0</v>
          </cell>
        </row>
        <row r="43">
          <cell r="A43">
            <v>0</v>
          </cell>
          <cell r="B43">
            <v>0</v>
          </cell>
        </row>
        <row r="44">
          <cell r="A44">
            <v>8</v>
          </cell>
          <cell r="B44">
            <v>149.75300000000001</v>
          </cell>
        </row>
        <row r="45">
          <cell r="A45">
            <v>232.7</v>
          </cell>
          <cell r="B45">
            <v>149.75300000000001</v>
          </cell>
        </row>
        <row r="46">
          <cell r="A46">
            <v>2</v>
          </cell>
          <cell r="B46">
            <v>152.82300000000001</v>
          </cell>
        </row>
        <row r="47">
          <cell r="A47">
            <v>2</v>
          </cell>
          <cell r="B47">
            <v>151.32300000000001</v>
          </cell>
        </row>
        <row r="48">
          <cell r="A48">
            <v>3</v>
          </cell>
          <cell r="B48">
            <v>152.21100000000001</v>
          </cell>
        </row>
        <row r="49">
          <cell r="A49">
            <v>3</v>
          </cell>
          <cell r="B49">
            <v>151.21100000000001</v>
          </cell>
        </row>
        <row r="50">
          <cell r="A50">
            <v>7.5</v>
          </cell>
          <cell r="B50">
            <v>151.20099999999999</v>
          </cell>
        </row>
        <row r="51">
          <cell r="A51">
            <v>7.5</v>
          </cell>
          <cell r="B51">
            <v>150.20099999999999</v>
          </cell>
        </row>
        <row r="52">
          <cell r="A52">
            <v>8</v>
          </cell>
          <cell r="B52">
            <v>150.197</v>
          </cell>
        </row>
        <row r="53">
          <cell r="A53">
            <v>8</v>
          </cell>
          <cell r="B53">
            <v>149.197</v>
          </cell>
        </row>
        <row r="54">
          <cell r="A54">
            <v>0</v>
          </cell>
          <cell r="B54">
            <v>0</v>
          </cell>
        </row>
        <row r="55">
          <cell r="A55">
            <v>0</v>
          </cell>
          <cell r="B55">
            <v>0</v>
          </cell>
        </row>
        <row r="56">
          <cell r="A56">
            <v>0</v>
          </cell>
          <cell r="B56">
            <v>151.51</v>
          </cell>
        </row>
        <row r="57">
          <cell r="A57">
            <v>238.7</v>
          </cell>
          <cell r="B57">
            <v>151.51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1.32010701.Top.240203"/>
      <sheetName val="51.32010701.Top.181103"/>
      <sheetName val="51.32010701.Top.010305"/>
      <sheetName val="51.32010701.Top.220306"/>
      <sheetName val="51.32010701.Top.170906"/>
      <sheetName val="51.32010701.Top.121106"/>
      <sheetName val="51.32010701.Top.281107"/>
      <sheetName val="51.32010701.Top.010907"/>
      <sheetName val="51.32010701.Top."/>
      <sheetName val="51.32010701.Top.140708"/>
      <sheetName val="51.32010701.Top.090709"/>
      <sheetName val="51.32010701.Top.280310"/>
      <sheetName val="51.32010701.Top.130910"/>
      <sheetName val="51.32010701.Top.110713"/>
      <sheetName val="51.32010701.Top.050913"/>
      <sheetName val="51.32010701.Top.20062014"/>
      <sheetName val="51.32010701.Top.15102014"/>
      <sheetName val="51.32010701.Top.300615"/>
      <sheetName val="51.32010701.Top.121015"/>
      <sheetName val="32107010_PTO_ARTURO_20160525"/>
      <sheetName val="32107010_PTO_ARTURO_20160830"/>
      <sheetName val="32107010_PTO_ARTURO_20170314"/>
      <sheetName val="32107010_PTO_ARTURO_201706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3">
          <cell r="A3">
            <v>0</v>
          </cell>
          <cell r="B3">
            <v>174.749</v>
          </cell>
        </row>
        <row r="4">
          <cell r="A4">
            <v>0</v>
          </cell>
          <cell r="B4">
            <v>174.524</v>
          </cell>
        </row>
        <row r="5">
          <cell r="A5">
            <v>28.8</v>
          </cell>
          <cell r="B5">
            <v>172.542</v>
          </cell>
        </row>
        <row r="6">
          <cell r="A6">
            <v>28.8</v>
          </cell>
          <cell r="B6">
            <v>171.57299999999998</v>
          </cell>
        </row>
        <row r="7">
          <cell r="A7">
            <v>28.8</v>
          </cell>
          <cell r="B7">
            <v>169.62299999999999</v>
          </cell>
        </row>
        <row r="8">
          <cell r="A8">
            <v>40</v>
          </cell>
          <cell r="B8">
            <v>158.09299999999999</v>
          </cell>
        </row>
        <row r="9">
          <cell r="A9">
            <v>50</v>
          </cell>
          <cell r="B9">
            <v>157.61299999999997</v>
          </cell>
        </row>
        <row r="10">
          <cell r="A10">
            <v>60</v>
          </cell>
          <cell r="B10">
            <v>157.05299999999997</v>
          </cell>
        </row>
        <row r="11">
          <cell r="A11">
            <v>70</v>
          </cell>
          <cell r="B11">
            <v>154.22299999999998</v>
          </cell>
        </row>
        <row r="12">
          <cell r="A12">
            <v>80</v>
          </cell>
          <cell r="B12">
            <v>153.34299999999999</v>
          </cell>
        </row>
        <row r="13">
          <cell r="A13">
            <v>90</v>
          </cell>
          <cell r="B13">
            <v>154.65299999999996</v>
          </cell>
        </row>
        <row r="14">
          <cell r="A14">
            <v>100</v>
          </cell>
          <cell r="B14">
            <v>155.86299999999997</v>
          </cell>
        </row>
        <row r="15">
          <cell r="A15">
            <v>110</v>
          </cell>
          <cell r="B15">
            <v>156.27299999999997</v>
          </cell>
        </row>
        <row r="16">
          <cell r="A16">
            <v>125</v>
          </cell>
          <cell r="B16">
            <v>157.31299999999999</v>
          </cell>
        </row>
        <row r="17">
          <cell r="A17">
            <v>140</v>
          </cell>
          <cell r="B17">
            <v>160.85299999999998</v>
          </cell>
        </row>
        <row r="18">
          <cell r="A18">
            <v>160</v>
          </cell>
          <cell r="B18">
            <v>164.23299999999998</v>
          </cell>
        </row>
        <row r="19">
          <cell r="A19">
            <v>180</v>
          </cell>
          <cell r="B19">
            <v>166.67299999999997</v>
          </cell>
        </row>
        <row r="20">
          <cell r="A20">
            <v>200</v>
          </cell>
          <cell r="B20">
            <v>167.95299999999997</v>
          </cell>
        </row>
        <row r="21">
          <cell r="A21">
            <v>220</v>
          </cell>
          <cell r="B21">
            <v>169.01299999999998</v>
          </cell>
        </row>
        <row r="22">
          <cell r="A22">
            <v>240</v>
          </cell>
          <cell r="B22">
            <v>168.97299999999998</v>
          </cell>
        </row>
        <row r="23">
          <cell r="A23">
            <v>260</v>
          </cell>
          <cell r="B23">
            <v>168.35299999999998</v>
          </cell>
        </row>
        <row r="24">
          <cell r="A24">
            <v>280</v>
          </cell>
          <cell r="B24">
            <v>168.18299999999999</v>
          </cell>
        </row>
        <row r="25">
          <cell r="A25">
            <v>300</v>
          </cell>
          <cell r="B25">
            <v>168.06299999999999</v>
          </cell>
        </row>
        <row r="26">
          <cell r="A26">
            <v>320</v>
          </cell>
          <cell r="B26">
            <v>168.28299999999999</v>
          </cell>
        </row>
        <row r="27">
          <cell r="A27">
            <v>345</v>
          </cell>
          <cell r="B27">
            <v>167.29299999999998</v>
          </cell>
        </row>
        <row r="28">
          <cell r="A28">
            <v>370</v>
          </cell>
          <cell r="B28">
            <v>166.42299999999997</v>
          </cell>
        </row>
        <row r="29">
          <cell r="A29">
            <v>395</v>
          </cell>
          <cell r="B29">
            <v>164.82299999999998</v>
          </cell>
        </row>
        <row r="30">
          <cell r="A30">
            <v>420</v>
          </cell>
          <cell r="B30">
            <v>161.47299999999998</v>
          </cell>
        </row>
        <row r="31">
          <cell r="A31">
            <v>445</v>
          </cell>
          <cell r="B31">
            <v>163.73299999999998</v>
          </cell>
        </row>
        <row r="32">
          <cell r="A32">
            <v>470</v>
          </cell>
          <cell r="B32">
            <v>167.41299999999998</v>
          </cell>
        </row>
        <row r="33">
          <cell r="A33">
            <v>478.8</v>
          </cell>
          <cell r="B33">
            <v>170.41299999999998</v>
          </cell>
        </row>
        <row r="34">
          <cell r="A34">
            <v>483.8</v>
          </cell>
          <cell r="B34">
            <v>173.78699999999998</v>
          </cell>
        </row>
        <row r="35">
          <cell r="A35">
            <v>483.8</v>
          </cell>
          <cell r="B35">
            <v>173.72899999999998</v>
          </cell>
        </row>
        <row r="36">
          <cell r="A36">
            <v>0</v>
          </cell>
          <cell r="B36">
            <v>0</v>
          </cell>
        </row>
        <row r="37">
          <cell r="A37">
            <v>0</v>
          </cell>
          <cell r="B37">
            <v>0</v>
          </cell>
        </row>
        <row r="38">
          <cell r="A38">
            <v>0</v>
          </cell>
          <cell r="B38">
            <v>0</v>
          </cell>
        </row>
        <row r="46">
          <cell r="A46">
            <v>28.8</v>
          </cell>
          <cell r="B46">
            <v>171.57299999999998</v>
          </cell>
        </row>
        <row r="47">
          <cell r="A47">
            <v>478.8</v>
          </cell>
          <cell r="B47">
            <v>171.57299999999998</v>
          </cell>
        </row>
        <row r="48">
          <cell r="A48">
            <v>18</v>
          </cell>
          <cell r="B48">
            <v>174.749</v>
          </cell>
        </row>
        <row r="49">
          <cell r="A49">
            <v>18</v>
          </cell>
          <cell r="B49">
            <v>173.249</v>
          </cell>
        </row>
        <row r="50">
          <cell r="A50">
            <v>10</v>
          </cell>
          <cell r="B50">
            <v>174.749</v>
          </cell>
        </row>
        <row r="51">
          <cell r="A51">
            <v>10</v>
          </cell>
          <cell r="B51">
            <v>173.749</v>
          </cell>
        </row>
        <row r="52">
          <cell r="A52">
            <v>24</v>
          </cell>
          <cell r="B52">
            <v>173.72800000000001</v>
          </cell>
        </row>
        <row r="53">
          <cell r="A53">
            <v>24</v>
          </cell>
          <cell r="B53">
            <v>172.72800000000001</v>
          </cell>
        </row>
        <row r="54">
          <cell r="A54">
            <v>29</v>
          </cell>
          <cell r="B54">
            <v>172.74100000000001</v>
          </cell>
        </row>
        <row r="55">
          <cell r="A55">
            <v>29</v>
          </cell>
          <cell r="B55">
            <v>171.74100000000001</v>
          </cell>
        </row>
        <row r="56">
          <cell r="A56">
            <v>29</v>
          </cell>
          <cell r="B56">
            <v>171.745</v>
          </cell>
        </row>
        <row r="57">
          <cell r="A57">
            <v>29</v>
          </cell>
          <cell r="B57">
            <v>170.745</v>
          </cell>
        </row>
        <row r="60">
          <cell r="A60">
            <v>7</v>
          </cell>
          <cell r="B60">
            <v>173.78699999999998</v>
          </cell>
        </row>
        <row r="61">
          <cell r="A61">
            <v>483.8</v>
          </cell>
          <cell r="B61">
            <v>173.78699999999998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.3209701.Top.230307"/>
      <sheetName val="02.3209701.Top.091108"/>
      <sheetName val="02.3209701.Top.120708"/>
      <sheetName val="02.3209701.Top.140209"/>
      <sheetName val="02.3209701.Top.230709"/>
      <sheetName val="02.3209701.Top.290310"/>
      <sheetName val="02.3209701.Top.180211"/>
      <sheetName val="02.3209701.Top.120713"/>
      <sheetName val="02.3209701.Top.060913"/>
      <sheetName val="3209701.Top.21062014"/>
      <sheetName val="3209701.Top.17102014"/>
      <sheetName val="3209701.Top.12022015"/>
      <sheetName val="3209701.Top.02072015"/>
      <sheetName val="3209701.Top.11102015"/>
      <sheetName val="32097010_MAPIRIPAN_20160527  "/>
      <sheetName val="32097010_MAPIRIPAN_20160901  "/>
      <sheetName val="32097010_MAPIRIPAN_20161123"/>
      <sheetName val="32097010_MAPIRIPAN_20170315"/>
      <sheetName val="32097010_MAPIRIPAN_2017061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3">
          <cell r="A3">
            <v>0</v>
          </cell>
          <cell r="B3">
            <v>157.33500000000001</v>
          </cell>
        </row>
        <row r="4">
          <cell r="A4">
            <v>7.4</v>
          </cell>
          <cell r="B4">
            <v>155.578</v>
          </cell>
        </row>
        <row r="5">
          <cell r="A5">
            <v>7.4</v>
          </cell>
          <cell r="B5">
            <v>154.328</v>
          </cell>
        </row>
        <row r="6">
          <cell r="A6">
            <v>18</v>
          </cell>
          <cell r="B6">
            <v>148.99799999999999</v>
          </cell>
        </row>
        <row r="7">
          <cell r="A7">
            <v>28</v>
          </cell>
          <cell r="B7">
            <v>145.46800000000002</v>
          </cell>
        </row>
        <row r="8">
          <cell r="A8">
            <v>37</v>
          </cell>
          <cell r="B8">
            <v>144.37800000000001</v>
          </cell>
        </row>
        <row r="9">
          <cell r="A9">
            <v>46</v>
          </cell>
          <cell r="B9">
            <v>142.078</v>
          </cell>
        </row>
        <row r="10">
          <cell r="A10">
            <v>55</v>
          </cell>
          <cell r="B10">
            <v>141.09800000000001</v>
          </cell>
        </row>
        <row r="11">
          <cell r="A11">
            <v>64</v>
          </cell>
          <cell r="B11">
            <v>141.358</v>
          </cell>
        </row>
        <row r="12">
          <cell r="A12">
            <v>73</v>
          </cell>
          <cell r="B12">
            <v>140.21800000000002</v>
          </cell>
        </row>
        <row r="13">
          <cell r="A13">
            <v>82</v>
          </cell>
          <cell r="B13">
            <v>139.328</v>
          </cell>
        </row>
        <row r="14">
          <cell r="A14">
            <v>91</v>
          </cell>
          <cell r="B14">
            <v>140.958</v>
          </cell>
        </row>
        <row r="15">
          <cell r="A15">
            <v>100</v>
          </cell>
          <cell r="B15">
            <v>141.328</v>
          </cell>
        </row>
        <row r="16">
          <cell r="A16">
            <v>109</v>
          </cell>
          <cell r="B16">
            <v>141.86799999999999</v>
          </cell>
        </row>
        <row r="17">
          <cell r="A17">
            <v>118</v>
          </cell>
          <cell r="B17">
            <v>141.928</v>
          </cell>
        </row>
        <row r="18">
          <cell r="A18">
            <v>127</v>
          </cell>
          <cell r="B18">
            <v>143.178</v>
          </cell>
        </row>
        <row r="19">
          <cell r="A19">
            <v>136</v>
          </cell>
          <cell r="B19">
            <v>143.958</v>
          </cell>
        </row>
        <row r="20">
          <cell r="A20">
            <v>145</v>
          </cell>
          <cell r="B20">
            <v>145.62800000000001</v>
          </cell>
        </row>
        <row r="21">
          <cell r="A21">
            <v>154</v>
          </cell>
          <cell r="B21">
            <v>145.988</v>
          </cell>
        </row>
        <row r="22">
          <cell r="A22">
            <v>163</v>
          </cell>
          <cell r="B22">
            <v>145.77799999999999</v>
          </cell>
        </row>
        <row r="23">
          <cell r="A23">
            <v>172</v>
          </cell>
          <cell r="B23">
            <v>146.56800000000001</v>
          </cell>
        </row>
        <row r="24">
          <cell r="A24">
            <v>181</v>
          </cell>
          <cell r="B24">
            <v>147.33799999999999</v>
          </cell>
        </row>
        <row r="25">
          <cell r="A25">
            <v>190</v>
          </cell>
          <cell r="B25">
            <v>148.27799999999999</v>
          </cell>
        </row>
        <row r="26">
          <cell r="A26">
            <v>199</v>
          </cell>
          <cell r="B26">
            <v>148.578</v>
          </cell>
        </row>
        <row r="27">
          <cell r="A27">
            <v>214</v>
          </cell>
          <cell r="B27">
            <v>147.47800000000001</v>
          </cell>
        </row>
        <row r="28">
          <cell r="A28">
            <v>229.8</v>
          </cell>
          <cell r="B28">
            <v>154.078</v>
          </cell>
        </row>
        <row r="29">
          <cell r="A29">
            <v>229.8</v>
          </cell>
          <cell r="B29">
            <v>155.6</v>
          </cell>
        </row>
        <row r="30">
          <cell r="A30">
            <v>232.1</v>
          </cell>
          <cell r="B30">
            <v>156.858</v>
          </cell>
        </row>
        <row r="31">
          <cell r="A31">
            <v>237.1</v>
          </cell>
          <cell r="B31">
            <v>157.36699999999999</v>
          </cell>
        </row>
        <row r="42">
          <cell r="A42">
            <v>7.4</v>
          </cell>
          <cell r="B42">
            <v>155.578</v>
          </cell>
        </row>
        <row r="43">
          <cell r="A43">
            <v>229.8</v>
          </cell>
          <cell r="B43">
            <v>155.578</v>
          </cell>
        </row>
        <row r="46">
          <cell r="A46">
            <v>7</v>
          </cell>
          <cell r="B46">
            <v>156.76900000000001</v>
          </cell>
        </row>
        <row r="47">
          <cell r="A47">
            <v>7</v>
          </cell>
          <cell r="B47">
            <v>155.76900000000001</v>
          </cell>
        </row>
        <row r="48">
          <cell r="A48">
            <v>8</v>
          </cell>
          <cell r="B48">
            <v>155.77000000000001</v>
          </cell>
        </row>
        <row r="49">
          <cell r="A49">
            <v>8</v>
          </cell>
          <cell r="B49">
            <v>154.77000000000001</v>
          </cell>
        </row>
        <row r="52">
          <cell r="A52">
            <v>0</v>
          </cell>
          <cell r="B52">
            <v>157.36699999999999</v>
          </cell>
        </row>
        <row r="53">
          <cell r="A53">
            <v>237.1</v>
          </cell>
          <cell r="B53">
            <v>157.36699999999999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15701.Mapiripana.010307"/>
      <sheetName val="3215701.Mapiripana.201107"/>
      <sheetName val="3215701.Mapiripana.060408"/>
      <sheetName val="3215701.Mapiripana.271108"/>
      <sheetName val="3215701.Mapiripana.091109"/>
      <sheetName val="3215701.Mapiripana.120610"/>
      <sheetName val="3215701.Mapiripana.210810"/>
      <sheetName val="3215701.Mapiripana.180812"/>
      <sheetName val="3215701.Mapiripana.100713"/>
      <sheetName val="3215701.Mapiripana.20130925"/>
      <sheetName val="3215701.Mapiripana.20150703"/>
      <sheetName val="32157010_MAPIRIPANA_20160526"/>
      <sheetName val="32157010_MAPIRIPANA_20160904"/>
      <sheetName val="32157010_MAPIRIPANA_20170617-CO"/>
      <sheetName val="32157010_MAPIRIPANA_201710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B2">
            <v>121.10599999999999</v>
          </cell>
        </row>
        <row r="3">
          <cell r="B3">
            <v>121.845</v>
          </cell>
        </row>
        <row r="4">
          <cell r="A4">
            <v>0</v>
          </cell>
          <cell r="B4">
            <v>123.08499999999999</v>
          </cell>
        </row>
        <row r="5">
          <cell r="A5">
            <v>1.4</v>
          </cell>
          <cell r="B5">
            <v>121.651</v>
          </cell>
        </row>
        <row r="6">
          <cell r="A6">
            <v>3.7</v>
          </cell>
          <cell r="B6">
            <v>120.937</v>
          </cell>
        </row>
        <row r="7">
          <cell r="A7">
            <v>7.2</v>
          </cell>
          <cell r="B7">
            <v>119.246</v>
          </cell>
        </row>
        <row r="8">
          <cell r="A8">
            <v>8</v>
          </cell>
          <cell r="B8">
            <v>118.057</v>
          </cell>
        </row>
        <row r="9">
          <cell r="A9">
            <v>11.5</v>
          </cell>
          <cell r="B9">
            <v>117.145</v>
          </cell>
        </row>
        <row r="10">
          <cell r="A10">
            <v>15.5</v>
          </cell>
          <cell r="B10">
            <v>115.95</v>
          </cell>
        </row>
        <row r="11">
          <cell r="A11">
            <v>15.5</v>
          </cell>
          <cell r="B11">
            <v>115.73</v>
          </cell>
        </row>
        <row r="12">
          <cell r="A12">
            <v>33</v>
          </cell>
          <cell r="B12">
            <v>109.45</v>
          </cell>
        </row>
        <row r="13">
          <cell r="A13">
            <v>53</v>
          </cell>
          <cell r="B13">
            <v>109.25</v>
          </cell>
        </row>
        <row r="14">
          <cell r="A14">
            <v>73</v>
          </cell>
          <cell r="B14">
            <v>108.35000000000001</v>
          </cell>
        </row>
        <row r="15">
          <cell r="A15">
            <v>87</v>
          </cell>
          <cell r="B15">
            <v>108.05</v>
          </cell>
        </row>
        <row r="16">
          <cell r="A16">
            <v>101</v>
          </cell>
          <cell r="B16">
            <v>106.74000000000001</v>
          </cell>
        </row>
        <row r="17">
          <cell r="A17">
            <v>115</v>
          </cell>
          <cell r="B17">
            <v>105.31</v>
          </cell>
        </row>
        <row r="18">
          <cell r="A18">
            <v>129</v>
          </cell>
          <cell r="B18">
            <v>103.95</v>
          </cell>
        </row>
        <row r="19">
          <cell r="A19">
            <v>143</v>
          </cell>
          <cell r="B19">
            <v>101.4</v>
          </cell>
        </row>
        <row r="20">
          <cell r="A20">
            <v>157</v>
          </cell>
          <cell r="B20">
            <v>100.2</v>
          </cell>
        </row>
        <row r="21">
          <cell r="A21">
            <v>171</v>
          </cell>
          <cell r="B21">
            <v>100.25</v>
          </cell>
        </row>
        <row r="22">
          <cell r="A22">
            <v>185</v>
          </cell>
          <cell r="B22">
            <v>100.64</v>
          </cell>
        </row>
        <row r="23">
          <cell r="A23">
            <v>199</v>
          </cell>
          <cell r="B23">
            <v>100.96000000000001</v>
          </cell>
        </row>
        <row r="24">
          <cell r="A24">
            <v>213</v>
          </cell>
          <cell r="B24">
            <v>101.62</v>
          </cell>
        </row>
        <row r="25">
          <cell r="A25">
            <v>227</v>
          </cell>
          <cell r="B25">
            <v>101.41</v>
          </cell>
        </row>
        <row r="26">
          <cell r="A26">
            <v>241</v>
          </cell>
          <cell r="B26">
            <v>102.11</v>
          </cell>
        </row>
        <row r="27">
          <cell r="A27">
            <v>255</v>
          </cell>
          <cell r="B27">
            <v>102.04</v>
          </cell>
        </row>
        <row r="28">
          <cell r="A28">
            <v>269</v>
          </cell>
          <cell r="B28">
            <v>102.57000000000001</v>
          </cell>
        </row>
        <row r="29">
          <cell r="A29">
            <v>283</v>
          </cell>
          <cell r="B29">
            <v>103.07000000000001</v>
          </cell>
        </row>
        <row r="30">
          <cell r="A30">
            <v>297</v>
          </cell>
          <cell r="B30">
            <v>102.93</v>
          </cell>
        </row>
        <row r="31">
          <cell r="A31">
            <v>317</v>
          </cell>
          <cell r="B31">
            <v>104.35000000000001</v>
          </cell>
        </row>
        <row r="32">
          <cell r="A32">
            <v>337</v>
          </cell>
          <cell r="B32">
            <v>107.3</v>
          </cell>
        </row>
        <row r="33">
          <cell r="A33">
            <v>357.5</v>
          </cell>
          <cell r="B33">
            <v>115.75</v>
          </cell>
        </row>
        <row r="34">
          <cell r="A34">
            <v>358.9</v>
          </cell>
          <cell r="B34">
            <v>117.598</v>
          </cell>
        </row>
        <row r="35">
          <cell r="A35">
            <v>360.2</v>
          </cell>
          <cell r="B35">
            <v>118.123</v>
          </cell>
        </row>
        <row r="36">
          <cell r="A36">
            <v>360.7</v>
          </cell>
          <cell r="B36">
            <v>118.62700000000001</v>
          </cell>
        </row>
        <row r="37">
          <cell r="A37">
            <v>363.7</v>
          </cell>
          <cell r="B37">
            <v>118.65300000000001</v>
          </cell>
        </row>
      </sheetData>
      <sheetData sheetId="13" refreshError="1"/>
      <sheetData sheetId="14">
        <row r="2">
          <cell r="B2">
            <v>121.301</v>
          </cell>
        </row>
        <row r="3">
          <cell r="A3">
            <v>0</v>
          </cell>
          <cell r="B3">
            <v>120.437</v>
          </cell>
        </row>
        <row r="4">
          <cell r="A4">
            <v>10</v>
          </cell>
          <cell r="B4">
            <v>118.155</v>
          </cell>
        </row>
        <row r="5">
          <cell r="A5">
            <v>15</v>
          </cell>
          <cell r="B5">
            <v>116.59100000000001</v>
          </cell>
        </row>
        <row r="6">
          <cell r="A6">
            <v>17</v>
          </cell>
          <cell r="B6">
            <v>115.191</v>
          </cell>
        </row>
        <row r="7">
          <cell r="A7">
            <v>17</v>
          </cell>
          <cell r="B7">
            <v>115.191</v>
          </cell>
        </row>
        <row r="8">
          <cell r="A8">
            <v>30</v>
          </cell>
          <cell r="B8">
            <v>112.491</v>
          </cell>
        </row>
        <row r="9">
          <cell r="A9">
            <v>45</v>
          </cell>
          <cell r="B9">
            <v>108.28100000000001</v>
          </cell>
        </row>
        <row r="10">
          <cell r="A10">
            <v>60</v>
          </cell>
          <cell r="B10">
            <v>106.56100000000001</v>
          </cell>
        </row>
        <row r="11">
          <cell r="A11">
            <v>73</v>
          </cell>
          <cell r="B11">
            <v>104.491</v>
          </cell>
        </row>
        <row r="12">
          <cell r="A12">
            <v>84</v>
          </cell>
          <cell r="B12">
            <v>103.111</v>
          </cell>
        </row>
        <row r="13">
          <cell r="A13">
            <v>95</v>
          </cell>
          <cell r="B13">
            <v>101.771</v>
          </cell>
        </row>
        <row r="14">
          <cell r="A14">
            <v>107</v>
          </cell>
          <cell r="B14">
            <v>102.021</v>
          </cell>
        </row>
        <row r="15">
          <cell r="A15">
            <v>119</v>
          </cell>
          <cell r="B15">
            <v>101.821</v>
          </cell>
        </row>
        <row r="16">
          <cell r="A16">
            <v>132</v>
          </cell>
          <cell r="B16">
            <v>101.84100000000001</v>
          </cell>
        </row>
        <row r="17">
          <cell r="A17">
            <v>145</v>
          </cell>
          <cell r="B17">
            <v>101.84100000000001</v>
          </cell>
        </row>
        <row r="18">
          <cell r="A18">
            <v>159</v>
          </cell>
          <cell r="B18">
            <v>101.971</v>
          </cell>
        </row>
        <row r="19">
          <cell r="A19">
            <v>173</v>
          </cell>
          <cell r="B19">
            <v>102.191</v>
          </cell>
        </row>
        <row r="20">
          <cell r="A20">
            <v>187</v>
          </cell>
          <cell r="B20">
            <v>102.84100000000001</v>
          </cell>
        </row>
        <row r="21">
          <cell r="A21">
            <v>202</v>
          </cell>
          <cell r="B21">
            <v>103.041</v>
          </cell>
        </row>
        <row r="22">
          <cell r="A22">
            <v>220</v>
          </cell>
          <cell r="B22">
            <v>103.191</v>
          </cell>
        </row>
        <row r="23">
          <cell r="A23">
            <v>240</v>
          </cell>
          <cell r="B23">
            <v>103.67100000000001</v>
          </cell>
        </row>
        <row r="24">
          <cell r="A24">
            <v>260</v>
          </cell>
          <cell r="B24">
            <v>104.89100000000001</v>
          </cell>
        </row>
        <row r="25">
          <cell r="A25">
            <v>280</v>
          </cell>
          <cell r="B25">
            <v>106.831</v>
          </cell>
        </row>
        <row r="26">
          <cell r="A26">
            <v>300</v>
          </cell>
          <cell r="B26">
            <v>109.041</v>
          </cell>
        </row>
        <row r="27">
          <cell r="A27">
            <v>312</v>
          </cell>
          <cell r="B27">
            <v>115.191</v>
          </cell>
        </row>
        <row r="28">
          <cell r="A28">
            <v>318</v>
          </cell>
          <cell r="B28">
            <v>118.788</v>
          </cell>
        </row>
        <row r="29">
          <cell r="A29">
            <v>323</v>
          </cell>
          <cell r="B29">
            <v>120.818</v>
          </cell>
        </row>
        <row r="30">
          <cell r="A30">
            <v>326</v>
          </cell>
          <cell r="B30">
            <v>121.52799999999999</v>
          </cell>
        </row>
        <row r="46">
          <cell r="A46">
            <v>17</v>
          </cell>
          <cell r="B46">
            <v>115.191</v>
          </cell>
        </row>
        <row r="47">
          <cell r="A47">
            <v>312</v>
          </cell>
          <cell r="B47">
            <v>115.191</v>
          </cell>
        </row>
        <row r="48">
          <cell r="A48">
            <v>7.5</v>
          </cell>
          <cell r="B48">
            <v>120.28</v>
          </cell>
        </row>
        <row r="49">
          <cell r="A49">
            <v>7.5</v>
          </cell>
          <cell r="B49">
            <v>118.78</v>
          </cell>
        </row>
        <row r="50">
          <cell r="A50">
            <v>11</v>
          </cell>
          <cell r="B50">
            <v>119.991</v>
          </cell>
        </row>
        <row r="51">
          <cell r="A51">
            <v>11</v>
          </cell>
          <cell r="B51">
            <v>117.991</v>
          </cell>
        </row>
        <row r="52">
          <cell r="A52">
            <v>17</v>
          </cell>
          <cell r="B52">
            <v>117.99</v>
          </cell>
        </row>
        <row r="53">
          <cell r="A53">
            <v>17</v>
          </cell>
          <cell r="B53">
            <v>115.99</v>
          </cell>
        </row>
        <row r="54">
          <cell r="A54">
            <v>19</v>
          </cell>
          <cell r="B54">
            <v>115.991</v>
          </cell>
        </row>
        <row r="55">
          <cell r="A55">
            <v>19</v>
          </cell>
          <cell r="B55">
            <v>114.991</v>
          </cell>
        </row>
        <row r="60">
          <cell r="A60">
            <v>0</v>
          </cell>
          <cell r="B60">
            <v>120.437</v>
          </cell>
        </row>
        <row r="61">
          <cell r="A61">
            <v>323</v>
          </cell>
          <cell r="B61">
            <v>120.437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4.3215704.Top.20150705"/>
      <sheetName val="34.3215704.Top.20151018"/>
      <sheetName val="32157040_P.NUEVO_20160527"/>
      <sheetName val="32157040_P.NUEVO_20161203 "/>
      <sheetName val="32157040_P.NUEVO_20170616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A3">
            <v>17</v>
          </cell>
          <cell r="B3">
            <v>99.417000000000002</v>
          </cell>
        </row>
        <row r="4">
          <cell r="A4">
            <v>23</v>
          </cell>
          <cell r="B4">
            <v>91.422999999999988</v>
          </cell>
        </row>
        <row r="5">
          <cell r="A5">
            <v>23</v>
          </cell>
          <cell r="B5">
            <v>91.422999999999988</v>
          </cell>
        </row>
        <row r="6">
          <cell r="A6">
            <v>30</v>
          </cell>
          <cell r="B6">
            <v>85.222999999999985</v>
          </cell>
        </row>
        <row r="7">
          <cell r="A7">
            <v>44</v>
          </cell>
          <cell r="B7">
            <v>83.142999999999986</v>
          </cell>
        </row>
        <row r="8">
          <cell r="A8">
            <v>59</v>
          </cell>
          <cell r="B8">
            <v>81.302999999999983</v>
          </cell>
        </row>
        <row r="9">
          <cell r="A9">
            <v>73</v>
          </cell>
          <cell r="B9">
            <v>81.12299999999999</v>
          </cell>
        </row>
        <row r="10">
          <cell r="A10">
            <v>87</v>
          </cell>
          <cell r="B10">
            <v>80.792999999999992</v>
          </cell>
        </row>
        <row r="11">
          <cell r="A11">
            <v>101</v>
          </cell>
          <cell r="B11">
            <v>80.522999999999982</v>
          </cell>
        </row>
        <row r="12">
          <cell r="A12">
            <v>116</v>
          </cell>
          <cell r="B12">
            <v>80.362999999999985</v>
          </cell>
        </row>
        <row r="13">
          <cell r="A13">
            <v>131</v>
          </cell>
          <cell r="B13">
            <v>80.452999999999989</v>
          </cell>
        </row>
        <row r="14">
          <cell r="A14">
            <v>146</v>
          </cell>
          <cell r="B14">
            <v>80.62299999999999</v>
          </cell>
        </row>
        <row r="15">
          <cell r="A15">
            <v>161</v>
          </cell>
          <cell r="B15">
            <v>80.222999999999985</v>
          </cell>
        </row>
        <row r="16">
          <cell r="A16">
            <v>176</v>
          </cell>
          <cell r="B16">
            <v>79.882999999999981</v>
          </cell>
        </row>
        <row r="17">
          <cell r="A17">
            <v>191</v>
          </cell>
          <cell r="B17">
            <v>79.322999999999993</v>
          </cell>
        </row>
        <row r="18">
          <cell r="A18">
            <v>209</v>
          </cell>
          <cell r="B18">
            <v>79.672999999999988</v>
          </cell>
        </row>
        <row r="19">
          <cell r="A19">
            <v>227</v>
          </cell>
          <cell r="B19">
            <v>79.822999999999993</v>
          </cell>
        </row>
        <row r="20">
          <cell r="A20">
            <v>245</v>
          </cell>
          <cell r="B20">
            <v>81.922999999999988</v>
          </cell>
        </row>
        <row r="21">
          <cell r="A21">
            <v>263</v>
          </cell>
          <cell r="B21">
            <v>81.412999999999982</v>
          </cell>
        </row>
        <row r="22">
          <cell r="A22">
            <v>281</v>
          </cell>
          <cell r="B22">
            <v>81.222999999999985</v>
          </cell>
        </row>
        <row r="23">
          <cell r="A23">
            <v>301</v>
          </cell>
          <cell r="B23">
            <v>83.272999999999982</v>
          </cell>
        </row>
        <row r="24">
          <cell r="A24">
            <v>321</v>
          </cell>
          <cell r="B24">
            <v>85.572999999999993</v>
          </cell>
        </row>
        <row r="25">
          <cell r="A25">
            <v>331</v>
          </cell>
          <cell r="B25">
            <v>91.422999999999988</v>
          </cell>
        </row>
        <row r="26">
          <cell r="A26">
            <v>338</v>
          </cell>
          <cell r="B26">
            <v>95.397999999999996</v>
          </cell>
        </row>
        <row r="27">
          <cell r="A27">
            <v>341</v>
          </cell>
          <cell r="B27">
            <v>95.762999999999991</v>
          </cell>
        </row>
        <row r="42">
          <cell r="A42">
            <v>21</v>
          </cell>
          <cell r="B42">
            <v>91.422999999999988</v>
          </cell>
        </row>
        <row r="43">
          <cell r="A43">
            <v>331</v>
          </cell>
          <cell r="B43">
            <v>91.422999999999988</v>
          </cell>
        </row>
        <row r="44">
          <cell r="A44">
            <v>22</v>
          </cell>
          <cell r="B44">
            <v>95.671000000000006</v>
          </cell>
        </row>
        <row r="45">
          <cell r="A45">
            <v>22</v>
          </cell>
          <cell r="B45">
            <v>94.671000000000006</v>
          </cell>
        </row>
        <row r="46">
          <cell r="A46">
            <v>23</v>
          </cell>
          <cell r="B46">
            <v>94.683999999999997</v>
          </cell>
        </row>
        <row r="47">
          <cell r="A47">
            <v>23</v>
          </cell>
          <cell r="B47">
            <v>93.683999999999997</v>
          </cell>
        </row>
        <row r="48">
          <cell r="A48">
            <v>24</v>
          </cell>
          <cell r="B48">
            <v>93.694000000000003</v>
          </cell>
        </row>
        <row r="49">
          <cell r="A49">
            <v>24</v>
          </cell>
          <cell r="B49">
            <v>92.694000000000003</v>
          </cell>
        </row>
        <row r="50">
          <cell r="A50">
            <v>24</v>
          </cell>
          <cell r="B50">
            <v>92.683999999999997</v>
          </cell>
        </row>
        <row r="51">
          <cell r="A51">
            <v>24</v>
          </cell>
          <cell r="B51">
            <v>91.683999999999997</v>
          </cell>
        </row>
        <row r="52">
          <cell r="A52">
            <v>24</v>
          </cell>
          <cell r="B52">
            <v>91.683999999999997</v>
          </cell>
        </row>
        <row r="53">
          <cell r="A53">
            <v>24</v>
          </cell>
          <cell r="B53">
            <v>90.683999999999997</v>
          </cell>
        </row>
        <row r="54">
          <cell r="A54">
            <v>20</v>
          </cell>
          <cell r="B54">
            <v>95.762999999999991</v>
          </cell>
        </row>
        <row r="55">
          <cell r="A55">
            <v>341</v>
          </cell>
          <cell r="B55">
            <v>95.762999999999991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20701.Cejal.070806"/>
      <sheetName val="3220701.Cejal.211106"/>
      <sheetName val="3220701.Cejal.060307"/>
      <sheetName val="3220701.Cejal.241107"/>
      <sheetName val="3220701.Cejal.100408"/>
      <sheetName val="3220701.Cejal.240608"/>
      <sheetName val="3220701.Cejal.250309"/>
      <sheetName val="3220701.Cejal.300609"/>
      <sheetName val="3220701.Cejal.091109"/>
      <sheetName val="3220701.Cejal.080610"/>
      <sheetName val="3220701.Cejal.170810"/>
      <sheetName val="3220701.Cejal.140812"/>
      <sheetName val="3220701.Cejal.011212"/>
      <sheetName val="3220701.Cejal.060713"/>
      <sheetName val="3220701.Cejal.210913"/>
      <sheetName val="3220701.Cejal.271114"/>
      <sheetName val="3220701.Cejal.070715"/>
      <sheetName val="3220701.Cejal.151015"/>
      <sheetName val="32207010_EL_CEJAL_20160524"/>
      <sheetName val="32207010_EL_CEJAL_20160830  "/>
      <sheetName val="32207010_EL_CEJAL_20161205"/>
      <sheetName val="32207010_EL_CEJAL_20170613"/>
      <sheetName val="32207010_EL_CEJAL_2017102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2">
          <cell r="B2">
            <v>94.974999999999994</v>
          </cell>
        </row>
        <row r="3">
          <cell r="A3">
            <v>5</v>
          </cell>
          <cell r="B3">
            <v>91.448999999999998</v>
          </cell>
        </row>
        <row r="4">
          <cell r="A4">
            <v>16</v>
          </cell>
          <cell r="B4">
            <v>90.169999999999987</v>
          </cell>
        </row>
        <row r="5">
          <cell r="A5">
            <v>46</v>
          </cell>
          <cell r="B5">
            <v>89.779999999999987</v>
          </cell>
        </row>
        <row r="6">
          <cell r="A6">
            <v>56</v>
          </cell>
          <cell r="B6">
            <v>88.902999999999992</v>
          </cell>
        </row>
        <row r="7">
          <cell r="A7">
            <v>61</v>
          </cell>
          <cell r="B7">
            <v>87.339999999999989</v>
          </cell>
        </row>
        <row r="8">
          <cell r="A8">
            <v>64</v>
          </cell>
          <cell r="B8">
            <v>86.079999999999984</v>
          </cell>
        </row>
        <row r="9">
          <cell r="A9">
            <v>64</v>
          </cell>
          <cell r="B9">
            <v>86.079999999999984</v>
          </cell>
        </row>
        <row r="10">
          <cell r="A10">
            <v>69.5</v>
          </cell>
          <cell r="B10">
            <v>82.86999999999999</v>
          </cell>
        </row>
        <row r="11">
          <cell r="A11">
            <v>89.5</v>
          </cell>
          <cell r="B11">
            <v>80.509999999999991</v>
          </cell>
        </row>
        <row r="12">
          <cell r="A12">
            <v>109.5</v>
          </cell>
          <cell r="B12">
            <v>78.299999999999983</v>
          </cell>
        </row>
        <row r="13">
          <cell r="A13">
            <v>129.5</v>
          </cell>
          <cell r="B13">
            <v>78.59999999999998</v>
          </cell>
        </row>
        <row r="14">
          <cell r="A14">
            <v>149.5</v>
          </cell>
          <cell r="B14">
            <v>78.589999999999989</v>
          </cell>
        </row>
        <row r="15">
          <cell r="A15">
            <v>169.5</v>
          </cell>
          <cell r="B15">
            <v>77.899999999999977</v>
          </cell>
        </row>
        <row r="16">
          <cell r="A16">
            <v>189.5</v>
          </cell>
          <cell r="B16">
            <v>77.09999999999998</v>
          </cell>
        </row>
        <row r="17">
          <cell r="A17">
            <v>209.5</v>
          </cell>
          <cell r="B17">
            <v>76.72999999999999</v>
          </cell>
        </row>
        <row r="18">
          <cell r="A18">
            <v>229.5</v>
          </cell>
          <cell r="B18">
            <v>75.149999999999977</v>
          </cell>
        </row>
        <row r="19">
          <cell r="A19">
            <v>249.5</v>
          </cell>
          <cell r="B19">
            <v>73.829999999999984</v>
          </cell>
        </row>
        <row r="20">
          <cell r="A20">
            <v>269.5</v>
          </cell>
          <cell r="B20">
            <v>73.72999999999999</v>
          </cell>
        </row>
        <row r="21">
          <cell r="A21">
            <v>289.5</v>
          </cell>
          <cell r="B21">
            <v>73.629999999999981</v>
          </cell>
        </row>
        <row r="22">
          <cell r="A22">
            <v>309.5</v>
          </cell>
          <cell r="B22">
            <v>73.809999999999988</v>
          </cell>
        </row>
        <row r="23">
          <cell r="A23">
            <v>329.5</v>
          </cell>
          <cell r="B23">
            <v>74.579999999999984</v>
          </cell>
        </row>
        <row r="24">
          <cell r="A24">
            <v>349.5</v>
          </cell>
          <cell r="B24">
            <v>76.399999999999977</v>
          </cell>
        </row>
        <row r="25">
          <cell r="A25">
            <v>369.5</v>
          </cell>
          <cell r="B25">
            <v>76.879999999999981</v>
          </cell>
        </row>
        <row r="26">
          <cell r="A26">
            <v>389.5</v>
          </cell>
          <cell r="B26">
            <v>77.059999999999988</v>
          </cell>
        </row>
        <row r="27">
          <cell r="A27">
            <v>409.5</v>
          </cell>
          <cell r="B27">
            <v>77.429999999999978</v>
          </cell>
        </row>
        <row r="28">
          <cell r="A28">
            <v>429.5</v>
          </cell>
          <cell r="B28">
            <v>77.379999999999981</v>
          </cell>
        </row>
        <row r="29">
          <cell r="A29">
            <v>449.5</v>
          </cell>
          <cell r="B29">
            <v>77.47999999999999</v>
          </cell>
        </row>
        <row r="30">
          <cell r="A30">
            <v>469.5</v>
          </cell>
          <cell r="B30">
            <v>77.319999999999979</v>
          </cell>
        </row>
        <row r="31">
          <cell r="A31">
            <v>489.5</v>
          </cell>
          <cell r="B31">
            <v>77.719999999999985</v>
          </cell>
        </row>
        <row r="32">
          <cell r="A32">
            <v>509.5</v>
          </cell>
          <cell r="B32">
            <v>79.029999999999987</v>
          </cell>
        </row>
        <row r="33">
          <cell r="A33">
            <v>509.5</v>
          </cell>
          <cell r="B33">
            <v>86.079999999999984</v>
          </cell>
        </row>
        <row r="34">
          <cell r="A34">
            <v>514.5</v>
          </cell>
          <cell r="B34">
            <v>87.821999999999974</v>
          </cell>
        </row>
        <row r="35">
          <cell r="A35">
            <v>518</v>
          </cell>
          <cell r="B35">
            <v>89.551999999999978</v>
          </cell>
        </row>
        <row r="36">
          <cell r="A36">
            <v>523</v>
          </cell>
          <cell r="B36">
            <v>90.039999999999978</v>
          </cell>
        </row>
        <row r="37">
          <cell r="A37">
            <v>528</v>
          </cell>
          <cell r="B37">
            <v>90.135999999999981</v>
          </cell>
        </row>
      </sheetData>
      <sheetData sheetId="21">
        <row r="2">
          <cell r="B2">
            <v>94.284000000000006</v>
          </cell>
        </row>
        <row r="3">
          <cell r="A3">
            <v>0</v>
          </cell>
          <cell r="B3">
            <v>94.284000000000006</v>
          </cell>
        </row>
        <row r="4">
          <cell r="A4">
            <v>12</v>
          </cell>
          <cell r="B4">
            <v>91.250000000000014</v>
          </cell>
        </row>
        <row r="5">
          <cell r="A5">
            <v>14</v>
          </cell>
          <cell r="B5">
            <v>90.250000000000014</v>
          </cell>
        </row>
        <row r="6">
          <cell r="A6">
            <v>26</v>
          </cell>
          <cell r="B6">
            <v>89.450000000000017</v>
          </cell>
        </row>
        <row r="7">
          <cell r="A7">
            <v>26</v>
          </cell>
          <cell r="B7">
            <v>89.450000000000017</v>
          </cell>
        </row>
        <row r="8">
          <cell r="A8">
            <v>45</v>
          </cell>
          <cell r="B8">
            <v>81.570000000000022</v>
          </cell>
        </row>
        <row r="9">
          <cell r="A9">
            <v>64</v>
          </cell>
          <cell r="B9">
            <v>78.620000000000019</v>
          </cell>
        </row>
        <row r="10">
          <cell r="A10">
            <v>83</v>
          </cell>
          <cell r="B10">
            <v>78.470000000000013</v>
          </cell>
        </row>
        <row r="11">
          <cell r="A11">
            <v>102</v>
          </cell>
          <cell r="B11">
            <v>79.29000000000002</v>
          </cell>
        </row>
        <row r="12">
          <cell r="A12">
            <v>121</v>
          </cell>
          <cell r="B12">
            <v>78.940000000000012</v>
          </cell>
        </row>
        <row r="13">
          <cell r="A13">
            <v>140</v>
          </cell>
          <cell r="B13">
            <v>78.830000000000013</v>
          </cell>
        </row>
        <row r="14">
          <cell r="A14">
            <v>159</v>
          </cell>
          <cell r="B14">
            <v>77.370000000000019</v>
          </cell>
        </row>
        <row r="15">
          <cell r="A15">
            <v>178</v>
          </cell>
          <cell r="B15">
            <v>77.450000000000017</v>
          </cell>
        </row>
        <row r="16">
          <cell r="A16">
            <v>197</v>
          </cell>
          <cell r="B16">
            <v>76.300000000000011</v>
          </cell>
        </row>
        <row r="17">
          <cell r="A17">
            <v>216</v>
          </cell>
          <cell r="B17">
            <v>75.180000000000021</v>
          </cell>
        </row>
        <row r="18">
          <cell r="A18">
            <v>235</v>
          </cell>
          <cell r="B18">
            <v>74.450000000000017</v>
          </cell>
        </row>
        <row r="19">
          <cell r="A19">
            <v>254</v>
          </cell>
          <cell r="B19">
            <v>74.470000000000013</v>
          </cell>
        </row>
        <row r="20">
          <cell r="A20">
            <v>273</v>
          </cell>
          <cell r="B20">
            <v>75.02000000000001</v>
          </cell>
        </row>
        <row r="21">
          <cell r="A21">
            <v>292</v>
          </cell>
          <cell r="B21">
            <v>75.180000000000021</v>
          </cell>
        </row>
        <row r="22">
          <cell r="A22">
            <v>311</v>
          </cell>
          <cell r="B22">
            <v>74.820000000000022</v>
          </cell>
        </row>
        <row r="23">
          <cell r="A23">
            <v>330</v>
          </cell>
          <cell r="B23">
            <v>76.140000000000015</v>
          </cell>
        </row>
        <row r="24">
          <cell r="A24">
            <v>349</v>
          </cell>
          <cell r="B24">
            <v>76.890000000000015</v>
          </cell>
        </row>
        <row r="25">
          <cell r="A25">
            <v>368</v>
          </cell>
          <cell r="B25">
            <v>77.460000000000022</v>
          </cell>
        </row>
        <row r="26">
          <cell r="A26">
            <v>387</v>
          </cell>
          <cell r="B26">
            <v>77.590000000000018</v>
          </cell>
        </row>
        <row r="27">
          <cell r="A27">
            <v>406</v>
          </cell>
          <cell r="B27">
            <v>78.300000000000011</v>
          </cell>
        </row>
        <row r="28">
          <cell r="A28">
            <v>425</v>
          </cell>
          <cell r="B28">
            <v>78.600000000000023</v>
          </cell>
        </row>
        <row r="29">
          <cell r="A29">
            <v>444</v>
          </cell>
          <cell r="B29">
            <v>86.77000000000001</v>
          </cell>
        </row>
        <row r="30">
          <cell r="A30">
            <v>447</v>
          </cell>
          <cell r="B30">
            <v>88.130000000000024</v>
          </cell>
        </row>
        <row r="31">
          <cell r="A31">
            <v>448.8</v>
          </cell>
          <cell r="B31">
            <v>89.734000000000023</v>
          </cell>
        </row>
        <row r="32">
          <cell r="A32">
            <v>468.8</v>
          </cell>
          <cell r="B32">
            <v>89.599000000000018</v>
          </cell>
        </row>
      </sheetData>
      <sheetData sheetId="22">
        <row r="3">
          <cell r="A3">
            <v>0</v>
          </cell>
          <cell r="B3">
            <v>93.713999999999999</v>
          </cell>
        </row>
        <row r="4">
          <cell r="A4">
            <v>80</v>
          </cell>
          <cell r="B4">
            <v>93.652000000000001</v>
          </cell>
        </row>
        <row r="5">
          <cell r="A5">
            <v>96</v>
          </cell>
          <cell r="B5">
            <v>90.367000000000004</v>
          </cell>
        </row>
        <row r="6">
          <cell r="A6">
            <v>141</v>
          </cell>
          <cell r="B6">
            <v>88.206000000000003</v>
          </cell>
        </row>
        <row r="7">
          <cell r="A7">
            <v>141</v>
          </cell>
          <cell r="B7">
            <v>88.206000000000003</v>
          </cell>
        </row>
        <row r="8">
          <cell r="A8">
            <v>150</v>
          </cell>
          <cell r="B8">
            <v>81.786000000000001</v>
          </cell>
        </row>
        <row r="9">
          <cell r="A9">
            <v>180</v>
          </cell>
          <cell r="B9">
            <v>79.906000000000006</v>
          </cell>
        </row>
        <row r="10">
          <cell r="A10">
            <v>215</v>
          </cell>
          <cell r="B10">
            <v>78.406000000000006</v>
          </cell>
        </row>
        <row r="11">
          <cell r="A11">
            <v>240</v>
          </cell>
          <cell r="B11">
            <v>77.835999999999999</v>
          </cell>
        </row>
        <row r="12">
          <cell r="A12">
            <v>265</v>
          </cell>
          <cell r="B12">
            <v>77.406000000000006</v>
          </cell>
        </row>
        <row r="13">
          <cell r="A13">
            <v>290</v>
          </cell>
          <cell r="B13">
            <v>75.866</v>
          </cell>
        </row>
        <row r="14">
          <cell r="A14">
            <v>315</v>
          </cell>
          <cell r="B14">
            <v>74.706000000000003</v>
          </cell>
        </row>
        <row r="15">
          <cell r="A15">
            <v>335</v>
          </cell>
          <cell r="B15">
            <v>74.885999999999996</v>
          </cell>
        </row>
        <row r="16">
          <cell r="A16">
            <v>355</v>
          </cell>
          <cell r="B16">
            <v>75.195999999999998</v>
          </cell>
        </row>
        <row r="17">
          <cell r="A17">
            <v>380</v>
          </cell>
          <cell r="B17">
            <v>75.826000000000008</v>
          </cell>
        </row>
        <row r="18">
          <cell r="A18">
            <v>405</v>
          </cell>
          <cell r="B18">
            <v>76.736000000000004</v>
          </cell>
        </row>
        <row r="19">
          <cell r="A19">
            <v>430</v>
          </cell>
          <cell r="B19">
            <v>77.686000000000007</v>
          </cell>
        </row>
        <row r="20">
          <cell r="A20">
            <v>460</v>
          </cell>
          <cell r="B20">
            <v>78.135999999999996</v>
          </cell>
        </row>
        <row r="21">
          <cell r="A21">
            <v>490</v>
          </cell>
          <cell r="B21">
            <v>78.706000000000003</v>
          </cell>
        </row>
        <row r="22">
          <cell r="A22">
            <v>520</v>
          </cell>
          <cell r="B22">
            <v>79.126000000000005</v>
          </cell>
        </row>
        <row r="23">
          <cell r="A23">
            <v>550</v>
          </cell>
          <cell r="B23">
            <v>79.555999999999997</v>
          </cell>
        </row>
        <row r="24">
          <cell r="A24">
            <v>580</v>
          </cell>
          <cell r="B24">
            <v>82.706000000000003</v>
          </cell>
        </row>
        <row r="25">
          <cell r="A25">
            <v>595</v>
          </cell>
          <cell r="B25">
            <v>88.206000000000003</v>
          </cell>
        </row>
        <row r="26">
          <cell r="A26">
            <v>599</v>
          </cell>
          <cell r="B26">
            <v>90.534000000000006</v>
          </cell>
        </row>
        <row r="48">
          <cell r="A48">
            <v>141</v>
          </cell>
          <cell r="B48">
            <v>88.206000000000003</v>
          </cell>
        </row>
        <row r="49">
          <cell r="A49">
            <v>595</v>
          </cell>
          <cell r="B49">
            <v>88.206000000000003</v>
          </cell>
        </row>
        <row r="52">
          <cell r="A52">
            <v>100</v>
          </cell>
          <cell r="B52">
            <v>91.236000000000004</v>
          </cell>
        </row>
        <row r="53">
          <cell r="A53">
            <v>100</v>
          </cell>
          <cell r="B53">
            <v>90.236000000000004</v>
          </cell>
        </row>
        <row r="54">
          <cell r="A54">
            <v>120</v>
          </cell>
          <cell r="B54">
            <v>90.213999999999999</v>
          </cell>
        </row>
        <row r="55">
          <cell r="A55">
            <v>120</v>
          </cell>
          <cell r="B55">
            <v>89.213999999999999</v>
          </cell>
        </row>
        <row r="56">
          <cell r="A56">
            <v>140</v>
          </cell>
          <cell r="B56">
            <v>89.225999999999999</v>
          </cell>
        </row>
        <row r="57">
          <cell r="A57">
            <v>140</v>
          </cell>
          <cell r="B57">
            <v>88.225999999999999</v>
          </cell>
        </row>
        <row r="60">
          <cell r="A60">
            <v>95</v>
          </cell>
          <cell r="B60">
            <v>90.534000000000006</v>
          </cell>
        </row>
        <row r="61">
          <cell r="A61">
            <v>599</v>
          </cell>
          <cell r="B61">
            <v>90.534000000000006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109701.Guayare. 160805"/>
      <sheetName val="3109701.Guayare. 270706"/>
      <sheetName val="3109701.Guayare. 151106"/>
      <sheetName val="3109701.Guayare. 200207"/>
      <sheetName val="3109701.Guayare. 151107"/>
      <sheetName val="3109701.Guayare. 310308"/>
      <sheetName val="3109701.Guayare. 171108"/>
      <sheetName val="3109701.Guayare. 180609"/>
      <sheetName val="3109701.Guayare. 040311"/>
      <sheetName val="3109701.Guayare. 201109"/>
      <sheetName val="3109701.Guayare. 181111"/>
      <sheetName val="3109701.Guayare. 040610"/>
      <sheetName val="3109701.Guayare. 120812"/>
      <sheetName val="3109701.Guayare. 241112"/>
      <sheetName val="3109701.Guayare. 290813"/>
      <sheetName val="3109701.Guayare.190913"/>
      <sheetName val="3109701.Guayare.211014"/>
      <sheetName val="3109701.Guayare.220615"/>
      <sheetName val="31097010_GUAYARE_20160523-C.O"/>
      <sheetName val="31097010_GUAYARE_20160823"/>
      <sheetName val="31097010_GUAYARE_20161121"/>
      <sheetName val="31097010_GUAYARE_20170605-C.O"/>
      <sheetName val="31097010_GUAYARE_20171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3">
          <cell r="A3">
            <v>37</v>
          </cell>
          <cell r="B3">
            <v>92.031999999999996</v>
          </cell>
        </row>
        <row r="4">
          <cell r="A4">
            <v>77</v>
          </cell>
          <cell r="B4">
            <v>90.521999999999991</v>
          </cell>
        </row>
        <row r="5">
          <cell r="A5">
            <v>97</v>
          </cell>
          <cell r="B5">
            <v>89.432000000000002</v>
          </cell>
        </row>
        <row r="6">
          <cell r="A6">
            <v>116</v>
          </cell>
          <cell r="B6">
            <v>86.164999999999992</v>
          </cell>
        </row>
        <row r="7">
          <cell r="A7">
            <v>116</v>
          </cell>
          <cell r="B7">
            <v>86.164999999999992</v>
          </cell>
        </row>
        <row r="8">
          <cell r="A8">
            <v>137</v>
          </cell>
          <cell r="B8">
            <v>80.144999999999996</v>
          </cell>
        </row>
        <row r="9">
          <cell r="A9">
            <v>167</v>
          </cell>
          <cell r="B9">
            <v>75.664999999999992</v>
          </cell>
        </row>
        <row r="10">
          <cell r="A10">
            <v>197</v>
          </cell>
          <cell r="B10">
            <v>74.74499999999999</v>
          </cell>
        </row>
        <row r="11">
          <cell r="A11">
            <v>237</v>
          </cell>
          <cell r="B11">
            <v>75.814999999999998</v>
          </cell>
        </row>
        <row r="12">
          <cell r="A12">
            <v>277</v>
          </cell>
          <cell r="B12">
            <v>77.154999999999987</v>
          </cell>
        </row>
        <row r="13">
          <cell r="A13">
            <v>327</v>
          </cell>
          <cell r="B13">
            <v>77.814999999999998</v>
          </cell>
        </row>
        <row r="14">
          <cell r="A14">
            <v>397</v>
          </cell>
          <cell r="B14">
            <v>78.664999999999992</v>
          </cell>
        </row>
        <row r="15">
          <cell r="A15">
            <v>427</v>
          </cell>
          <cell r="B15">
            <v>78.814999999999998</v>
          </cell>
        </row>
        <row r="16">
          <cell r="A16">
            <v>477</v>
          </cell>
          <cell r="B16">
            <v>79.074999999999989</v>
          </cell>
        </row>
        <row r="17">
          <cell r="A17">
            <v>527</v>
          </cell>
          <cell r="B17">
            <v>79.124999999999986</v>
          </cell>
        </row>
        <row r="18">
          <cell r="A18">
            <v>577</v>
          </cell>
          <cell r="B18">
            <v>79.164999999999992</v>
          </cell>
        </row>
        <row r="19">
          <cell r="A19">
            <v>637</v>
          </cell>
          <cell r="B19">
            <v>78.844999999999999</v>
          </cell>
        </row>
        <row r="20">
          <cell r="A20">
            <v>397</v>
          </cell>
          <cell r="B20">
            <v>78.714999999999989</v>
          </cell>
        </row>
        <row r="21">
          <cell r="A21">
            <v>757</v>
          </cell>
          <cell r="B21">
            <v>78.964999999999989</v>
          </cell>
        </row>
        <row r="22">
          <cell r="A22">
            <v>817</v>
          </cell>
          <cell r="B22">
            <v>79.344999999999999</v>
          </cell>
        </row>
        <row r="23">
          <cell r="A23">
            <v>867</v>
          </cell>
          <cell r="B23">
            <v>79.124999999999986</v>
          </cell>
        </row>
        <row r="24">
          <cell r="A24">
            <v>917</v>
          </cell>
          <cell r="B24">
            <v>79.184999999999988</v>
          </cell>
        </row>
        <row r="25">
          <cell r="A25">
            <v>967</v>
          </cell>
          <cell r="B25">
            <v>78.99499999999999</v>
          </cell>
        </row>
        <row r="26">
          <cell r="A26">
            <v>1017</v>
          </cell>
          <cell r="B26">
            <v>79.164999999999992</v>
          </cell>
        </row>
        <row r="27">
          <cell r="A27">
            <v>1067</v>
          </cell>
          <cell r="B27">
            <v>78.294999999999987</v>
          </cell>
        </row>
        <row r="28">
          <cell r="A28">
            <v>1117</v>
          </cell>
          <cell r="B28">
            <v>77.99499999999999</v>
          </cell>
        </row>
        <row r="29">
          <cell r="A29">
            <v>1167</v>
          </cell>
          <cell r="B29">
            <v>80.314999999999998</v>
          </cell>
        </row>
        <row r="30">
          <cell r="A30">
            <v>1177</v>
          </cell>
          <cell r="B30">
            <v>86.164999999999992</v>
          </cell>
        </row>
        <row r="31">
          <cell r="A31">
            <v>1185</v>
          </cell>
          <cell r="B31">
            <v>86.082999999999998</v>
          </cell>
        </row>
        <row r="32">
          <cell r="A32">
            <v>1220</v>
          </cell>
          <cell r="B32">
            <v>85.981999999999999</v>
          </cell>
        </row>
        <row r="43">
          <cell r="A43">
            <v>116</v>
          </cell>
          <cell r="B43">
            <v>86.164999999999992</v>
          </cell>
        </row>
        <row r="44">
          <cell r="A44">
            <v>1177</v>
          </cell>
          <cell r="B44">
            <v>86.164999999999992</v>
          </cell>
        </row>
        <row r="45">
          <cell r="A45">
            <v>78</v>
          </cell>
          <cell r="B45">
            <v>91.525000000000006</v>
          </cell>
        </row>
        <row r="46">
          <cell r="A46">
            <v>78</v>
          </cell>
          <cell r="B46">
            <v>90.525000000000006</v>
          </cell>
        </row>
        <row r="47">
          <cell r="A47">
            <v>95</v>
          </cell>
          <cell r="B47">
            <v>90.522000000000006</v>
          </cell>
        </row>
        <row r="48">
          <cell r="A48">
            <v>95</v>
          </cell>
          <cell r="B48">
            <v>89.522000000000006</v>
          </cell>
        </row>
        <row r="49">
          <cell r="A49">
            <v>105</v>
          </cell>
          <cell r="B49">
            <v>89.522000000000006</v>
          </cell>
        </row>
        <row r="50">
          <cell r="A50">
            <v>105</v>
          </cell>
          <cell r="B50">
            <v>88.522000000000006</v>
          </cell>
        </row>
        <row r="51">
          <cell r="A51">
            <v>115</v>
          </cell>
          <cell r="B51">
            <v>88.525000000000006</v>
          </cell>
        </row>
        <row r="52">
          <cell r="A52">
            <v>115</v>
          </cell>
          <cell r="B52">
            <v>87.525000000000006</v>
          </cell>
        </row>
        <row r="53">
          <cell r="A53">
            <v>120</v>
          </cell>
          <cell r="B53">
            <v>87.527000000000001</v>
          </cell>
        </row>
        <row r="54">
          <cell r="A54">
            <v>120</v>
          </cell>
          <cell r="B54">
            <v>86.525000000000006</v>
          </cell>
        </row>
        <row r="57">
          <cell r="A57">
            <v>116</v>
          </cell>
          <cell r="B57">
            <v>86.082999999999998</v>
          </cell>
        </row>
        <row r="58">
          <cell r="A58">
            <v>1185</v>
          </cell>
          <cell r="B58">
            <v>86.082999999999998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"/>
    </sheetNames>
    <sheetDataSet>
      <sheetData sheetId="0">
        <row r="7">
          <cell r="A7">
            <v>0</v>
          </cell>
          <cell r="B7">
            <v>99.051000000000002</v>
          </cell>
        </row>
        <row r="8">
          <cell r="A8">
            <v>2</v>
          </cell>
          <cell r="B8">
            <v>97.545000000000002</v>
          </cell>
        </row>
        <row r="9">
          <cell r="A9">
            <v>4</v>
          </cell>
          <cell r="B9">
            <v>96.498999999999995</v>
          </cell>
        </row>
        <row r="10">
          <cell r="A10">
            <v>7</v>
          </cell>
          <cell r="B10">
            <v>95.570999999999998</v>
          </cell>
        </row>
        <row r="11">
          <cell r="A11">
            <v>7.3</v>
          </cell>
          <cell r="B11">
            <v>94.763000000000005</v>
          </cell>
        </row>
        <row r="12">
          <cell r="A12">
            <v>8</v>
          </cell>
          <cell r="B12">
            <v>94.388000000000005</v>
          </cell>
        </row>
        <row r="13">
          <cell r="A13">
            <v>10.6</v>
          </cell>
          <cell r="B13">
            <v>92.924999999999997</v>
          </cell>
        </row>
        <row r="14">
          <cell r="A14">
            <v>12</v>
          </cell>
          <cell r="B14">
            <v>91.307000000000002</v>
          </cell>
        </row>
        <row r="15">
          <cell r="A15">
            <v>14</v>
          </cell>
          <cell r="B15">
            <v>90.504000000000005</v>
          </cell>
        </row>
        <row r="16">
          <cell r="A16">
            <v>14</v>
          </cell>
          <cell r="B16">
            <v>89.77</v>
          </cell>
        </row>
        <row r="17">
          <cell r="A17">
            <v>15.3</v>
          </cell>
          <cell r="B17">
            <v>89.12</v>
          </cell>
        </row>
        <row r="18">
          <cell r="A18">
            <v>20</v>
          </cell>
          <cell r="B18">
            <v>87.63</v>
          </cell>
        </row>
        <row r="19">
          <cell r="A19">
            <v>26</v>
          </cell>
          <cell r="B19">
            <v>87.61</v>
          </cell>
        </row>
        <row r="20">
          <cell r="A20">
            <v>32</v>
          </cell>
          <cell r="B20">
            <v>87.79</v>
          </cell>
        </row>
        <row r="21">
          <cell r="A21">
            <v>38</v>
          </cell>
          <cell r="B21">
            <v>87.84</v>
          </cell>
        </row>
        <row r="22">
          <cell r="A22">
            <v>44</v>
          </cell>
          <cell r="B22">
            <v>87.84</v>
          </cell>
        </row>
        <row r="23">
          <cell r="A23">
            <v>50</v>
          </cell>
          <cell r="B23">
            <v>87.65</v>
          </cell>
        </row>
        <row r="24">
          <cell r="A24">
            <v>56</v>
          </cell>
          <cell r="B24">
            <v>87.36</v>
          </cell>
        </row>
        <row r="25">
          <cell r="A25">
            <v>62</v>
          </cell>
          <cell r="B25">
            <v>87.07</v>
          </cell>
        </row>
        <row r="26">
          <cell r="A26">
            <v>66</v>
          </cell>
          <cell r="B26">
            <v>86.61</v>
          </cell>
        </row>
        <row r="27">
          <cell r="A27">
            <v>70</v>
          </cell>
          <cell r="B27">
            <v>86.46</v>
          </cell>
        </row>
        <row r="28">
          <cell r="A28">
            <v>74</v>
          </cell>
          <cell r="B28">
            <v>86.29</v>
          </cell>
        </row>
        <row r="29">
          <cell r="A29">
            <v>78</v>
          </cell>
          <cell r="B29">
            <v>86.23</v>
          </cell>
        </row>
        <row r="30">
          <cell r="A30">
            <v>82</v>
          </cell>
          <cell r="B30">
            <v>86.04</v>
          </cell>
        </row>
        <row r="31">
          <cell r="A31">
            <v>86</v>
          </cell>
          <cell r="B31">
            <v>85.94</v>
          </cell>
        </row>
        <row r="32">
          <cell r="A32">
            <v>90</v>
          </cell>
          <cell r="B32">
            <v>85.93</v>
          </cell>
        </row>
        <row r="33">
          <cell r="A33">
            <v>93</v>
          </cell>
          <cell r="B33">
            <v>85.88</v>
          </cell>
        </row>
        <row r="34">
          <cell r="A34">
            <v>96</v>
          </cell>
          <cell r="B34">
            <v>85.8</v>
          </cell>
        </row>
        <row r="35">
          <cell r="A35">
            <v>99</v>
          </cell>
          <cell r="B35">
            <v>85.82</v>
          </cell>
        </row>
        <row r="36">
          <cell r="A36">
            <v>102</v>
          </cell>
          <cell r="B36">
            <v>85.72</v>
          </cell>
        </row>
        <row r="37">
          <cell r="A37">
            <v>105</v>
          </cell>
          <cell r="B37">
            <v>85.63</v>
          </cell>
        </row>
        <row r="38">
          <cell r="A38">
            <v>108</v>
          </cell>
          <cell r="B38">
            <v>85.52</v>
          </cell>
        </row>
        <row r="39">
          <cell r="A39">
            <v>111</v>
          </cell>
          <cell r="B39">
            <v>89.12</v>
          </cell>
        </row>
        <row r="40">
          <cell r="A40">
            <v>113</v>
          </cell>
          <cell r="B40">
            <v>90.043999999999997</v>
          </cell>
        </row>
        <row r="41">
          <cell r="A41">
            <v>114</v>
          </cell>
          <cell r="B41">
            <v>91.272000000000006</v>
          </cell>
        </row>
        <row r="42">
          <cell r="A42">
            <v>114.4</v>
          </cell>
          <cell r="B42">
            <v>91.331999999999994</v>
          </cell>
        </row>
        <row r="43">
          <cell r="A43">
            <v>114.4</v>
          </cell>
          <cell r="B43">
            <v>93.424000000000007</v>
          </cell>
        </row>
        <row r="44">
          <cell r="A44">
            <v>116</v>
          </cell>
          <cell r="B44">
            <v>94.438000000000002</v>
          </cell>
        </row>
        <row r="45">
          <cell r="A45">
            <v>117</v>
          </cell>
          <cell r="B45">
            <v>97.477999999999994</v>
          </cell>
        </row>
        <row r="46">
          <cell r="A46">
            <v>118.1</v>
          </cell>
          <cell r="B46">
            <v>98.468000000000004</v>
          </cell>
        </row>
        <row r="51">
          <cell r="A51">
            <v>15.3</v>
          </cell>
          <cell r="B51">
            <v>89.12</v>
          </cell>
        </row>
        <row r="52">
          <cell r="A52">
            <v>111</v>
          </cell>
          <cell r="B52">
            <v>89.12</v>
          </cell>
        </row>
        <row r="53">
          <cell r="A53">
            <v>23</v>
          </cell>
          <cell r="B53">
            <v>87.19</v>
          </cell>
        </row>
        <row r="54">
          <cell r="A54">
            <v>23</v>
          </cell>
          <cell r="B54">
            <v>91.19</v>
          </cell>
        </row>
        <row r="55">
          <cell r="A55">
            <v>12</v>
          </cell>
          <cell r="B55">
            <v>92.195999999999998</v>
          </cell>
        </row>
        <row r="56">
          <cell r="A56">
            <v>12</v>
          </cell>
          <cell r="B56">
            <v>94.146000000000001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"/>
      <sheetName val="2017-02-13"/>
    </sheetNames>
    <sheetDataSet>
      <sheetData sheetId="0"/>
      <sheetData sheetId="1">
        <row r="7">
          <cell r="A7">
            <v>0</v>
          </cell>
          <cell r="B7">
            <v>95.373000000000005</v>
          </cell>
        </row>
        <row r="8">
          <cell r="A8">
            <v>5</v>
          </cell>
          <cell r="B8">
            <v>94.999500000000012</v>
          </cell>
        </row>
        <row r="9">
          <cell r="A9">
            <v>8</v>
          </cell>
          <cell r="B9">
            <v>94.698600000000013</v>
          </cell>
        </row>
        <row r="10">
          <cell r="A10">
            <v>12</v>
          </cell>
          <cell r="B10">
            <v>93.074500000000015</v>
          </cell>
        </row>
        <row r="11">
          <cell r="A11">
            <v>16</v>
          </cell>
          <cell r="B11">
            <v>91.743500000000012</v>
          </cell>
        </row>
        <row r="12">
          <cell r="A12">
            <v>17</v>
          </cell>
          <cell r="B12">
            <v>91.047500000000014</v>
          </cell>
        </row>
        <row r="13">
          <cell r="A13">
            <v>19</v>
          </cell>
          <cell r="B13">
            <v>89.815000000000012</v>
          </cell>
        </row>
        <row r="14">
          <cell r="A14">
            <v>21</v>
          </cell>
          <cell r="B14">
            <v>87.805000000000021</v>
          </cell>
        </row>
        <row r="15">
          <cell r="A15">
            <v>25.5</v>
          </cell>
          <cell r="B15">
            <v>87.131000000000014</v>
          </cell>
        </row>
        <row r="16">
          <cell r="A16">
            <v>25.5</v>
          </cell>
          <cell r="B16">
            <v>87.11</v>
          </cell>
        </row>
        <row r="17">
          <cell r="A17">
            <v>27.5</v>
          </cell>
          <cell r="B17">
            <v>85.91</v>
          </cell>
        </row>
        <row r="18">
          <cell r="A18">
            <v>27.9</v>
          </cell>
          <cell r="B18">
            <v>84.94</v>
          </cell>
        </row>
        <row r="19">
          <cell r="A19">
            <v>32</v>
          </cell>
          <cell r="B19">
            <v>84.41</v>
          </cell>
        </row>
        <row r="20">
          <cell r="A20">
            <v>32.9</v>
          </cell>
          <cell r="B20">
            <v>84.46</v>
          </cell>
        </row>
        <row r="21">
          <cell r="A21">
            <v>37.299999999999997</v>
          </cell>
          <cell r="B21">
            <v>83.41</v>
          </cell>
        </row>
        <row r="22">
          <cell r="A22">
            <v>41.5</v>
          </cell>
          <cell r="B22">
            <v>82.86</v>
          </cell>
        </row>
        <row r="23">
          <cell r="A23">
            <v>42.2</v>
          </cell>
          <cell r="B23">
            <v>82.91</v>
          </cell>
        </row>
        <row r="24">
          <cell r="A24">
            <v>45.5</v>
          </cell>
          <cell r="B24">
            <v>82.51</v>
          </cell>
        </row>
        <row r="25">
          <cell r="A25">
            <v>47.9</v>
          </cell>
          <cell r="B25">
            <v>82.46</v>
          </cell>
        </row>
        <row r="26">
          <cell r="A26">
            <v>48.4</v>
          </cell>
          <cell r="B26">
            <v>82.61</v>
          </cell>
        </row>
        <row r="27">
          <cell r="A27">
            <v>51.7</v>
          </cell>
          <cell r="B27">
            <v>83.49</v>
          </cell>
        </row>
        <row r="28">
          <cell r="A28">
            <v>52.2</v>
          </cell>
          <cell r="B28">
            <v>83.56</v>
          </cell>
        </row>
        <row r="29">
          <cell r="A29">
            <v>53.5</v>
          </cell>
          <cell r="B29">
            <v>83.51</v>
          </cell>
        </row>
        <row r="30">
          <cell r="A30">
            <v>57.7</v>
          </cell>
          <cell r="B30">
            <v>82.61</v>
          </cell>
        </row>
        <row r="31">
          <cell r="A31">
            <v>61</v>
          </cell>
          <cell r="B31">
            <v>82.41</v>
          </cell>
        </row>
        <row r="32">
          <cell r="A32">
            <v>71.099999999999994</v>
          </cell>
          <cell r="B32">
            <v>82.81</v>
          </cell>
        </row>
        <row r="33">
          <cell r="A33">
            <v>93.5</v>
          </cell>
          <cell r="B33">
            <v>83.11</v>
          </cell>
        </row>
        <row r="34">
          <cell r="A34">
            <v>96.8</v>
          </cell>
          <cell r="B34">
            <v>83.46</v>
          </cell>
        </row>
        <row r="35">
          <cell r="A35">
            <v>101.4</v>
          </cell>
          <cell r="B35">
            <v>83.47</v>
          </cell>
        </row>
        <row r="36">
          <cell r="A36">
            <v>105</v>
          </cell>
          <cell r="B36">
            <v>85.39</v>
          </cell>
        </row>
        <row r="37">
          <cell r="A37">
            <v>107.5</v>
          </cell>
          <cell r="B37">
            <v>85.61</v>
          </cell>
        </row>
        <row r="38">
          <cell r="A38">
            <v>124.2</v>
          </cell>
          <cell r="B38">
            <v>84.71</v>
          </cell>
        </row>
        <row r="39">
          <cell r="A39">
            <v>124.5</v>
          </cell>
          <cell r="B39">
            <v>84.679999999999993</v>
          </cell>
        </row>
        <row r="40">
          <cell r="A40">
            <v>126.5</v>
          </cell>
          <cell r="B40">
            <v>84.56</v>
          </cell>
        </row>
        <row r="41">
          <cell r="A41">
            <v>129.9</v>
          </cell>
          <cell r="B41">
            <v>84.61</v>
          </cell>
        </row>
        <row r="42">
          <cell r="A42">
            <v>131</v>
          </cell>
          <cell r="B42">
            <v>87.11</v>
          </cell>
        </row>
        <row r="43">
          <cell r="A43">
            <v>131</v>
          </cell>
          <cell r="B43">
            <v>87.090000000000018</v>
          </cell>
        </row>
        <row r="44">
          <cell r="A44">
            <v>134</v>
          </cell>
          <cell r="B44">
            <v>88.517000000000024</v>
          </cell>
        </row>
        <row r="45">
          <cell r="A45">
            <v>135.5</v>
          </cell>
          <cell r="B45">
            <v>88.951000000000022</v>
          </cell>
        </row>
        <row r="46">
          <cell r="A46">
            <v>135.5</v>
          </cell>
          <cell r="B46">
            <v>90.03000000000003</v>
          </cell>
        </row>
        <row r="47">
          <cell r="A47">
            <v>140.5</v>
          </cell>
          <cell r="B47">
            <v>91.751000000000033</v>
          </cell>
        </row>
        <row r="48">
          <cell r="A48">
            <v>150.5</v>
          </cell>
          <cell r="B48">
            <v>92.959000000000032</v>
          </cell>
        </row>
        <row r="49">
          <cell r="A49">
            <v>168</v>
          </cell>
          <cell r="B49">
            <v>93.65800000000003</v>
          </cell>
        </row>
        <row r="63">
          <cell r="A63">
            <v>25.5</v>
          </cell>
          <cell r="B63">
            <v>87.111000000000004</v>
          </cell>
        </row>
        <row r="64">
          <cell r="A64">
            <v>131</v>
          </cell>
          <cell r="B64">
            <v>87.111000000000004</v>
          </cell>
        </row>
        <row r="65">
          <cell r="A65">
            <v>48</v>
          </cell>
          <cell r="B65">
            <v>86.32</v>
          </cell>
        </row>
        <row r="66">
          <cell r="A66">
            <v>48</v>
          </cell>
          <cell r="B66">
            <v>93.32</v>
          </cell>
        </row>
        <row r="67">
          <cell r="A67">
            <v>49</v>
          </cell>
          <cell r="B67">
            <v>94.025000000000006</v>
          </cell>
        </row>
        <row r="68">
          <cell r="A68">
            <v>49</v>
          </cell>
          <cell r="B68">
            <v>95.525000000000006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526703.St.Maria.061206"/>
      <sheetName val="3526703.St.Maria.121106"/>
      <sheetName val="3526703.St.Maria.160408"/>
      <sheetName val="3526703.St.Maria."/>
      <sheetName val="3526703.St.Maria.300409"/>
      <sheetName val="3526703.St.Maria.180709"/>
      <sheetName val="3526703.St.Maria.020310"/>
      <sheetName val="3526703.St.Maria.170710"/>
      <sheetName val="3526703.St.Maria.080211"/>
      <sheetName val="3526703.St.Maria.140412"/>
      <sheetName val="3526703.St.Maria.220613"/>
      <sheetName val="3526703.St.Maria.150913"/>
      <sheetName val="3526703.St.Maria.18052014"/>
      <sheetName val="3526703.St.Maria.14092014"/>
      <sheetName val="3526703.St.Maria.24052015"/>
      <sheetName val="3526703.St.Maria.06092015"/>
      <sheetName val="35267030_STA_MARIA_20160425"/>
      <sheetName val="35267030_STA_MARIA_20161008"/>
      <sheetName val="35267030_STA_MARIA_20170311"/>
      <sheetName val="35267030_STA_MARIA_20171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3">
          <cell r="A3">
            <v>0</v>
          </cell>
          <cell r="B3">
            <v>108.04200000000002</v>
          </cell>
        </row>
        <row r="4">
          <cell r="A4">
            <v>7.4</v>
          </cell>
          <cell r="B4">
            <v>107.91000000000001</v>
          </cell>
        </row>
        <row r="5">
          <cell r="A5">
            <v>11.4</v>
          </cell>
          <cell r="B5">
            <v>107.26800000000001</v>
          </cell>
        </row>
        <row r="6">
          <cell r="A6">
            <v>12.6</v>
          </cell>
          <cell r="B6">
            <v>103.998</v>
          </cell>
        </row>
        <row r="7">
          <cell r="A7">
            <v>12.6</v>
          </cell>
          <cell r="B7">
            <v>102.818</v>
          </cell>
        </row>
        <row r="8">
          <cell r="A8">
            <v>15</v>
          </cell>
          <cell r="B8">
            <v>98.818000000000012</v>
          </cell>
        </row>
        <row r="9">
          <cell r="A9">
            <v>45</v>
          </cell>
          <cell r="B9">
            <v>99.168000000000006</v>
          </cell>
        </row>
        <row r="10">
          <cell r="A10">
            <v>75</v>
          </cell>
          <cell r="B10">
            <v>98.847999999999999</v>
          </cell>
        </row>
        <row r="11">
          <cell r="A11">
            <v>105</v>
          </cell>
          <cell r="B11">
            <v>96.177999999999997</v>
          </cell>
        </row>
        <row r="12">
          <cell r="A12">
            <v>135</v>
          </cell>
          <cell r="B12">
            <v>96.578000000000003</v>
          </cell>
        </row>
        <row r="13">
          <cell r="A13">
            <v>165</v>
          </cell>
          <cell r="B13">
            <v>96.668000000000006</v>
          </cell>
        </row>
        <row r="14">
          <cell r="A14">
            <v>195</v>
          </cell>
          <cell r="B14">
            <v>97.548000000000002</v>
          </cell>
        </row>
        <row r="15">
          <cell r="A15">
            <v>225</v>
          </cell>
          <cell r="B15">
            <v>97.658000000000001</v>
          </cell>
        </row>
        <row r="16">
          <cell r="A16">
            <v>255</v>
          </cell>
          <cell r="B16">
            <v>97.878</v>
          </cell>
        </row>
        <row r="17">
          <cell r="A17">
            <v>285</v>
          </cell>
          <cell r="B17">
            <v>98.778000000000006</v>
          </cell>
        </row>
        <row r="18">
          <cell r="A18">
            <v>315</v>
          </cell>
          <cell r="B18">
            <v>100.018</v>
          </cell>
        </row>
        <row r="19">
          <cell r="A19">
            <v>375</v>
          </cell>
          <cell r="B19">
            <v>101.768</v>
          </cell>
        </row>
        <row r="20">
          <cell r="A20">
            <v>435</v>
          </cell>
          <cell r="B20">
            <v>102.08800000000001</v>
          </cell>
        </row>
        <row r="21">
          <cell r="A21">
            <v>495</v>
          </cell>
          <cell r="B21">
            <v>102.998</v>
          </cell>
        </row>
        <row r="22">
          <cell r="A22">
            <v>555</v>
          </cell>
          <cell r="B22">
            <v>103.578</v>
          </cell>
        </row>
        <row r="23">
          <cell r="A23">
            <v>615</v>
          </cell>
          <cell r="B23">
            <v>103.358</v>
          </cell>
        </row>
        <row r="24">
          <cell r="A24">
            <v>675</v>
          </cell>
          <cell r="B24">
            <v>102.17800000000001</v>
          </cell>
        </row>
        <row r="25">
          <cell r="A25">
            <v>735</v>
          </cell>
          <cell r="B25">
            <v>101.078</v>
          </cell>
        </row>
        <row r="26">
          <cell r="A26">
            <v>799</v>
          </cell>
          <cell r="B26">
            <v>101.14800000000001</v>
          </cell>
        </row>
        <row r="27">
          <cell r="A27">
            <v>855</v>
          </cell>
          <cell r="B27">
            <v>98.50800000000001</v>
          </cell>
        </row>
        <row r="28">
          <cell r="A28">
            <v>915</v>
          </cell>
          <cell r="B28">
            <v>98.998000000000005</v>
          </cell>
        </row>
        <row r="29">
          <cell r="A29">
            <v>965</v>
          </cell>
          <cell r="B29">
            <v>100.018</v>
          </cell>
        </row>
        <row r="30">
          <cell r="A30">
            <v>1015</v>
          </cell>
          <cell r="B30">
            <v>103.048</v>
          </cell>
        </row>
        <row r="31">
          <cell r="A31">
            <v>1065.5999999999999</v>
          </cell>
          <cell r="B31">
            <v>103.52800000000001</v>
          </cell>
        </row>
        <row r="32">
          <cell r="A32">
            <v>1065.5999999999999</v>
          </cell>
          <cell r="B32">
            <v>107.236</v>
          </cell>
        </row>
        <row r="33">
          <cell r="B33">
            <v>104.53500000000001</v>
          </cell>
        </row>
        <row r="44">
          <cell r="A44">
            <v>12.6</v>
          </cell>
          <cell r="B44">
            <v>103.998</v>
          </cell>
        </row>
        <row r="45">
          <cell r="A45">
            <v>1065.5999999999999</v>
          </cell>
          <cell r="B45">
            <v>103.998</v>
          </cell>
        </row>
        <row r="46">
          <cell r="A46">
            <v>11</v>
          </cell>
          <cell r="B46">
            <v>106.428</v>
          </cell>
        </row>
        <row r="47">
          <cell r="A47">
            <v>11</v>
          </cell>
          <cell r="B47">
            <v>104.928</v>
          </cell>
        </row>
        <row r="48">
          <cell r="A48">
            <v>19</v>
          </cell>
          <cell r="B48">
            <v>106.31100000000001</v>
          </cell>
        </row>
        <row r="49">
          <cell r="A49">
            <v>19</v>
          </cell>
          <cell r="B49">
            <v>105.31100000000001</v>
          </cell>
        </row>
        <row r="50">
          <cell r="A50">
            <v>19.5</v>
          </cell>
          <cell r="B50">
            <v>105.30500000000001</v>
          </cell>
        </row>
        <row r="51">
          <cell r="A51">
            <v>19.5</v>
          </cell>
          <cell r="B51">
            <v>103.30500000000001</v>
          </cell>
        </row>
        <row r="52">
          <cell r="A52">
            <v>0</v>
          </cell>
          <cell r="B52">
            <v>0</v>
          </cell>
        </row>
        <row r="53">
          <cell r="A53">
            <v>0</v>
          </cell>
          <cell r="B53">
            <v>0</v>
          </cell>
        </row>
        <row r="56">
          <cell r="A56">
            <v>10</v>
          </cell>
          <cell r="B56">
            <v>106.128</v>
          </cell>
        </row>
        <row r="57">
          <cell r="A57">
            <v>1077.0999999999999</v>
          </cell>
          <cell r="B57">
            <v>106.128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525704.Aceitico.220706"/>
      <sheetName val="3525704.Aceitico.300507"/>
      <sheetName val="3525704.Aceitico.300807"/>
      <sheetName val="3525704.Aceitico.050508"/>
      <sheetName val="3525704.Aceitico.140708"/>
      <sheetName val="3525704.Aceitico.020509"/>
      <sheetName val="3525704.Aceitico.240709"/>
      <sheetName val="3525704.Aceitico.070310"/>
      <sheetName val="88.3525704.Top.120211"/>
      <sheetName val="3525704.Aceitico.190412"/>
      <sheetName val="3525704.Aceitico.260613"/>
      <sheetName val="3525704.Aceitico.210913"/>
      <sheetName val="3525704.Aceitico.22052014"/>
      <sheetName val="3525704.Aceitico.13092014"/>
      <sheetName val="3525704.Aceitico.292015"/>
      <sheetName val="3525704.Aceitico.110915"/>
      <sheetName val="35257040_ACEITICO_META_20160706"/>
      <sheetName val="35257040_ACEITICO_META_20161012"/>
      <sheetName val="35257040_ACEITICO_META_20170316"/>
      <sheetName val="35257040_ACEITICO_META_20171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B2">
            <v>67</v>
          </cell>
        </row>
        <row r="3">
          <cell r="A3">
            <v>0</v>
          </cell>
          <cell r="B3">
            <v>66.888999999999996</v>
          </cell>
        </row>
        <row r="4">
          <cell r="A4">
            <v>5</v>
          </cell>
          <cell r="B4">
            <v>62.630999999999993</v>
          </cell>
        </row>
        <row r="5">
          <cell r="A5">
            <v>5</v>
          </cell>
          <cell r="B5">
            <v>62.630999999999993</v>
          </cell>
        </row>
        <row r="6">
          <cell r="A6">
            <v>15</v>
          </cell>
          <cell r="B6">
            <v>56.630999999999993</v>
          </cell>
        </row>
        <row r="7">
          <cell r="A7">
            <v>35</v>
          </cell>
          <cell r="B7">
            <v>53.880999999999993</v>
          </cell>
        </row>
        <row r="8">
          <cell r="A8">
            <v>65</v>
          </cell>
          <cell r="B8">
            <v>51.430999999999997</v>
          </cell>
        </row>
        <row r="9">
          <cell r="A9">
            <v>95</v>
          </cell>
          <cell r="B9">
            <v>49.000999999999991</v>
          </cell>
        </row>
        <row r="10">
          <cell r="A10">
            <v>115</v>
          </cell>
          <cell r="B10">
            <v>49.36099999999999</v>
          </cell>
        </row>
        <row r="11">
          <cell r="A11">
            <v>135</v>
          </cell>
          <cell r="B11">
            <v>49.830999999999989</v>
          </cell>
        </row>
        <row r="12">
          <cell r="A12">
            <v>155</v>
          </cell>
          <cell r="B12">
            <v>51.280999999999992</v>
          </cell>
        </row>
        <row r="13">
          <cell r="A13">
            <v>175</v>
          </cell>
          <cell r="B13">
            <v>52.630999999999993</v>
          </cell>
        </row>
        <row r="14">
          <cell r="A14">
            <v>205</v>
          </cell>
          <cell r="B14">
            <v>53.440999999999995</v>
          </cell>
        </row>
        <row r="15">
          <cell r="A15">
            <v>235</v>
          </cell>
          <cell r="B15">
            <v>54.620999999999995</v>
          </cell>
        </row>
        <row r="16">
          <cell r="A16">
            <v>275</v>
          </cell>
          <cell r="B16">
            <v>55.250999999999991</v>
          </cell>
        </row>
        <row r="17">
          <cell r="A17">
            <v>315</v>
          </cell>
          <cell r="B17">
            <v>56.030999999999992</v>
          </cell>
        </row>
        <row r="18">
          <cell r="A18">
            <v>365</v>
          </cell>
          <cell r="B18">
            <v>56.700999999999993</v>
          </cell>
        </row>
        <row r="19">
          <cell r="A19">
            <v>415</v>
          </cell>
          <cell r="B19">
            <v>57.530999999999992</v>
          </cell>
        </row>
        <row r="20">
          <cell r="A20">
            <v>475</v>
          </cell>
          <cell r="B20">
            <v>58.510999999999996</v>
          </cell>
        </row>
        <row r="21">
          <cell r="A21">
            <v>535</v>
          </cell>
          <cell r="B21">
            <v>59.830999999999996</v>
          </cell>
        </row>
        <row r="22">
          <cell r="A22">
            <v>605</v>
          </cell>
          <cell r="B22">
            <v>59.030999999999992</v>
          </cell>
        </row>
        <row r="23">
          <cell r="A23">
            <v>675</v>
          </cell>
          <cell r="B23">
            <v>58.530999999999992</v>
          </cell>
        </row>
        <row r="24">
          <cell r="A24">
            <v>745</v>
          </cell>
          <cell r="B24">
            <v>58.230999999999995</v>
          </cell>
        </row>
        <row r="25">
          <cell r="A25">
            <v>780</v>
          </cell>
          <cell r="B25">
            <v>62.630999999999993</v>
          </cell>
        </row>
        <row r="26">
          <cell r="A26">
            <v>815</v>
          </cell>
          <cell r="B26">
            <v>64.346999999999994</v>
          </cell>
        </row>
        <row r="27">
          <cell r="A27">
            <v>845</v>
          </cell>
          <cell r="B27">
            <v>64.212999999999994</v>
          </cell>
        </row>
      </sheetData>
      <sheetData sheetId="18"/>
      <sheetData sheetId="19">
        <row r="3">
          <cell r="A3">
            <v>0</v>
          </cell>
          <cell r="B3">
            <v>69.463000000000008</v>
          </cell>
        </row>
        <row r="4">
          <cell r="A4">
            <v>2.8</v>
          </cell>
          <cell r="B4">
            <v>67.897000000000006</v>
          </cell>
        </row>
        <row r="5">
          <cell r="A5">
            <v>7.8</v>
          </cell>
          <cell r="B5">
            <v>67.048000000000002</v>
          </cell>
        </row>
        <row r="6">
          <cell r="A6">
            <v>11.5</v>
          </cell>
          <cell r="B6">
            <v>65.947000000000003</v>
          </cell>
        </row>
        <row r="7">
          <cell r="A7">
            <v>11.5</v>
          </cell>
          <cell r="B7">
            <v>62.607999999999997</v>
          </cell>
        </row>
        <row r="8">
          <cell r="A8">
            <v>11.5</v>
          </cell>
          <cell r="B8">
            <v>62.607999999999997</v>
          </cell>
        </row>
        <row r="9">
          <cell r="A9">
            <v>11.5</v>
          </cell>
          <cell r="B9">
            <v>60.547999999999995</v>
          </cell>
        </row>
        <row r="10">
          <cell r="A10">
            <v>58</v>
          </cell>
          <cell r="B10">
            <v>49.967999999999996</v>
          </cell>
        </row>
        <row r="11">
          <cell r="A11">
            <v>108</v>
          </cell>
          <cell r="B11">
            <v>50.927999999999997</v>
          </cell>
        </row>
        <row r="12">
          <cell r="A12">
            <v>158</v>
          </cell>
          <cell r="B12">
            <v>51.197999999999993</v>
          </cell>
        </row>
        <row r="13">
          <cell r="A13">
            <v>208</v>
          </cell>
          <cell r="B13">
            <v>54.437999999999995</v>
          </cell>
        </row>
        <row r="14">
          <cell r="A14">
            <v>258</v>
          </cell>
          <cell r="B14">
            <v>55.018000000000001</v>
          </cell>
        </row>
        <row r="15">
          <cell r="A15">
            <v>308</v>
          </cell>
          <cell r="B15">
            <v>56.367999999999995</v>
          </cell>
        </row>
        <row r="16">
          <cell r="A16">
            <v>358</v>
          </cell>
          <cell r="B16">
            <v>57.437999999999995</v>
          </cell>
        </row>
        <row r="17">
          <cell r="A17">
            <v>408</v>
          </cell>
          <cell r="B17">
            <v>58.227999999999994</v>
          </cell>
        </row>
        <row r="18">
          <cell r="A18">
            <v>458</v>
          </cell>
          <cell r="B18">
            <v>58.537999999999997</v>
          </cell>
        </row>
        <row r="19">
          <cell r="A19">
            <v>508</v>
          </cell>
          <cell r="B19">
            <v>58.857999999999997</v>
          </cell>
        </row>
        <row r="20">
          <cell r="A20">
            <v>558</v>
          </cell>
          <cell r="B20">
            <v>58.927999999999997</v>
          </cell>
        </row>
        <row r="21">
          <cell r="A21">
            <v>608</v>
          </cell>
          <cell r="B21">
            <v>59.457999999999998</v>
          </cell>
        </row>
        <row r="22">
          <cell r="A22">
            <v>658</v>
          </cell>
          <cell r="B22">
            <v>59.327999999999996</v>
          </cell>
        </row>
        <row r="23">
          <cell r="A23">
            <v>708</v>
          </cell>
          <cell r="B23">
            <v>59.587999999999994</v>
          </cell>
        </row>
        <row r="24">
          <cell r="A24">
            <v>758</v>
          </cell>
          <cell r="B24">
            <v>59.407999999999994</v>
          </cell>
        </row>
        <row r="25">
          <cell r="A25">
            <v>808</v>
          </cell>
          <cell r="B25">
            <v>58.527999999999999</v>
          </cell>
        </row>
        <row r="26">
          <cell r="A26">
            <v>858</v>
          </cell>
          <cell r="B26">
            <v>57.887999999999998</v>
          </cell>
        </row>
        <row r="27">
          <cell r="A27">
            <v>908</v>
          </cell>
          <cell r="B27">
            <v>58.878</v>
          </cell>
        </row>
        <row r="28">
          <cell r="A28">
            <v>958</v>
          </cell>
          <cell r="B28">
            <v>58.687999999999995</v>
          </cell>
        </row>
        <row r="29">
          <cell r="A29">
            <v>1008</v>
          </cell>
          <cell r="B29">
            <v>58.787999999999997</v>
          </cell>
        </row>
        <row r="30">
          <cell r="A30">
            <v>1058.8</v>
          </cell>
          <cell r="B30">
            <v>62.308</v>
          </cell>
        </row>
        <row r="31">
          <cell r="A31">
            <v>1058.8</v>
          </cell>
          <cell r="B31">
            <v>64.606999999999999</v>
          </cell>
        </row>
        <row r="32">
          <cell r="A32">
            <v>1070.8</v>
          </cell>
          <cell r="B32">
            <v>64.570999999999998</v>
          </cell>
        </row>
        <row r="44">
          <cell r="A44">
            <v>11.5</v>
          </cell>
          <cell r="B44">
            <v>62.607999999999997</v>
          </cell>
        </row>
        <row r="45">
          <cell r="A45">
            <v>1058.8</v>
          </cell>
          <cell r="B45">
            <v>62.308</v>
          </cell>
        </row>
        <row r="46">
          <cell r="A46">
            <v>10</v>
          </cell>
          <cell r="B46">
            <v>65.930000000000007</v>
          </cell>
        </row>
        <row r="47">
          <cell r="A47">
            <v>10</v>
          </cell>
          <cell r="B47">
            <v>64.430000000000007</v>
          </cell>
        </row>
        <row r="48">
          <cell r="A48">
            <v>12</v>
          </cell>
          <cell r="B48">
            <v>65.587999999999994</v>
          </cell>
        </row>
        <row r="49">
          <cell r="A49">
            <v>12</v>
          </cell>
          <cell r="B49">
            <v>64.587999999999994</v>
          </cell>
        </row>
        <row r="50">
          <cell r="A50">
            <v>13</v>
          </cell>
          <cell r="B50">
            <v>64.585999999999999</v>
          </cell>
        </row>
        <row r="51">
          <cell r="A51">
            <v>13</v>
          </cell>
          <cell r="B51">
            <v>63.585999999999999</v>
          </cell>
        </row>
        <row r="52">
          <cell r="A52">
            <v>14</v>
          </cell>
          <cell r="B52">
            <v>63.588000000000001</v>
          </cell>
        </row>
        <row r="53">
          <cell r="A53">
            <v>14</v>
          </cell>
          <cell r="B53">
            <v>62.588000000000001</v>
          </cell>
        </row>
        <row r="56">
          <cell r="A56">
            <v>12</v>
          </cell>
          <cell r="B56">
            <v>64.606999999999999</v>
          </cell>
        </row>
        <row r="57">
          <cell r="A57">
            <v>1058.8</v>
          </cell>
          <cell r="B57">
            <v>64.606999999999999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tabSelected="1" zoomScale="50" zoomScaleNormal="50" workbookViewId="0">
      <selection activeCell="A2" sqref="A2"/>
    </sheetView>
  </sheetViews>
  <sheetFormatPr baseColWidth="10" defaultRowHeight="15" x14ac:dyDescent="0.25"/>
  <cols>
    <col min="1" max="1" width="34.7109375" bestFit="1" customWidth="1"/>
    <col min="2" max="2" width="13" bestFit="1" customWidth="1"/>
    <col min="3" max="3" width="27" bestFit="1" customWidth="1"/>
    <col min="22" max="22" width="16.85546875" customWidth="1"/>
    <col min="23" max="23" width="19.42578125" customWidth="1"/>
    <col min="24" max="24" width="21.42578125" customWidth="1"/>
    <col min="25" max="25" width="19.28515625" customWidth="1"/>
    <col min="26" max="26" width="15.42578125" customWidth="1"/>
    <col min="28" max="28" width="29.85546875" bestFit="1" customWidth="1"/>
    <col min="31" max="31" width="15.42578125" customWidth="1"/>
    <col min="32" max="32" width="13.7109375" customWidth="1"/>
    <col min="33" max="33" width="25.5703125" bestFit="1" customWidth="1"/>
  </cols>
  <sheetData>
    <row r="1" spans="1:33" ht="20.25" customHeight="1" x14ac:dyDescent="0.25">
      <c r="A1" s="1" t="s">
        <v>0</v>
      </c>
      <c r="B1" s="2" t="s">
        <v>1</v>
      </c>
      <c r="C1" s="3" t="s">
        <v>2</v>
      </c>
      <c r="D1" s="155" t="s">
        <v>3</v>
      </c>
      <c r="E1" s="156" t="s">
        <v>4</v>
      </c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4"/>
      <c r="V1" s="140" t="s">
        <v>5</v>
      </c>
      <c r="W1" s="141"/>
      <c r="X1" s="141"/>
      <c r="Y1" s="141"/>
      <c r="Z1" s="141"/>
      <c r="AA1" s="141"/>
      <c r="AB1" s="142"/>
      <c r="AC1" s="4"/>
      <c r="AD1" s="140" t="s">
        <v>6</v>
      </c>
      <c r="AE1" s="141"/>
      <c r="AF1" s="141"/>
      <c r="AG1" s="142"/>
    </row>
    <row r="2" spans="1:33" ht="20.25" x14ac:dyDescent="0.3">
      <c r="A2" s="5"/>
      <c r="B2" s="6">
        <f>+Z4</f>
        <v>165.959</v>
      </c>
      <c r="C2" s="7" t="s">
        <v>7</v>
      </c>
      <c r="D2" s="155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4"/>
      <c r="V2" s="143" t="s">
        <v>8</v>
      </c>
      <c r="W2" s="143" t="s">
        <v>9</v>
      </c>
      <c r="X2" s="143" t="s">
        <v>10</v>
      </c>
      <c r="Y2" s="143" t="s">
        <v>11</v>
      </c>
      <c r="Z2" s="143" t="s">
        <v>12</v>
      </c>
      <c r="AA2" s="145" t="s">
        <v>1</v>
      </c>
      <c r="AB2" s="148" t="s">
        <v>13</v>
      </c>
      <c r="AC2" s="9"/>
      <c r="AD2" s="10" t="s">
        <v>14</v>
      </c>
      <c r="AE2" s="11" t="s">
        <v>15</v>
      </c>
      <c r="AF2" s="11" t="s">
        <v>1</v>
      </c>
      <c r="AG2" s="12" t="s">
        <v>2</v>
      </c>
    </row>
    <row r="3" spans="1:33" ht="20.25" x14ac:dyDescent="0.3">
      <c r="A3" s="5">
        <f>+V5</f>
        <v>0</v>
      </c>
      <c r="B3" s="6">
        <f>+AA5</f>
        <v>165.65899999999999</v>
      </c>
      <c r="C3" s="13"/>
      <c r="D3" s="155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4"/>
      <c r="V3" s="144"/>
      <c r="W3" s="144"/>
      <c r="X3" s="144"/>
      <c r="Y3" s="144"/>
      <c r="Z3" s="144"/>
      <c r="AA3" s="146"/>
      <c r="AB3" s="149"/>
      <c r="AC3" s="9"/>
      <c r="AD3" s="14">
        <v>23.2</v>
      </c>
      <c r="AE3" s="14">
        <v>1</v>
      </c>
      <c r="AF3" s="15">
        <f>+AA9</f>
        <v>162.381</v>
      </c>
      <c r="AG3" s="13" t="s">
        <v>16</v>
      </c>
    </row>
    <row r="4" spans="1:33" ht="18.75" x14ac:dyDescent="0.3">
      <c r="A4" s="5">
        <f t="shared" ref="A4:A5" si="0">+V6</f>
        <v>10</v>
      </c>
      <c r="B4" s="6">
        <f t="shared" ref="B4:B26" si="1">+AA6</f>
        <v>165.619</v>
      </c>
      <c r="C4" s="16"/>
      <c r="D4" s="155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4"/>
      <c r="V4" s="18"/>
      <c r="W4" s="15">
        <v>1.1000000000000001</v>
      </c>
      <c r="X4" s="15"/>
      <c r="Y4" s="15"/>
      <c r="Z4" s="15">
        <v>165.959</v>
      </c>
      <c r="AA4" s="19">
        <f>+Z4+W4</f>
        <v>167.059</v>
      </c>
      <c r="AB4" s="20" t="s">
        <v>17</v>
      </c>
      <c r="AC4" s="9"/>
      <c r="AD4" s="14">
        <f>+AD3+4.8</f>
        <v>28</v>
      </c>
      <c r="AE4" s="14">
        <v>2.67</v>
      </c>
      <c r="AF4" s="15">
        <f t="shared" ref="AF4:AF22" si="2">+AA10</f>
        <v>160.71100000000001</v>
      </c>
      <c r="AG4" s="21"/>
    </row>
    <row r="5" spans="1:33" ht="18" x14ac:dyDescent="0.25">
      <c r="A5" s="5">
        <f t="shared" si="0"/>
        <v>23.2</v>
      </c>
      <c r="B5" s="6">
        <f t="shared" si="1"/>
        <v>165.71299999999999</v>
      </c>
      <c r="C5" s="13"/>
      <c r="D5" s="15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18">
        <v>0</v>
      </c>
      <c r="W5" s="15"/>
      <c r="X5" s="15">
        <v>1.4</v>
      </c>
      <c r="Y5" s="15"/>
      <c r="Z5" s="18"/>
      <c r="AA5" s="22">
        <f>+$AA$4-X5</f>
        <v>165.65899999999999</v>
      </c>
      <c r="AB5" s="13" t="s">
        <v>18</v>
      </c>
      <c r="AC5" s="23"/>
      <c r="AD5" s="14">
        <f t="shared" ref="AD5:AD13" si="3">+AD4+7</f>
        <v>35</v>
      </c>
      <c r="AE5" s="14">
        <v>3.12</v>
      </c>
      <c r="AF5" s="15">
        <f t="shared" si="2"/>
        <v>160.261</v>
      </c>
      <c r="AG5" s="21"/>
    </row>
    <row r="6" spans="1:33" ht="18" x14ac:dyDescent="0.25">
      <c r="A6" s="5">
        <f>+V8</f>
        <v>23.2</v>
      </c>
      <c r="B6" s="6">
        <f t="shared" si="1"/>
        <v>163.381</v>
      </c>
      <c r="C6" s="13" t="s">
        <v>16</v>
      </c>
      <c r="D6" s="15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8">
        <v>10</v>
      </c>
      <c r="W6" s="15"/>
      <c r="X6" s="15">
        <v>1.44</v>
      </c>
      <c r="Y6" s="15"/>
      <c r="Z6" s="18"/>
      <c r="AA6" s="22">
        <f t="shared" ref="AA6:AA8" si="4">+$AA$4-X6</f>
        <v>165.619</v>
      </c>
      <c r="AB6" s="13" t="s">
        <v>19</v>
      </c>
      <c r="AC6" s="23"/>
      <c r="AD6" s="14">
        <f t="shared" si="3"/>
        <v>42</v>
      </c>
      <c r="AE6" s="14">
        <v>3.11</v>
      </c>
      <c r="AF6" s="15">
        <f t="shared" si="2"/>
        <v>160.27099999999999</v>
      </c>
      <c r="AG6" s="21"/>
    </row>
    <row r="7" spans="1:33" ht="18" x14ac:dyDescent="0.25">
      <c r="A7" s="5">
        <f t="shared" ref="A7:A26" si="5">+V9</f>
        <v>23.2</v>
      </c>
      <c r="B7" s="6">
        <f t="shared" si="1"/>
        <v>162.381</v>
      </c>
      <c r="C7" s="20"/>
      <c r="D7" s="15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8">
        <v>23.2</v>
      </c>
      <c r="W7" s="15"/>
      <c r="X7" s="15">
        <v>1.3460000000000001</v>
      </c>
      <c r="Y7" s="15"/>
      <c r="Z7" s="18"/>
      <c r="AA7" s="22">
        <f t="shared" si="4"/>
        <v>165.71299999999999</v>
      </c>
      <c r="AB7" s="24" t="s">
        <v>20</v>
      </c>
      <c r="AC7" s="23"/>
      <c r="AD7" s="14">
        <f t="shared" si="3"/>
        <v>49</v>
      </c>
      <c r="AE7" s="14">
        <v>9.18</v>
      </c>
      <c r="AF7" s="15">
        <f t="shared" si="2"/>
        <v>154.20099999999999</v>
      </c>
      <c r="AG7" s="21"/>
    </row>
    <row r="8" spans="1:33" ht="18" x14ac:dyDescent="0.25">
      <c r="A8" s="5">
        <f t="shared" si="5"/>
        <v>28</v>
      </c>
      <c r="B8" s="6">
        <f t="shared" si="1"/>
        <v>160.71100000000001</v>
      </c>
      <c r="C8" s="13"/>
      <c r="D8" s="15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8">
        <v>23.2</v>
      </c>
      <c r="W8" s="15"/>
      <c r="X8" s="15">
        <v>3.6779999999999999</v>
      </c>
      <c r="Y8" s="15"/>
      <c r="Z8" s="18"/>
      <c r="AA8" s="22">
        <f t="shared" si="4"/>
        <v>163.381</v>
      </c>
      <c r="AB8" s="13" t="s">
        <v>16</v>
      </c>
      <c r="AC8" s="23"/>
      <c r="AD8" s="14">
        <f t="shared" si="3"/>
        <v>56</v>
      </c>
      <c r="AE8" s="14">
        <v>11.7</v>
      </c>
      <c r="AF8" s="15">
        <f t="shared" si="2"/>
        <v>151.68100000000001</v>
      </c>
      <c r="AG8" s="21"/>
    </row>
    <row r="9" spans="1:33" ht="18" x14ac:dyDescent="0.25">
      <c r="A9" s="5">
        <f t="shared" si="5"/>
        <v>35</v>
      </c>
      <c r="B9" s="6">
        <f t="shared" si="1"/>
        <v>160.261</v>
      </c>
      <c r="C9" s="20"/>
      <c r="D9" s="15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25">
        <f>+AD3</f>
        <v>23.2</v>
      </c>
      <c r="W9" s="15"/>
      <c r="X9" s="26">
        <f>+AE3</f>
        <v>1</v>
      </c>
      <c r="Y9" s="15"/>
      <c r="Z9" s="18"/>
      <c r="AA9" s="22">
        <f>+$AA$8-X9</f>
        <v>162.381</v>
      </c>
      <c r="AB9" s="13"/>
      <c r="AC9" s="23"/>
      <c r="AD9" s="14">
        <f t="shared" si="3"/>
        <v>63</v>
      </c>
      <c r="AE9" s="14">
        <v>12.47</v>
      </c>
      <c r="AF9" s="15">
        <f t="shared" si="2"/>
        <v>150.911</v>
      </c>
      <c r="AG9" s="21"/>
    </row>
    <row r="10" spans="1:33" ht="18" x14ac:dyDescent="0.25">
      <c r="A10" s="5">
        <f t="shared" si="5"/>
        <v>42</v>
      </c>
      <c r="B10" s="6">
        <f t="shared" si="1"/>
        <v>160.27099999999999</v>
      </c>
      <c r="C10" s="20"/>
      <c r="D10" s="15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5">
        <f t="shared" ref="V10:V28" si="6">+AD4</f>
        <v>28</v>
      </c>
      <c r="W10" s="15"/>
      <c r="X10" s="26">
        <f t="shared" ref="X10:X28" si="7">+AE4</f>
        <v>2.67</v>
      </c>
      <c r="Y10" s="15"/>
      <c r="Z10" s="18"/>
      <c r="AA10" s="22">
        <f t="shared" ref="AA10:AA28" si="8">+$AA$8-X10</f>
        <v>160.71100000000001</v>
      </c>
      <c r="AB10" s="13"/>
      <c r="AC10" s="23"/>
      <c r="AD10" s="14">
        <f t="shared" si="3"/>
        <v>70</v>
      </c>
      <c r="AE10" s="14">
        <v>13.45</v>
      </c>
      <c r="AF10" s="15">
        <f t="shared" si="2"/>
        <v>149.93100000000001</v>
      </c>
      <c r="AG10" s="21"/>
    </row>
    <row r="11" spans="1:33" ht="18.75" x14ac:dyDescent="0.3">
      <c r="A11" s="5">
        <f t="shared" si="5"/>
        <v>49</v>
      </c>
      <c r="B11" s="6">
        <f t="shared" si="1"/>
        <v>154.20099999999999</v>
      </c>
      <c r="C11" s="27"/>
      <c r="D11" s="15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25">
        <f t="shared" si="6"/>
        <v>35</v>
      </c>
      <c r="W11" s="15"/>
      <c r="X11" s="26">
        <f t="shared" si="7"/>
        <v>3.12</v>
      </c>
      <c r="Y11" s="15"/>
      <c r="Z11" s="18"/>
      <c r="AA11" s="22">
        <f t="shared" si="8"/>
        <v>160.261</v>
      </c>
      <c r="AB11" s="13"/>
      <c r="AC11" s="23"/>
      <c r="AD11" s="14">
        <f t="shared" si="3"/>
        <v>77</v>
      </c>
      <c r="AE11" s="14">
        <v>11.8</v>
      </c>
      <c r="AF11" s="15">
        <f t="shared" si="2"/>
        <v>151.58099999999999</v>
      </c>
      <c r="AG11" s="21"/>
    </row>
    <row r="12" spans="1:33" ht="18.75" x14ac:dyDescent="0.3">
      <c r="A12" s="5">
        <f t="shared" si="5"/>
        <v>56</v>
      </c>
      <c r="B12" s="6">
        <f t="shared" si="1"/>
        <v>151.68100000000001</v>
      </c>
      <c r="C12" s="27"/>
      <c r="D12" s="15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25">
        <f t="shared" si="6"/>
        <v>42</v>
      </c>
      <c r="W12" s="15"/>
      <c r="X12" s="26">
        <f t="shared" si="7"/>
        <v>3.11</v>
      </c>
      <c r="Y12" s="15"/>
      <c r="Z12" s="18"/>
      <c r="AA12" s="22">
        <f t="shared" si="8"/>
        <v>160.27099999999999</v>
      </c>
      <c r="AB12" s="20"/>
      <c r="AC12" s="23"/>
      <c r="AD12" s="14">
        <f t="shared" si="3"/>
        <v>84</v>
      </c>
      <c r="AE12" s="14">
        <v>11.48</v>
      </c>
      <c r="AF12" s="15">
        <f t="shared" si="2"/>
        <v>151.90100000000001</v>
      </c>
      <c r="AG12" s="21"/>
    </row>
    <row r="13" spans="1:33" ht="18.75" x14ac:dyDescent="0.3">
      <c r="A13" s="5">
        <f t="shared" si="5"/>
        <v>63</v>
      </c>
      <c r="B13" s="6">
        <f t="shared" si="1"/>
        <v>150.911</v>
      </c>
      <c r="C13" s="27"/>
      <c r="D13" s="15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25">
        <f t="shared" si="6"/>
        <v>49</v>
      </c>
      <c r="W13" s="15"/>
      <c r="X13" s="26">
        <f t="shared" si="7"/>
        <v>9.18</v>
      </c>
      <c r="Y13" s="15"/>
      <c r="Z13" s="18"/>
      <c r="AA13" s="22">
        <f t="shared" si="8"/>
        <v>154.20099999999999</v>
      </c>
      <c r="AB13" s="13"/>
      <c r="AC13" s="23"/>
      <c r="AD13" s="14">
        <f t="shared" si="3"/>
        <v>91</v>
      </c>
      <c r="AE13" s="14">
        <v>10.87</v>
      </c>
      <c r="AF13" s="15">
        <f t="shared" si="2"/>
        <v>152.511</v>
      </c>
      <c r="AG13" s="21"/>
    </row>
    <row r="14" spans="1:33" ht="18.75" x14ac:dyDescent="0.3">
      <c r="A14" s="5">
        <f t="shared" si="5"/>
        <v>70</v>
      </c>
      <c r="B14" s="6">
        <f t="shared" si="1"/>
        <v>149.93100000000001</v>
      </c>
      <c r="C14" s="27"/>
      <c r="D14" s="15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25">
        <f t="shared" si="6"/>
        <v>56</v>
      </c>
      <c r="W14" s="15"/>
      <c r="X14" s="26">
        <f t="shared" si="7"/>
        <v>11.7</v>
      </c>
      <c r="Y14" s="15"/>
      <c r="Z14" s="18"/>
      <c r="AA14" s="22">
        <f t="shared" si="8"/>
        <v>151.68100000000001</v>
      </c>
      <c r="AB14" s="13"/>
      <c r="AC14" s="23"/>
      <c r="AD14" s="14">
        <v>98</v>
      </c>
      <c r="AE14" s="14">
        <v>10.24</v>
      </c>
      <c r="AF14" s="15">
        <f t="shared" si="2"/>
        <v>153.14099999999999</v>
      </c>
      <c r="AG14" s="21"/>
    </row>
    <row r="15" spans="1:33" ht="18.75" x14ac:dyDescent="0.3">
      <c r="A15" s="5">
        <f t="shared" si="5"/>
        <v>77</v>
      </c>
      <c r="B15" s="6">
        <f t="shared" si="1"/>
        <v>151.58099999999999</v>
      </c>
      <c r="C15" s="27"/>
      <c r="D15" s="15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5">
        <f t="shared" si="6"/>
        <v>63</v>
      </c>
      <c r="W15" s="15"/>
      <c r="X15" s="26">
        <f t="shared" si="7"/>
        <v>12.47</v>
      </c>
      <c r="Y15" s="15"/>
      <c r="Z15" s="18"/>
      <c r="AA15" s="22">
        <f t="shared" si="8"/>
        <v>150.911</v>
      </c>
      <c r="AB15" s="13"/>
      <c r="AC15" s="23"/>
      <c r="AD15" s="14">
        <v>105</v>
      </c>
      <c r="AE15" s="14">
        <v>9.43</v>
      </c>
      <c r="AF15" s="15">
        <f t="shared" si="2"/>
        <v>153.95099999999999</v>
      </c>
      <c r="AG15" s="21"/>
    </row>
    <row r="16" spans="1:33" ht="18.75" x14ac:dyDescent="0.3">
      <c r="A16" s="5">
        <f t="shared" si="5"/>
        <v>84</v>
      </c>
      <c r="B16" s="6">
        <f t="shared" si="1"/>
        <v>151.90100000000001</v>
      </c>
      <c r="C16" s="27"/>
      <c r="D16" s="15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25">
        <f t="shared" si="6"/>
        <v>70</v>
      </c>
      <c r="W16" s="15"/>
      <c r="X16" s="26">
        <f t="shared" si="7"/>
        <v>13.45</v>
      </c>
      <c r="Y16" s="15"/>
      <c r="Z16" s="18"/>
      <c r="AA16" s="22">
        <f t="shared" si="8"/>
        <v>149.93100000000001</v>
      </c>
      <c r="AB16" s="13"/>
      <c r="AC16" s="23"/>
      <c r="AD16" s="14">
        <v>112</v>
      </c>
      <c r="AE16" s="14">
        <v>7.61</v>
      </c>
      <c r="AF16" s="15">
        <f t="shared" si="2"/>
        <v>155.77099999999999</v>
      </c>
      <c r="AG16" s="21"/>
    </row>
    <row r="17" spans="1:33" ht="18.75" x14ac:dyDescent="0.3">
      <c r="A17" s="5">
        <f t="shared" si="5"/>
        <v>91</v>
      </c>
      <c r="B17" s="6">
        <f t="shared" si="1"/>
        <v>152.511</v>
      </c>
      <c r="C17" s="27"/>
      <c r="D17" s="15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25">
        <f t="shared" si="6"/>
        <v>77</v>
      </c>
      <c r="W17" s="15"/>
      <c r="X17" s="26">
        <f t="shared" si="7"/>
        <v>11.8</v>
      </c>
      <c r="Y17" s="15"/>
      <c r="Z17" s="18"/>
      <c r="AA17" s="22">
        <f t="shared" si="8"/>
        <v>151.58099999999999</v>
      </c>
      <c r="AB17" s="28"/>
      <c r="AC17" s="23"/>
      <c r="AD17" s="29">
        <v>119</v>
      </c>
      <c r="AE17" s="14">
        <v>3.94</v>
      </c>
      <c r="AF17" s="15">
        <f t="shared" si="2"/>
        <v>159.441</v>
      </c>
      <c r="AG17" s="20"/>
    </row>
    <row r="18" spans="1:33" ht="18.75" x14ac:dyDescent="0.3">
      <c r="A18" s="5">
        <f t="shared" si="5"/>
        <v>98</v>
      </c>
      <c r="B18" s="6">
        <f t="shared" si="1"/>
        <v>153.14099999999999</v>
      </c>
      <c r="C18" s="27"/>
      <c r="D18" s="15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25">
        <f t="shared" si="6"/>
        <v>84</v>
      </c>
      <c r="W18" s="15"/>
      <c r="X18" s="26">
        <f t="shared" si="7"/>
        <v>11.48</v>
      </c>
      <c r="Y18" s="15"/>
      <c r="Z18" s="18"/>
      <c r="AA18" s="22">
        <f t="shared" si="8"/>
        <v>151.90100000000001</v>
      </c>
      <c r="AB18" s="30"/>
      <c r="AC18" s="23"/>
      <c r="AD18" s="29">
        <f>+AD17+10</f>
        <v>129</v>
      </c>
      <c r="AE18" s="31">
        <v>1.53</v>
      </c>
      <c r="AF18" s="15">
        <f t="shared" si="2"/>
        <v>161.851</v>
      </c>
      <c r="AG18" s="21"/>
    </row>
    <row r="19" spans="1:33" ht="18.75" x14ac:dyDescent="0.3">
      <c r="A19" s="5">
        <f t="shared" si="5"/>
        <v>105</v>
      </c>
      <c r="B19" s="6">
        <f t="shared" si="1"/>
        <v>153.95099999999999</v>
      </c>
      <c r="C19" s="27"/>
      <c r="D19" s="15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5">
        <f t="shared" si="6"/>
        <v>91</v>
      </c>
      <c r="W19" s="15"/>
      <c r="X19" s="26">
        <f t="shared" si="7"/>
        <v>10.87</v>
      </c>
      <c r="Y19" s="15"/>
      <c r="Z19" s="18"/>
      <c r="AA19" s="22">
        <f t="shared" si="8"/>
        <v>152.511</v>
      </c>
      <c r="AB19" s="30"/>
      <c r="AC19" s="9"/>
      <c r="AD19" s="29">
        <f>+AD18+10</f>
        <v>139</v>
      </c>
      <c r="AE19" s="31">
        <v>1.29</v>
      </c>
      <c r="AF19" s="15">
        <f t="shared" si="2"/>
        <v>162.09100000000001</v>
      </c>
      <c r="AG19" s="28"/>
    </row>
    <row r="20" spans="1:33" ht="18.75" x14ac:dyDescent="0.3">
      <c r="A20" s="5">
        <f t="shared" si="5"/>
        <v>112</v>
      </c>
      <c r="B20" s="6">
        <f t="shared" si="1"/>
        <v>155.77099999999999</v>
      </c>
      <c r="C20" s="27"/>
      <c r="D20" s="15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5">
        <f t="shared" si="6"/>
        <v>98</v>
      </c>
      <c r="W20" s="15"/>
      <c r="X20" s="26">
        <f t="shared" si="7"/>
        <v>10.24</v>
      </c>
      <c r="Y20" s="15"/>
      <c r="Z20" s="18"/>
      <c r="AA20" s="22">
        <f t="shared" si="8"/>
        <v>153.14099999999999</v>
      </c>
      <c r="AB20" s="13"/>
      <c r="AC20" s="9"/>
      <c r="AD20" s="29">
        <f>+AD19+10</f>
        <v>149</v>
      </c>
      <c r="AE20" s="31">
        <v>1.1399999999999999</v>
      </c>
      <c r="AF20" s="15">
        <f t="shared" si="2"/>
        <v>162.24100000000001</v>
      </c>
      <c r="AG20" s="21"/>
    </row>
    <row r="21" spans="1:33" ht="18.75" x14ac:dyDescent="0.3">
      <c r="A21" s="5">
        <f t="shared" si="5"/>
        <v>119</v>
      </c>
      <c r="B21" s="6">
        <f t="shared" si="1"/>
        <v>159.441</v>
      </c>
      <c r="C21" s="27"/>
      <c r="D21" s="15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25">
        <f t="shared" si="6"/>
        <v>105</v>
      </c>
      <c r="W21" s="15"/>
      <c r="X21" s="26">
        <f t="shared" si="7"/>
        <v>9.43</v>
      </c>
      <c r="Y21" s="15"/>
      <c r="Z21" s="18"/>
      <c r="AA21" s="22">
        <f t="shared" si="8"/>
        <v>153.95099999999999</v>
      </c>
      <c r="AB21" s="13"/>
      <c r="AC21" s="9"/>
      <c r="AD21" s="29">
        <v>159</v>
      </c>
      <c r="AE21" s="31">
        <v>0.92</v>
      </c>
      <c r="AF21" s="15">
        <f t="shared" si="2"/>
        <v>162.46100000000001</v>
      </c>
      <c r="AG21" s="20"/>
    </row>
    <row r="22" spans="1:33" ht="18.75" x14ac:dyDescent="0.3">
      <c r="A22" s="5">
        <f t="shared" si="5"/>
        <v>129</v>
      </c>
      <c r="B22" s="6">
        <f t="shared" si="1"/>
        <v>161.851</v>
      </c>
      <c r="C22" s="27"/>
      <c r="D22" s="15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25">
        <f t="shared" si="6"/>
        <v>112</v>
      </c>
      <c r="W22" s="15"/>
      <c r="X22" s="26">
        <f t="shared" si="7"/>
        <v>7.61</v>
      </c>
      <c r="Y22" s="15"/>
      <c r="Z22" s="18"/>
      <c r="AA22" s="22">
        <f t="shared" si="8"/>
        <v>155.77099999999999</v>
      </c>
      <c r="AB22" s="13"/>
      <c r="AC22" s="9"/>
      <c r="AD22" s="29">
        <v>169</v>
      </c>
      <c r="AE22" s="31">
        <v>0.34</v>
      </c>
      <c r="AF22" s="15">
        <f t="shared" si="2"/>
        <v>163.041</v>
      </c>
      <c r="AG22" s="21" t="s">
        <v>21</v>
      </c>
    </row>
    <row r="23" spans="1:33" ht="18.75" x14ac:dyDescent="0.3">
      <c r="A23" s="5">
        <f>+V25</f>
        <v>139</v>
      </c>
      <c r="B23" s="6">
        <f t="shared" si="1"/>
        <v>162.09100000000001</v>
      </c>
      <c r="C23" s="27"/>
      <c r="D23" s="15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25">
        <f t="shared" si="6"/>
        <v>119</v>
      </c>
      <c r="W23" s="15"/>
      <c r="X23" s="26">
        <f t="shared" si="7"/>
        <v>3.94</v>
      </c>
      <c r="Y23" s="15"/>
      <c r="Z23" s="18"/>
      <c r="AA23" s="22">
        <f t="shared" si="8"/>
        <v>159.441</v>
      </c>
      <c r="AB23" s="28"/>
      <c r="AC23" s="9"/>
      <c r="AD23" s="29"/>
      <c r="AE23" s="31"/>
      <c r="AF23" s="15"/>
      <c r="AG23" s="21"/>
    </row>
    <row r="24" spans="1:33" ht="18.75" x14ac:dyDescent="0.3">
      <c r="A24" s="5">
        <f t="shared" si="5"/>
        <v>149</v>
      </c>
      <c r="B24" s="6">
        <f t="shared" si="1"/>
        <v>162.24100000000001</v>
      </c>
      <c r="C24" s="27"/>
      <c r="D24" s="15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25">
        <f t="shared" si="6"/>
        <v>129</v>
      </c>
      <c r="W24" s="15"/>
      <c r="X24" s="26">
        <f t="shared" si="7"/>
        <v>1.53</v>
      </c>
      <c r="Y24" s="32"/>
      <c r="Z24" s="32"/>
      <c r="AA24" s="22">
        <f t="shared" si="8"/>
        <v>161.851</v>
      </c>
      <c r="AB24" s="24"/>
      <c r="AC24" s="9"/>
      <c r="AD24" s="29"/>
      <c r="AE24" s="31"/>
      <c r="AF24" s="15"/>
      <c r="AG24" s="21"/>
    </row>
    <row r="25" spans="1:33" ht="18" x14ac:dyDescent="0.25">
      <c r="A25" s="5">
        <f t="shared" si="5"/>
        <v>159</v>
      </c>
      <c r="B25" s="6">
        <f t="shared" si="1"/>
        <v>162.46100000000001</v>
      </c>
      <c r="C25" s="24"/>
      <c r="D25" s="15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25">
        <f t="shared" si="6"/>
        <v>139</v>
      </c>
      <c r="W25" s="32"/>
      <c r="X25" s="26">
        <f t="shared" si="7"/>
        <v>1.29</v>
      </c>
      <c r="Y25" s="32"/>
      <c r="Z25" s="32"/>
      <c r="AA25" s="22">
        <f t="shared" si="8"/>
        <v>162.09100000000001</v>
      </c>
      <c r="AB25" s="24"/>
      <c r="AC25" s="9"/>
      <c r="AD25" s="29"/>
      <c r="AE25" s="33"/>
      <c r="AF25" s="15"/>
      <c r="AG25" s="21"/>
    </row>
    <row r="26" spans="1:33" ht="18" x14ac:dyDescent="0.25">
      <c r="A26" s="5">
        <f t="shared" si="5"/>
        <v>169</v>
      </c>
      <c r="B26" s="6">
        <f t="shared" si="1"/>
        <v>163.041</v>
      </c>
      <c r="C26" s="13" t="s">
        <v>22</v>
      </c>
      <c r="D26" s="15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25">
        <f t="shared" si="6"/>
        <v>149</v>
      </c>
      <c r="W26" s="32"/>
      <c r="X26" s="26">
        <f t="shared" si="7"/>
        <v>1.1399999999999999</v>
      </c>
      <c r="Y26" s="32"/>
      <c r="Z26" s="32"/>
      <c r="AA26" s="22">
        <f t="shared" si="8"/>
        <v>162.24100000000001</v>
      </c>
      <c r="AB26" s="24"/>
      <c r="AC26" s="9"/>
      <c r="AD26" s="29"/>
      <c r="AE26" s="33"/>
      <c r="AF26" s="15"/>
      <c r="AG26" s="21"/>
    </row>
    <row r="27" spans="1:33" ht="18.75" x14ac:dyDescent="0.3">
      <c r="A27" s="5"/>
      <c r="B27" s="6"/>
      <c r="C27" s="27"/>
      <c r="D27" s="15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25">
        <f>+AD21</f>
        <v>159</v>
      </c>
      <c r="W27" s="32"/>
      <c r="X27" s="26">
        <f t="shared" si="7"/>
        <v>0.92</v>
      </c>
      <c r="Y27" s="32"/>
      <c r="Z27" s="32"/>
      <c r="AA27" s="22">
        <f t="shared" si="8"/>
        <v>162.46100000000001</v>
      </c>
      <c r="AB27" s="24"/>
      <c r="AC27" s="9"/>
      <c r="AD27" s="29"/>
      <c r="AE27" s="33"/>
      <c r="AF27" s="15"/>
      <c r="AG27" s="21"/>
    </row>
    <row r="28" spans="1:33" ht="18.75" x14ac:dyDescent="0.3">
      <c r="A28" s="5"/>
      <c r="B28" s="6"/>
      <c r="C28" s="27"/>
      <c r="D28" s="15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25">
        <f t="shared" si="6"/>
        <v>169</v>
      </c>
      <c r="W28" s="32"/>
      <c r="X28" s="26">
        <f t="shared" si="7"/>
        <v>0.34</v>
      </c>
      <c r="Y28" s="32"/>
      <c r="Z28" s="32"/>
      <c r="AA28" s="22">
        <f t="shared" si="8"/>
        <v>163.041</v>
      </c>
      <c r="AB28" s="28"/>
      <c r="AC28" s="9"/>
      <c r="AD28" s="29"/>
      <c r="AE28" s="31"/>
      <c r="AF28" s="15"/>
      <c r="AG28" s="13"/>
    </row>
    <row r="29" spans="1:33" ht="18" x14ac:dyDescent="0.25">
      <c r="A29" s="5"/>
      <c r="B29" s="6"/>
      <c r="C29" s="24"/>
      <c r="D29" s="15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18">
        <f>+V28+4.9</f>
        <v>173.9</v>
      </c>
      <c r="W29" s="32"/>
      <c r="X29" s="15">
        <v>3.694</v>
      </c>
      <c r="Y29" s="32"/>
      <c r="Z29" s="32"/>
      <c r="AA29" s="22">
        <f t="shared" ref="AA29:AA30" si="9">+$AA$10-X29</f>
        <v>157.01700000000002</v>
      </c>
      <c r="AB29" s="13"/>
      <c r="AC29" s="9"/>
      <c r="AD29" s="29"/>
      <c r="AE29" s="31"/>
      <c r="AF29" s="15"/>
      <c r="AG29" s="28"/>
    </row>
    <row r="30" spans="1:33" ht="18" x14ac:dyDescent="0.25">
      <c r="A30" s="5"/>
      <c r="B30" s="6"/>
      <c r="C30" s="24"/>
      <c r="D30" s="15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18">
        <f>+V29+3.2</f>
        <v>177.1</v>
      </c>
      <c r="W30" s="32"/>
      <c r="X30" s="15">
        <v>1.716</v>
      </c>
      <c r="Y30" s="32"/>
      <c r="Z30" s="32"/>
      <c r="AA30" s="22">
        <f t="shared" si="9"/>
        <v>158.995</v>
      </c>
      <c r="AB30" s="24" t="s">
        <v>20</v>
      </c>
      <c r="AC30" s="9"/>
      <c r="AD30" s="29"/>
      <c r="AE30" s="31"/>
      <c r="AF30" s="15"/>
      <c r="AG30" s="28"/>
    </row>
    <row r="31" spans="1:33" ht="18" x14ac:dyDescent="0.25">
      <c r="A31" s="5"/>
      <c r="B31" s="6"/>
      <c r="C31" s="24"/>
      <c r="D31" s="15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18">
        <f>+V30+5</f>
        <v>182.1</v>
      </c>
      <c r="W31" s="15"/>
      <c r="X31" s="15">
        <v>1.627</v>
      </c>
      <c r="Y31" s="15"/>
      <c r="Z31" s="18"/>
      <c r="AA31" s="22">
        <f>+$AA$10+ W31</f>
        <v>160.71100000000001</v>
      </c>
      <c r="AB31" s="13" t="s">
        <v>22</v>
      </c>
      <c r="AC31" s="9"/>
      <c r="AD31" s="29"/>
      <c r="AE31" s="31"/>
      <c r="AF31" s="15"/>
      <c r="AG31" s="21"/>
    </row>
    <row r="32" spans="1:33" ht="18" x14ac:dyDescent="0.25">
      <c r="A32" s="5"/>
      <c r="B32" s="6"/>
      <c r="C32" s="28"/>
      <c r="D32" s="15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18"/>
      <c r="W32" s="15"/>
      <c r="X32" s="15"/>
      <c r="Y32" s="15"/>
      <c r="Z32" s="18"/>
      <c r="AA32" s="22"/>
      <c r="AB32" s="13"/>
      <c r="AC32" s="9"/>
      <c r="AD32" s="34"/>
      <c r="AE32" s="34"/>
      <c r="AF32" s="34"/>
      <c r="AG32" s="34"/>
    </row>
    <row r="33" spans="1:33" ht="18" x14ac:dyDescent="0.25">
      <c r="A33" s="5"/>
      <c r="B33" s="6"/>
      <c r="C33" s="28"/>
      <c r="D33" s="15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18"/>
      <c r="W33" s="15"/>
      <c r="X33" s="15"/>
      <c r="Y33" s="15"/>
      <c r="Z33" s="18"/>
      <c r="AA33" s="22"/>
      <c r="AB33" s="28"/>
      <c r="AC33" s="4"/>
      <c r="AD33" s="4"/>
      <c r="AE33" s="4"/>
      <c r="AF33" s="4"/>
      <c r="AG33" s="4"/>
    </row>
    <row r="34" spans="1:33" ht="18.75" x14ac:dyDescent="0.3">
      <c r="A34" s="5"/>
      <c r="B34" s="6"/>
      <c r="C34" s="35"/>
      <c r="D34" s="15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18"/>
      <c r="W34" s="15"/>
      <c r="X34" s="15"/>
      <c r="Y34" s="15"/>
      <c r="Z34" s="18"/>
      <c r="AA34" s="22"/>
      <c r="AB34" s="28"/>
      <c r="AC34" s="9"/>
      <c r="AD34" s="36"/>
      <c r="AE34" s="37"/>
      <c r="AF34" s="38"/>
      <c r="AG34" s="39"/>
    </row>
    <row r="35" spans="1:33" ht="18.75" x14ac:dyDescent="0.3">
      <c r="A35" s="5"/>
      <c r="B35" s="6"/>
      <c r="C35" s="35"/>
      <c r="D35" s="155"/>
      <c r="E35" s="4"/>
      <c r="F35" s="4"/>
      <c r="G35" s="4"/>
      <c r="H35" s="4"/>
      <c r="I35" s="4"/>
      <c r="J35" s="4"/>
      <c r="K35" s="4"/>
      <c r="L35" s="4"/>
      <c r="M35" s="4"/>
      <c r="N35" s="40"/>
      <c r="O35" s="4"/>
      <c r="P35" s="4"/>
      <c r="Q35" s="4"/>
      <c r="R35" s="4"/>
      <c r="S35" s="4"/>
      <c r="T35" s="4"/>
      <c r="U35" s="4"/>
      <c r="V35" s="18"/>
      <c r="W35" s="15"/>
      <c r="X35" s="15"/>
      <c r="Y35" s="15"/>
      <c r="Z35" s="15"/>
      <c r="AA35" s="22"/>
      <c r="AB35" s="20"/>
      <c r="AC35" s="9"/>
      <c r="AD35" s="36"/>
      <c r="AE35" s="37"/>
      <c r="AF35" s="38"/>
      <c r="AG35" s="39"/>
    </row>
    <row r="36" spans="1:33" ht="18" x14ac:dyDescent="0.25">
      <c r="A36" s="5"/>
      <c r="B36" s="6"/>
      <c r="C36" s="24"/>
      <c r="D36" s="15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18"/>
      <c r="W36" s="15"/>
      <c r="X36" s="15"/>
      <c r="Y36" s="15"/>
      <c r="Z36" s="15"/>
      <c r="AA36" s="22"/>
      <c r="AB36" s="24"/>
      <c r="AC36" s="9"/>
      <c r="AD36" s="36"/>
      <c r="AE36" s="36"/>
      <c r="AF36" s="38"/>
      <c r="AG36" s="39"/>
    </row>
    <row r="37" spans="1:33" ht="18.75" x14ac:dyDescent="0.3">
      <c r="A37" s="5"/>
      <c r="B37" s="6"/>
      <c r="C37" s="35"/>
      <c r="D37" s="15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18"/>
      <c r="W37" s="15"/>
      <c r="X37" s="15"/>
      <c r="Y37" s="15"/>
      <c r="Z37" s="18"/>
      <c r="AA37" s="22"/>
      <c r="AB37" s="24"/>
      <c r="AC37" s="9"/>
      <c r="AD37" s="36"/>
      <c r="AE37" s="36"/>
      <c r="AF37" s="38"/>
      <c r="AG37" s="39"/>
    </row>
    <row r="38" spans="1:33" ht="18.75" x14ac:dyDescent="0.3">
      <c r="A38" s="5"/>
      <c r="B38" s="6"/>
      <c r="C38" s="35"/>
      <c r="D38" s="15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18"/>
      <c r="W38" s="15"/>
      <c r="X38" s="15"/>
      <c r="Y38" s="15"/>
      <c r="Z38" s="18"/>
      <c r="AA38" s="22"/>
      <c r="AB38" s="13"/>
      <c r="AC38" s="9"/>
      <c r="AD38" s="36"/>
      <c r="AE38" s="36"/>
      <c r="AF38" s="38"/>
      <c r="AG38" s="39"/>
    </row>
    <row r="39" spans="1:33" ht="18.75" x14ac:dyDescent="0.3">
      <c r="A39" s="5"/>
      <c r="B39" s="6"/>
      <c r="C39" s="35"/>
      <c r="D39" s="15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18"/>
      <c r="W39" s="15"/>
      <c r="X39" s="15"/>
      <c r="Y39" s="15"/>
      <c r="Z39" s="18"/>
      <c r="AA39" s="22"/>
      <c r="AB39" s="21"/>
      <c r="AC39" s="9"/>
      <c r="AD39" s="36"/>
      <c r="AE39" s="36"/>
      <c r="AF39" s="38"/>
      <c r="AG39" s="39"/>
    </row>
    <row r="40" spans="1:33" ht="18.75" x14ac:dyDescent="0.3">
      <c r="A40" s="5"/>
      <c r="B40" s="6"/>
      <c r="C40" s="35"/>
      <c r="D40" s="15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18"/>
      <c r="W40" s="32"/>
      <c r="X40" s="15"/>
      <c r="Y40" s="32"/>
      <c r="Z40" s="32"/>
      <c r="AA40" s="22"/>
      <c r="AB40" s="28"/>
      <c r="AC40" s="9"/>
      <c r="AD40" s="36"/>
      <c r="AE40" s="36"/>
      <c r="AF40" s="38"/>
      <c r="AG40" s="39"/>
    </row>
    <row r="41" spans="1:33" ht="18.75" x14ac:dyDescent="0.3">
      <c r="A41" s="5"/>
      <c r="B41" s="6"/>
      <c r="C41" s="35"/>
      <c r="D41" s="15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18"/>
      <c r="W41" s="18"/>
      <c r="X41" s="15"/>
      <c r="Y41" s="18"/>
      <c r="Z41" s="32"/>
      <c r="AA41" s="22"/>
      <c r="AB41" s="13"/>
      <c r="AC41" s="9"/>
      <c r="AD41" s="9"/>
      <c r="AE41" s="9"/>
      <c r="AF41" s="9"/>
      <c r="AG41" s="9"/>
    </row>
    <row r="42" spans="1:33" ht="18" customHeight="1" x14ac:dyDescent="0.25">
      <c r="A42" s="5"/>
      <c r="B42" s="6"/>
      <c r="C42" s="28"/>
      <c r="D42" s="15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18"/>
      <c r="W42" s="18"/>
      <c r="X42" s="15"/>
      <c r="Y42" s="32"/>
      <c r="Z42" s="32"/>
      <c r="AA42" s="22"/>
      <c r="AB42" s="13"/>
      <c r="AC42" s="9"/>
      <c r="AD42" s="9"/>
      <c r="AE42" s="9"/>
      <c r="AF42" s="9"/>
      <c r="AG42" s="9"/>
    </row>
    <row r="43" spans="1:33" ht="18" x14ac:dyDescent="0.25">
      <c r="A43" s="5"/>
      <c r="B43" s="6"/>
      <c r="C43" s="28"/>
      <c r="D43" s="15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18"/>
      <c r="W43" s="41"/>
      <c r="X43" s="15"/>
      <c r="Y43" s="15"/>
      <c r="Z43" s="42"/>
      <c r="AA43" s="22"/>
      <c r="AB43" s="13"/>
      <c r="AC43" s="39"/>
      <c r="AD43" s="43"/>
      <c r="AE43" s="44"/>
      <c r="AF43" s="44"/>
      <c r="AG43" s="9"/>
    </row>
    <row r="44" spans="1:33" ht="18" x14ac:dyDescent="0.25">
      <c r="V44" s="18"/>
      <c r="W44" s="18"/>
      <c r="X44" s="15"/>
      <c r="Y44" s="18"/>
      <c r="Z44" s="18"/>
      <c r="AA44" s="22"/>
      <c r="AB44" s="28"/>
    </row>
    <row r="45" spans="1:33" ht="18" customHeight="1" x14ac:dyDescent="0.25">
      <c r="A45" s="45"/>
      <c r="B45" s="46"/>
      <c r="C45" s="47"/>
      <c r="D45" s="150" t="s">
        <v>23</v>
      </c>
    </row>
    <row r="46" spans="1:33" ht="18" x14ac:dyDescent="0.25">
      <c r="A46" s="48">
        <v>23.2</v>
      </c>
      <c r="B46" s="49">
        <v>163.381</v>
      </c>
      <c r="C46" s="50" t="s">
        <v>24</v>
      </c>
      <c r="D46" s="150"/>
    </row>
    <row r="47" spans="1:33" ht="18" x14ac:dyDescent="0.25">
      <c r="A47" s="48">
        <v>169</v>
      </c>
      <c r="B47" s="49">
        <v>163.381</v>
      </c>
      <c r="C47" s="50" t="s">
        <v>25</v>
      </c>
      <c r="D47" s="150"/>
    </row>
    <row r="48" spans="1:33" ht="18" x14ac:dyDescent="0.25">
      <c r="A48" s="51">
        <v>23.5</v>
      </c>
      <c r="B48" s="52">
        <v>166.63399999999999</v>
      </c>
      <c r="C48" s="151" t="s">
        <v>26</v>
      </c>
      <c r="D48" s="150"/>
    </row>
    <row r="49" spans="1:5" ht="18" x14ac:dyDescent="0.25">
      <c r="A49" s="51">
        <v>23.5</v>
      </c>
      <c r="B49" s="52">
        <f>+B48-1.5</f>
        <v>165.13399999999999</v>
      </c>
      <c r="C49" s="152"/>
      <c r="D49" s="150"/>
    </row>
    <row r="50" spans="1:5" ht="18" x14ac:dyDescent="0.25">
      <c r="A50" s="51">
        <v>23.2</v>
      </c>
      <c r="B50" s="52">
        <v>165.60499999999999</v>
      </c>
      <c r="C50" s="151" t="s">
        <v>27</v>
      </c>
      <c r="D50" s="150"/>
    </row>
    <row r="51" spans="1:5" ht="18" x14ac:dyDescent="0.25">
      <c r="A51" s="51">
        <v>23.2</v>
      </c>
      <c r="B51" s="52">
        <f>+B50-1</f>
        <v>164.60499999999999</v>
      </c>
      <c r="C51" s="152"/>
      <c r="D51" s="150"/>
    </row>
    <row r="52" spans="1:5" ht="18" x14ac:dyDescent="0.25">
      <c r="A52" s="51">
        <v>23.2</v>
      </c>
      <c r="B52" s="52">
        <v>164.601</v>
      </c>
      <c r="C52" s="153" t="s">
        <v>28</v>
      </c>
      <c r="D52" s="150"/>
    </row>
    <row r="53" spans="1:5" ht="18" x14ac:dyDescent="0.25">
      <c r="A53" s="51">
        <v>23.2</v>
      </c>
      <c r="B53" s="52">
        <f>+B52-1</f>
        <v>163.601</v>
      </c>
      <c r="C53" s="153"/>
      <c r="D53" s="150"/>
    </row>
    <row r="54" spans="1:5" ht="18" x14ac:dyDescent="0.25">
      <c r="A54" s="51"/>
      <c r="B54" s="52"/>
      <c r="C54" s="153"/>
      <c r="D54" s="150"/>
    </row>
    <row r="55" spans="1:5" ht="18" x14ac:dyDescent="0.25">
      <c r="A55" s="51"/>
      <c r="B55" s="52"/>
      <c r="C55" s="153"/>
      <c r="D55" s="150"/>
    </row>
    <row r="56" spans="1:5" ht="18" x14ac:dyDescent="0.25">
      <c r="A56" s="51"/>
      <c r="B56" s="52"/>
      <c r="C56" s="154"/>
      <c r="D56" s="150"/>
    </row>
    <row r="57" spans="1:5" ht="18" x14ac:dyDescent="0.25">
      <c r="A57" s="51"/>
      <c r="B57" s="52"/>
      <c r="C57" s="152"/>
      <c r="D57" s="150"/>
    </row>
    <row r="58" spans="1:5" ht="18" x14ac:dyDescent="0.25">
      <c r="A58" s="53">
        <v>23.2</v>
      </c>
      <c r="B58" s="54">
        <v>163.041</v>
      </c>
      <c r="C58" s="55" t="s">
        <v>29</v>
      </c>
    </row>
    <row r="59" spans="1:5" ht="18" x14ac:dyDescent="0.25">
      <c r="A59" s="53">
        <v>169</v>
      </c>
      <c r="B59" s="54">
        <v>163.041</v>
      </c>
      <c r="C59" s="55" t="s">
        <v>29</v>
      </c>
    </row>
    <row r="60" spans="1:5" ht="18" x14ac:dyDescent="0.25">
      <c r="A60" s="56" t="s">
        <v>30</v>
      </c>
      <c r="B60" s="56"/>
      <c r="C60" s="57">
        <v>158.60499999999999</v>
      </c>
      <c r="E60" s="58"/>
    </row>
    <row r="61" spans="1:5" ht="18" x14ac:dyDescent="0.25">
      <c r="A61" s="59" t="s">
        <v>31</v>
      </c>
      <c r="B61" s="56"/>
      <c r="C61" s="52">
        <v>165.13399999999999</v>
      </c>
    </row>
    <row r="62" spans="1:5" ht="18" x14ac:dyDescent="0.25">
      <c r="A62" s="147" t="s">
        <v>32</v>
      </c>
      <c r="B62" s="147"/>
      <c r="C62" s="57">
        <f>+Z4</f>
        <v>165.959</v>
      </c>
    </row>
    <row r="63" spans="1:5" ht="18" x14ac:dyDescent="0.25">
      <c r="A63" s="147" t="s">
        <v>33</v>
      </c>
      <c r="B63" s="147"/>
      <c r="C63" s="57">
        <f>+B58</f>
        <v>163.041</v>
      </c>
    </row>
  </sheetData>
  <mergeCells count="19">
    <mergeCell ref="A62:B62"/>
    <mergeCell ref="A63:B63"/>
    <mergeCell ref="AB2:AB3"/>
    <mergeCell ref="D45:D57"/>
    <mergeCell ref="C48:C49"/>
    <mergeCell ref="C50:C51"/>
    <mergeCell ref="C52:C53"/>
    <mergeCell ref="C54:C55"/>
    <mergeCell ref="C56:C57"/>
    <mergeCell ref="D1:D43"/>
    <mergeCell ref="E1:T1"/>
    <mergeCell ref="V1:AB1"/>
    <mergeCell ref="AD1:AG1"/>
    <mergeCell ref="V2:V3"/>
    <mergeCell ref="W2:W3"/>
    <mergeCell ref="X2:X3"/>
    <mergeCell ref="Y2:Y3"/>
    <mergeCell ref="Z2:Z3"/>
    <mergeCell ref="AA2:AA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zoomScale="50" zoomScaleNormal="50" workbookViewId="0">
      <selection activeCell="AG29" sqref="AG29"/>
    </sheetView>
  </sheetViews>
  <sheetFormatPr baseColWidth="10" defaultRowHeight="15" x14ac:dyDescent="0.25"/>
  <cols>
    <col min="2" max="2" width="13" customWidth="1"/>
    <col min="3" max="3" width="27" bestFit="1" customWidth="1"/>
    <col min="22" max="22" width="19.7109375" customWidth="1"/>
    <col min="23" max="23" width="21.140625" customWidth="1"/>
    <col min="24" max="24" width="23.42578125" customWidth="1"/>
    <col min="25" max="25" width="23.140625" customWidth="1"/>
    <col min="26" max="26" width="18.5703125" customWidth="1"/>
    <col min="28" max="28" width="29.85546875" bestFit="1" customWidth="1"/>
    <col min="31" max="31" width="17.85546875" bestFit="1" customWidth="1"/>
    <col min="32" max="32" width="11.28515625" customWidth="1"/>
    <col min="33" max="33" width="25.5703125" bestFit="1" customWidth="1"/>
  </cols>
  <sheetData>
    <row r="1" spans="1:33" ht="20.25" x14ac:dyDescent="0.25">
      <c r="A1" s="1" t="s">
        <v>0</v>
      </c>
      <c r="B1" s="2" t="s">
        <v>1</v>
      </c>
      <c r="C1" s="3" t="s">
        <v>2</v>
      </c>
      <c r="D1" s="155" t="s">
        <v>3</v>
      </c>
      <c r="E1" s="156" t="s">
        <v>34</v>
      </c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4"/>
      <c r="V1" s="140" t="s">
        <v>35</v>
      </c>
      <c r="W1" s="141"/>
      <c r="X1" s="141"/>
      <c r="Y1" s="141"/>
      <c r="Z1" s="141"/>
      <c r="AA1" s="141"/>
      <c r="AB1" s="142"/>
      <c r="AC1" s="4"/>
      <c r="AD1" s="140" t="s">
        <v>6</v>
      </c>
      <c r="AE1" s="141"/>
      <c r="AF1" s="141"/>
      <c r="AG1" s="142"/>
    </row>
    <row r="2" spans="1:33" ht="20.25" x14ac:dyDescent="0.3">
      <c r="A2" s="5"/>
      <c r="B2" s="6">
        <f>+Z4</f>
        <v>153</v>
      </c>
      <c r="C2" s="20" t="s">
        <v>36</v>
      </c>
      <c r="D2" s="155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4"/>
      <c r="V2" s="143" t="s">
        <v>8</v>
      </c>
      <c r="W2" s="143" t="s">
        <v>9</v>
      </c>
      <c r="X2" s="143" t="s">
        <v>10</v>
      </c>
      <c r="Y2" s="143" t="s">
        <v>11</v>
      </c>
      <c r="Z2" s="143" t="s">
        <v>12</v>
      </c>
      <c r="AA2" s="145" t="s">
        <v>1</v>
      </c>
      <c r="AB2" s="148" t="s">
        <v>13</v>
      </c>
      <c r="AC2" s="9"/>
      <c r="AD2" s="10" t="s">
        <v>14</v>
      </c>
      <c r="AE2" s="11" t="s">
        <v>15</v>
      </c>
      <c r="AF2" s="11" t="s">
        <v>1</v>
      </c>
      <c r="AG2" s="12" t="s">
        <v>2</v>
      </c>
    </row>
    <row r="3" spans="1:33" ht="20.25" x14ac:dyDescent="0.3">
      <c r="A3" s="5">
        <f>+V6</f>
        <v>-6.7</v>
      </c>
      <c r="B3" s="6">
        <f>+AA6</f>
        <v>152.018</v>
      </c>
      <c r="C3" s="24"/>
      <c r="D3" s="155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4"/>
      <c r="V3" s="144"/>
      <c r="W3" s="144"/>
      <c r="X3" s="144"/>
      <c r="Y3" s="144"/>
      <c r="Z3" s="144"/>
      <c r="AA3" s="146"/>
      <c r="AB3" s="149"/>
      <c r="AC3" s="9"/>
      <c r="AD3" s="14">
        <v>8</v>
      </c>
      <c r="AE3" s="14">
        <v>0.65</v>
      </c>
      <c r="AF3" s="15">
        <f>+AA15</f>
        <v>149.10300000000001</v>
      </c>
      <c r="AG3" s="24" t="s">
        <v>21</v>
      </c>
    </row>
    <row r="4" spans="1:33" ht="18" x14ac:dyDescent="0.25">
      <c r="A4" s="5">
        <f t="shared" ref="A4:A6" si="0">+V7</f>
        <v>0</v>
      </c>
      <c r="B4" s="6">
        <f t="shared" ref="B4:B7" si="1">+AA7</f>
        <v>151.43299999999999</v>
      </c>
      <c r="D4" s="155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4"/>
      <c r="V4" s="18"/>
      <c r="W4" s="15">
        <v>8.4000000000000005E-2</v>
      </c>
      <c r="X4" s="15"/>
      <c r="Y4" s="15"/>
      <c r="Z4" s="15">
        <v>153</v>
      </c>
      <c r="AA4" s="19">
        <f>+Z4+W4</f>
        <v>153.084</v>
      </c>
      <c r="AB4" s="20" t="s">
        <v>36</v>
      </c>
      <c r="AC4" s="9"/>
      <c r="AD4" s="14">
        <v>25</v>
      </c>
      <c r="AE4" s="14">
        <v>7</v>
      </c>
      <c r="AF4" s="15">
        <f t="shared" ref="AF4:AF24" si="2">+AA15</f>
        <v>149.10300000000001</v>
      </c>
      <c r="AG4" s="21"/>
    </row>
    <row r="5" spans="1:33" ht="18" x14ac:dyDescent="0.25">
      <c r="A5" s="5">
        <f t="shared" si="0"/>
        <v>5</v>
      </c>
      <c r="B5" s="6">
        <f t="shared" si="1"/>
        <v>151.19800000000001</v>
      </c>
      <c r="C5" s="24"/>
      <c r="D5" s="15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18"/>
      <c r="W5" s="15"/>
      <c r="X5" s="15">
        <v>0.04</v>
      </c>
      <c r="Y5" s="15"/>
      <c r="Z5" s="18"/>
      <c r="AA5" s="22">
        <f>+$AA$4-X5</f>
        <v>153.04400000000001</v>
      </c>
      <c r="AB5" s="13" t="s">
        <v>17</v>
      </c>
      <c r="AC5" s="23"/>
      <c r="AD5" s="14">
        <v>35</v>
      </c>
      <c r="AE5" s="14">
        <v>7.24</v>
      </c>
      <c r="AF5" s="15">
        <f t="shared" si="2"/>
        <v>142.75300000000001</v>
      </c>
      <c r="AG5" s="21"/>
    </row>
    <row r="6" spans="1:33" ht="18" x14ac:dyDescent="0.25">
      <c r="A6" s="5">
        <f t="shared" si="0"/>
        <v>7.3</v>
      </c>
      <c r="B6" s="6">
        <f t="shared" si="1"/>
        <v>149.922</v>
      </c>
      <c r="C6" s="20"/>
      <c r="D6" s="15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8">
        <v>-6.7</v>
      </c>
      <c r="W6" s="15"/>
      <c r="X6" s="15">
        <v>1.0660000000000001</v>
      </c>
      <c r="Y6" s="15"/>
      <c r="Z6" s="18"/>
      <c r="AA6" s="22">
        <f t="shared" ref="AA6:AA14" si="3">+$AA$4-X6</f>
        <v>152.018</v>
      </c>
      <c r="AB6" s="20" t="s">
        <v>37</v>
      </c>
      <c r="AC6" s="23"/>
      <c r="AD6" s="14">
        <v>45</v>
      </c>
      <c r="AE6" s="14">
        <v>6.9</v>
      </c>
      <c r="AF6" s="15">
        <f t="shared" si="2"/>
        <v>142.51300000000001</v>
      </c>
      <c r="AG6" s="21"/>
    </row>
    <row r="7" spans="1:33" ht="18" x14ac:dyDescent="0.25">
      <c r="A7" s="5">
        <f>+V10</f>
        <v>8</v>
      </c>
      <c r="B7" s="6">
        <f t="shared" si="1"/>
        <v>149.75300000000001</v>
      </c>
      <c r="C7" s="24" t="s">
        <v>21</v>
      </c>
      <c r="D7" s="15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8">
        <v>0</v>
      </c>
      <c r="W7" s="15"/>
      <c r="X7" s="15">
        <v>1.651</v>
      </c>
      <c r="Y7" s="15"/>
      <c r="Z7" s="18"/>
      <c r="AA7" s="22">
        <f t="shared" si="3"/>
        <v>151.43299999999999</v>
      </c>
      <c r="AB7" s="24" t="s">
        <v>38</v>
      </c>
      <c r="AC7" s="23"/>
      <c r="AD7" s="14">
        <v>55</v>
      </c>
      <c r="AE7" s="14">
        <v>6.19</v>
      </c>
      <c r="AF7" s="15">
        <f t="shared" si="2"/>
        <v>142.85300000000001</v>
      </c>
      <c r="AG7" s="21"/>
    </row>
    <row r="8" spans="1:33" ht="18.75" x14ac:dyDescent="0.3">
      <c r="A8" s="5">
        <f>+V15</f>
        <v>8</v>
      </c>
      <c r="B8" s="6">
        <f>+AA15</f>
        <v>149.10300000000001</v>
      </c>
      <c r="C8" s="16"/>
      <c r="D8" s="15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8">
        <v>5</v>
      </c>
      <c r="W8" s="15"/>
      <c r="X8" s="15">
        <v>1.8859999999999999</v>
      </c>
      <c r="Y8" s="15"/>
      <c r="Z8" s="18"/>
      <c r="AA8" s="22">
        <f t="shared" si="3"/>
        <v>151.19800000000001</v>
      </c>
      <c r="AB8" s="24" t="s">
        <v>20</v>
      </c>
      <c r="AC8" s="23"/>
      <c r="AD8" s="14">
        <v>65</v>
      </c>
      <c r="AE8" s="14">
        <v>6.3</v>
      </c>
      <c r="AF8" s="15">
        <f t="shared" si="2"/>
        <v>143.56300000000002</v>
      </c>
      <c r="AG8" s="21"/>
    </row>
    <row r="9" spans="1:33" ht="18" x14ac:dyDescent="0.25">
      <c r="A9" s="5">
        <f t="shared" ref="A9:A33" si="4">+V16</f>
        <v>25</v>
      </c>
      <c r="B9" s="6">
        <f t="shared" ref="B9:B33" si="5">+AA16</f>
        <v>142.75300000000001</v>
      </c>
      <c r="C9" s="20"/>
      <c r="D9" s="15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8">
        <v>7.3</v>
      </c>
      <c r="W9" s="15"/>
      <c r="X9" s="15">
        <v>3.1619999999999999</v>
      </c>
      <c r="Y9" s="15"/>
      <c r="Z9" s="18"/>
      <c r="AA9" s="22">
        <f t="shared" si="3"/>
        <v>149.922</v>
      </c>
      <c r="AB9" s="13" t="s">
        <v>39</v>
      </c>
      <c r="AC9" s="23"/>
      <c r="AD9" s="14">
        <v>75</v>
      </c>
      <c r="AE9" s="14">
        <v>5.71</v>
      </c>
      <c r="AF9" s="15">
        <f t="shared" si="2"/>
        <v>143.453</v>
      </c>
      <c r="AG9" s="21"/>
    </row>
    <row r="10" spans="1:33" ht="18" x14ac:dyDescent="0.25">
      <c r="A10" s="5">
        <f t="shared" si="4"/>
        <v>35</v>
      </c>
      <c r="B10" s="6">
        <f t="shared" si="5"/>
        <v>142.51300000000001</v>
      </c>
      <c r="C10" s="20"/>
      <c r="D10" s="15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8">
        <v>8</v>
      </c>
      <c r="W10" s="15"/>
      <c r="X10" s="15">
        <v>3.331</v>
      </c>
      <c r="Y10" s="15"/>
      <c r="Z10" s="18"/>
      <c r="AA10" s="22">
        <f t="shared" si="3"/>
        <v>149.75300000000001</v>
      </c>
      <c r="AB10" s="13" t="s">
        <v>40</v>
      </c>
      <c r="AC10" s="23"/>
      <c r="AD10" s="14">
        <v>85</v>
      </c>
      <c r="AE10" s="14">
        <v>5.94</v>
      </c>
      <c r="AF10" s="15">
        <f t="shared" si="2"/>
        <v>144.04300000000001</v>
      </c>
      <c r="AG10" s="21"/>
    </row>
    <row r="11" spans="1:33" ht="18.75" x14ac:dyDescent="0.3">
      <c r="A11" s="5">
        <f t="shared" si="4"/>
        <v>45</v>
      </c>
      <c r="B11" s="6">
        <f t="shared" si="5"/>
        <v>142.85300000000001</v>
      </c>
      <c r="C11" s="27"/>
      <c r="D11" s="15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8"/>
      <c r="W11" s="15"/>
      <c r="X11" s="15">
        <v>0.26100000000000001</v>
      </c>
      <c r="Y11" s="15"/>
      <c r="Z11" s="18"/>
      <c r="AA11" s="22">
        <f t="shared" si="3"/>
        <v>152.82300000000001</v>
      </c>
      <c r="AB11" s="24" t="s">
        <v>41</v>
      </c>
      <c r="AC11" s="23"/>
      <c r="AD11" s="14">
        <v>95</v>
      </c>
      <c r="AE11" s="14">
        <v>5.99</v>
      </c>
      <c r="AF11" s="15">
        <f t="shared" si="2"/>
        <v>143.81300000000002</v>
      </c>
      <c r="AG11" s="21"/>
    </row>
    <row r="12" spans="1:33" ht="18.75" x14ac:dyDescent="0.3">
      <c r="A12" s="5">
        <f t="shared" si="4"/>
        <v>55</v>
      </c>
      <c r="B12" s="6">
        <f t="shared" si="5"/>
        <v>143.56300000000002</v>
      </c>
      <c r="C12" s="27"/>
      <c r="D12" s="15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8"/>
      <c r="W12" s="15"/>
      <c r="X12" s="15">
        <v>0.873</v>
      </c>
      <c r="Y12" s="15"/>
      <c r="Z12" s="18"/>
      <c r="AA12" s="22">
        <f t="shared" si="3"/>
        <v>152.21100000000001</v>
      </c>
      <c r="AB12" s="24" t="s">
        <v>42</v>
      </c>
      <c r="AC12" s="23"/>
      <c r="AD12" s="14">
        <v>105</v>
      </c>
      <c r="AE12" s="14">
        <v>5.32</v>
      </c>
      <c r="AF12" s="15">
        <f t="shared" si="2"/>
        <v>143.76300000000001</v>
      </c>
      <c r="AG12" s="21"/>
    </row>
    <row r="13" spans="1:33" ht="18.75" x14ac:dyDescent="0.3">
      <c r="A13" s="5">
        <f t="shared" si="4"/>
        <v>65</v>
      </c>
      <c r="B13" s="6">
        <f t="shared" si="5"/>
        <v>143.453</v>
      </c>
      <c r="C13" s="27"/>
      <c r="D13" s="15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18"/>
      <c r="W13" s="15"/>
      <c r="X13" s="15">
        <v>1.883</v>
      </c>
      <c r="Y13" s="15"/>
      <c r="Z13" s="18"/>
      <c r="AA13" s="22">
        <f t="shared" si="3"/>
        <v>151.20099999999999</v>
      </c>
      <c r="AB13" s="24" t="s">
        <v>43</v>
      </c>
      <c r="AC13" s="23"/>
      <c r="AD13" s="14">
        <v>115</v>
      </c>
      <c r="AE13" s="14">
        <v>5.04</v>
      </c>
      <c r="AF13" s="15">
        <f t="shared" si="2"/>
        <v>144.43300000000002</v>
      </c>
      <c r="AG13" s="21"/>
    </row>
    <row r="14" spans="1:33" ht="18.75" x14ac:dyDescent="0.3">
      <c r="A14" s="5">
        <f t="shared" si="4"/>
        <v>75</v>
      </c>
      <c r="B14" s="6">
        <f t="shared" si="5"/>
        <v>144.04300000000001</v>
      </c>
      <c r="C14" s="27"/>
      <c r="D14" s="15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18"/>
      <c r="W14" s="15"/>
      <c r="X14" s="15">
        <v>2.887</v>
      </c>
      <c r="Y14" s="15"/>
      <c r="Z14" s="18"/>
      <c r="AA14" s="22">
        <f t="shared" si="3"/>
        <v>150.197</v>
      </c>
      <c r="AB14" s="13" t="s">
        <v>44</v>
      </c>
      <c r="AC14" s="23"/>
      <c r="AD14" s="14">
        <v>125</v>
      </c>
      <c r="AE14" s="14">
        <v>5.04</v>
      </c>
      <c r="AF14" s="15">
        <f t="shared" si="2"/>
        <v>144.71300000000002</v>
      </c>
      <c r="AG14" s="21"/>
    </row>
    <row r="15" spans="1:33" ht="18.75" x14ac:dyDescent="0.3">
      <c r="A15" s="5">
        <f t="shared" si="4"/>
        <v>85</v>
      </c>
      <c r="B15" s="6">
        <f t="shared" si="5"/>
        <v>143.81300000000002</v>
      </c>
      <c r="C15" s="27"/>
      <c r="D15" s="15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5">
        <f>+AD3</f>
        <v>8</v>
      </c>
      <c r="W15" s="15"/>
      <c r="X15" s="26">
        <f>+AE3</f>
        <v>0.65</v>
      </c>
      <c r="Y15" s="15"/>
      <c r="Z15" s="18"/>
      <c r="AA15" s="22">
        <f>+$AA$10-X15</f>
        <v>149.10300000000001</v>
      </c>
      <c r="AB15" s="13"/>
      <c r="AC15" s="23"/>
      <c r="AD15" s="14">
        <v>135</v>
      </c>
      <c r="AE15" s="14">
        <v>5.04</v>
      </c>
      <c r="AF15" s="15">
        <f t="shared" si="2"/>
        <v>144.71300000000002</v>
      </c>
      <c r="AG15" s="21"/>
    </row>
    <row r="16" spans="1:33" ht="18.75" x14ac:dyDescent="0.3">
      <c r="A16" s="5">
        <f t="shared" si="4"/>
        <v>95</v>
      </c>
      <c r="B16" s="6">
        <f t="shared" si="5"/>
        <v>143.76300000000001</v>
      </c>
      <c r="C16" s="27"/>
      <c r="D16" s="15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25">
        <f t="shared" ref="V16:V37" si="6">+AD4</f>
        <v>25</v>
      </c>
      <c r="W16" s="15"/>
      <c r="X16" s="26">
        <f t="shared" ref="X16:X37" si="7">+AE4</f>
        <v>7</v>
      </c>
      <c r="Y16" s="15"/>
      <c r="Z16" s="18"/>
      <c r="AA16" s="22">
        <f t="shared" ref="AA16:AA37" si="8">+$AA$10-X16</f>
        <v>142.75300000000001</v>
      </c>
      <c r="AB16" s="13"/>
      <c r="AC16" s="23"/>
      <c r="AD16" s="14">
        <v>145</v>
      </c>
      <c r="AE16" s="14">
        <v>5.15</v>
      </c>
      <c r="AF16" s="15">
        <f t="shared" si="2"/>
        <v>144.71300000000002</v>
      </c>
      <c r="AG16" s="21"/>
    </row>
    <row r="17" spans="1:33" ht="18.75" x14ac:dyDescent="0.3">
      <c r="A17" s="5">
        <f t="shared" si="4"/>
        <v>105</v>
      </c>
      <c r="B17" s="6">
        <f t="shared" si="5"/>
        <v>144.43300000000002</v>
      </c>
      <c r="C17" s="27"/>
      <c r="D17" s="15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25">
        <f t="shared" si="6"/>
        <v>35</v>
      </c>
      <c r="W17" s="15"/>
      <c r="X17" s="26">
        <f t="shared" si="7"/>
        <v>7.24</v>
      </c>
      <c r="Y17" s="15"/>
      <c r="Z17" s="18"/>
      <c r="AA17" s="22">
        <f t="shared" si="8"/>
        <v>142.51300000000001</v>
      </c>
      <c r="AB17" s="28"/>
      <c r="AC17" s="23"/>
      <c r="AD17" s="29">
        <v>155</v>
      </c>
      <c r="AE17" s="14">
        <v>4.9800000000000004</v>
      </c>
      <c r="AF17" s="15">
        <f t="shared" si="2"/>
        <v>144.60300000000001</v>
      </c>
      <c r="AG17" s="20"/>
    </row>
    <row r="18" spans="1:33" ht="18.75" x14ac:dyDescent="0.3">
      <c r="A18" s="5">
        <f t="shared" si="4"/>
        <v>115</v>
      </c>
      <c r="B18" s="6">
        <f t="shared" si="5"/>
        <v>144.71300000000002</v>
      </c>
      <c r="C18" s="27"/>
      <c r="D18" s="15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25">
        <f t="shared" si="6"/>
        <v>45</v>
      </c>
      <c r="W18" s="15"/>
      <c r="X18" s="26">
        <f t="shared" si="7"/>
        <v>6.9</v>
      </c>
      <c r="Y18" s="15"/>
      <c r="Z18" s="18"/>
      <c r="AA18" s="22">
        <f t="shared" si="8"/>
        <v>142.85300000000001</v>
      </c>
      <c r="AB18" s="30"/>
      <c r="AC18" s="23"/>
      <c r="AD18" s="29">
        <v>165</v>
      </c>
      <c r="AE18" s="31">
        <v>4.75</v>
      </c>
      <c r="AF18" s="15">
        <f t="shared" si="2"/>
        <v>144.77300000000002</v>
      </c>
      <c r="AG18" s="21"/>
    </row>
    <row r="19" spans="1:33" ht="18.75" x14ac:dyDescent="0.3">
      <c r="A19" s="5">
        <f t="shared" si="4"/>
        <v>125</v>
      </c>
      <c r="B19" s="6">
        <f t="shared" si="5"/>
        <v>144.71300000000002</v>
      </c>
      <c r="C19" s="27"/>
      <c r="D19" s="15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5">
        <f t="shared" si="6"/>
        <v>55</v>
      </c>
      <c r="W19" s="15"/>
      <c r="X19" s="26">
        <f t="shared" si="7"/>
        <v>6.19</v>
      </c>
      <c r="Y19" s="15"/>
      <c r="Z19" s="18"/>
      <c r="AA19" s="22">
        <f t="shared" si="8"/>
        <v>143.56300000000002</v>
      </c>
      <c r="AB19" s="30"/>
      <c r="AC19" s="9"/>
      <c r="AD19" s="29">
        <v>175</v>
      </c>
      <c r="AE19" s="31">
        <v>4.6500000000000004</v>
      </c>
      <c r="AF19" s="15">
        <f t="shared" si="2"/>
        <v>145.00300000000001</v>
      </c>
      <c r="AG19" s="28"/>
    </row>
    <row r="20" spans="1:33" ht="18.75" x14ac:dyDescent="0.3">
      <c r="A20" s="5">
        <f t="shared" si="4"/>
        <v>135</v>
      </c>
      <c r="B20" s="6">
        <f t="shared" si="5"/>
        <v>144.71300000000002</v>
      </c>
      <c r="C20" s="27"/>
      <c r="D20" s="15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5">
        <f t="shared" si="6"/>
        <v>65</v>
      </c>
      <c r="W20" s="15"/>
      <c r="X20" s="26">
        <f t="shared" si="7"/>
        <v>6.3</v>
      </c>
      <c r="Y20" s="15"/>
      <c r="Z20" s="18"/>
      <c r="AA20" s="22">
        <f t="shared" si="8"/>
        <v>143.453</v>
      </c>
      <c r="AB20" s="13"/>
      <c r="AC20" s="9"/>
      <c r="AD20" s="29">
        <v>185</v>
      </c>
      <c r="AE20" s="31">
        <v>4.63</v>
      </c>
      <c r="AF20" s="15">
        <f t="shared" si="2"/>
        <v>145.10300000000001</v>
      </c>
      <c r="AG20" s="21"/>
    </row>
    <row r="21" spans="1:33" ht="18.75" x14ac:dyDescent="0.3">
      <c r="A21" s="5">
        <f t="shared" si="4"/>
        <v>145</v>
      </c>
      <c r="B21" s="6">
        <f t="shared" si="5"/>
        <v>144.60300000000001</v>
      </c>
      <c r="C21" s="27"/>
      <c r="D21" s="15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25">
        <f t="shared" si="6"/>
        <v>75</v>
      </c>
      <c r="W21" s="15"/>
      <c r="X21" s="26">
        <f t="shared" si="7"/>
        <v>5.71</v>
      </c>
      <c r="Y21" s="15"/>
      <c r="Z21" s="18"/>
      <c r="AA21" s="22">
        <f t="shared" si="8"/>
        <v>144.04300000000001</v>
      </c>
      <c r="AB21" s="13"/>
      <c r="AC21" s="9"/>
      <c r="AD21" s="29">
        <v>195</v>
      </c>
      <c r="AE21" s="31">
        <v>4.6100000000000003</v>
      </c>
      <c r="AF21" s="15">
        <f t="shared" si="2"/>
        <v>145.12300000000002</v>
      </c>
      <c r="AG21" s="20"/>
    </row>
    <row r="22" spans="1:33" ht="18.75" x14ac:dyDescent="0.3">
      <c r="A22" s="5">
        <f t="shared" si="4"/>
        <v>155</v>
      </c>
      <c r="B22" s="6">
        <f t="shared" si="5"/>
        <v>144.77300000000002</v>
      </c>
      <c r="C22" s="27"/>
      <c r="D22" s="15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25">
        <f t="shared" si="6"/>
        <v>85</v>
      </c>
      <c r="W22" s="15"/>
      <c r="X22" s="26">
        <f t="shared" si="7"/>
        <v>5.94</v>
      </c>
      <c r="Y22" s="15"/>
      <c r="Z22" s="18"/>
      <c r="AA22" s="22">
        <f t="shared" si="8"/>
        <v>143.81300000000002</v>
      </c>
      <c r="AB22" s="13"/>
      <c r="AC22" s="9"/>
      <c r="AD22" s="29">
        <v>205</v>
      </c>
      <c r="AE22" s="31">
        <v>4.97</v>
      </c>
      <c r="AF22" s="15">
        <f t="shared" si="2"/>
        <v>145.143</v>
      </c>
      <c r="AG22" s="28"/>
    </row>
    <row r="23" spans="1:33" ht="18.75" x14ac:dyDescent="0.3">
      <c r="A23" s="5">
        <f t="shared" si="4"/>
        <v>165</v>
      </c>
      <c r="B23" s="6">
        <f t="shared" si="5"/>
        <v>145.00300000000001</v>
      </c>
      <c r="C23" s="27"/>
      <c r="D23" s="15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25">
        <f t="shared" si="6"/>
        <v>95</v>
      </c>
      <c r="W23" s="15"/>
      <c r="X23" s="26">
        <f t="shared" si="7"/>
        <v>5.99</v>
      </c>
      <c r="Y23" s="15"/>
      <c r="Z23" s="18"/>
      <c r="AA23" s="22">
        <f t="shared" si="8"/>
        <v>143.76300000000001</v>
      </c>
      <c r="AB23" s="28"/>
      <c r="AC23" s="9"/>
      <c r="AD23" s="29">
        <v>215</v>
      </c>
      <c r="AE23" s="31">
        <v>5.2</v>
      </c>
      <c r="AF23" s="15">
        <f t="shared" si="2"/>
        <v>144.78300000000002</v>
      </c>
      <c r="AG23" s="20"/>
    </row>
    <row r="24" spans="1:33" ht="18.75" x14ac:dyDescent="0.3">
      <c r="A24" s="5">
        <f t="shared" si="4"/>
        <v>175</v>
      </c>
      <c r="B24" s="6">
        <f t="shared" si="5"/>
        <v>145.10300000000001</v>
      </c>
      <c r="C24" s="27"/>
      <c r="D24" s="15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25">
        <f t="shared" si="6"/>
        <v>105</v>
      </c>
      <c r="W24" s="15"/>
      <c r="X24" s="26">
        <f t="shared" si="7"/>
        <v>5.32</v>
      </c>
      <c r="Y24" s="32"/>
      <c r="Z24" s="32"/>
      <c r="AA24" s="22">
        <f t="shared" si="8"/>
        <v>144.43300000000002</v>
      </c>
      <c r="AB24" s="24"/>
      <c r="AC24" s="9"/>
      <c r="AD24" s="29">
        <v>225</v>
      </c>
      <c r="AE24" s="31">
        <v>3.75</v>
      </c>
      <c r="AF24" s="15">
        <f t="shared" si="2"/>
        <v>144.55300000000003</v>
      </c>
      <c r="AG24" s="13" t="s">
        <v>45</v>
      </c>
    </row>
    <row r="25" spans="1:33" ht="18.75" x14ac:dyDescent="0.3">
      <c r="A25" s="5">
        <f t="shared" si="4"/>
        <v>185</v>
      </c>
      <c r="B25" s="6">
        <f t="shared" si="5"/>
        <v>145.12300000000002</v>
      </c>
      <c r="C25" s="27"/>
      <c r="D25" s="15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25">
        <f t="shared" si="6"/>
        <v>115</v>
      </c>
      <c r="W25" s="32"/>
      <c r="X25" s="26">
        <f t="shared" si="7"/>
        <v>5.04</v>
      </c>
      <c r="Y25" s="32"/>
      <c r="Z25" s="32"/>
      <c r="AA25" s="22">
        <f t="shared" si="8"/>
        <v>144.71300000000002</v>
      </c>
      <c r="AB25" s="24"/>
      <c r="AC25" s="9"/>
      <c r="AD25" s="29">
        <v>232.7</v>
      </c>
      <c r="AE25" s="33">
        <v>0.2</v>
      </c>
      <c r="AF25" s="15"/>
      <c r="AG25" s="13"/>
    </row>
    <row r="26" spans="1:33" ht="18" x14ac:dyDescent="0.25">
      <c r="A26" s="5">
        <f t="shared" si="4"/>
        <v>195</v>
      </c>
      <c r="B26" s="6">
        <f t="shared" si="5"/>
        <v>145.143</v>
      </c>
      <c r="C26" s="13"/>
      <c r="D26" s="15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25">
        <f t="shared" si="6"/>
        <v>125</v>
      </c>
      <c r="W26" s="32"/>
      <c r="X26" s="26">
        <f t="shared" si="7"/>
        <v>5.04</v>
      </c>
      <c r="Y26" s="32"/>
      <c r="Z26" s="32"/>
      <c r="AA26" s="22">
        <f t="shared" si="8"/>
        <v>144.71300000000002</v>
      </c>
      <c r="AB26" s="24"/>
      <c r="AC26" s="9"/>
      <c r="AD26" s="29"/>
      <c r="AE26" s="33"/>
      <c r="AF26" s="15"/>
      <c r="AG26" s="28"/>
    </row>
    <row r="27" spans="1:33" ht="18" x14ac:dyDescent="0.25">
      <c r="A27" s="5">
        <f t="shared" si="4"/>
        <v>205</v>
      </c>
      <c r="B27" s="6">
        <f t="shared" si="5"/>
        <v>144.78300000000002</v>
      </c>
      <c r="C27" s="13"/>
      <c r="D27" s="15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25">
        <f t="shared" si="6"/>
        <v>135</v>
      </c>
      <c r="W27" s="32"/>
      <c r="X27" s="26">
        <f t="shared" si="7"/>
        <v>5.04</v>
      </c>
      <c r="Y27" s="32"/>
      <c r="Z27" s="32"/>
      <c r="AA27" s="22">
        <f t="shared" si="8"/>
        <v>144.71300000000002</v>
      </c>
      <c r="AB27" s="24"/>
      <c r="AC27" s="9"/>
      <c r="AD27" s="29"/>
      <c r="AE27" s="33"/>
      <c r="AF27" s="15"/>
      <c r="AG27" s="21"/>
    </row>
    <row r="28" spans="1:33" ht="18.75" x14ac:dyDescent="0.3">
      <c r="A28" s="5">
        <f t="shared" si="4"/>
        <v>215</v>
      </c>
      <c r="B28" s="6">
        <f t="shared" si="5"/>
        <v>144.55300000000003</v>
      </c>
      <c r="C28" s="27"/>
      <c r="D28" s="15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25">
        <f t="shared" si="6"/>
        <v>145</v>
      </c>
      <c r="W28" s="32"/>
      <c r="X28" s="26">
        <f t="shared" si="7"/>
        <v>5.15</v>
      </c>
      <c r="Y28" s="32"/>
      <c r="Z28" s="32"/>
      <c r="AA28" s="22">
        <f t="shared" si="8"/>
        <v>144.60300000000001</v>
      </c>
      <c r="AB28" s="28"/>
      <c r="AC28" s="9"/>
      <c r="AD28" s="29"/>
      <c r="AE28" s="31"/>
      <c r="AF28" s="15"/>
      <c r="AG28" s="13"/>
    </row>
    <row r="29" spans="1:33" ht="18" x14ac:dyDescent="0.25">
      <c r="A29" s="5">
        <f>+V36</f>
        <v>225</v>
      </c>
      <c r="B29" s="6">
        <f t="shared" si="5"/>
        <v>146.00300000000001</v>
      </c>
      <c r="C29" s="24"/>
      <c r="D29" s="15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25">
        <f t="shared" si="6"/>
        <v>155</v>
      </c>
      <c r="W29" s="32"/>
      <c r="X29" s="26">
        <f t="shared" si="7"/>
        <v>4.9800000000000004</v>
      </c>
      <c r="Y29" s="32"/>
      <c r="Z29" s="32"/>
      <c r="AA29" s="22">
        <f t="shared" si="8"/>
        <v>144.77300000000002</v>
      </c>
      <c r="AB29" s="13"/>
      <c r="AC29" s="9"/>
      <c r="AD29" s="29"/>
      <c r="AE29" s="31"/>
      <c r="AF29" s="15"/>
      <c r="AG29" s="28"/>
    </row>
    <row r="30" spans="1:33" ht="18" x14ac:dyDescent="0.25">
      <c r="A30" s="5">
        <f t="shared" si="4"/>
        <v>232.7</v>
      </c>
      <c r="B30" s="6">
        <f t="shared" si="5"/>
        <v>149.55300000000003</v>
      </c>
      <c r="C30" s="13" t="s">
        <v>45</v>
      </c>
      <c r="D30" s="15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25">
        <f t="shared" si="6"/>
        <v>165</v>
      </c>
      <c r="W30" s="32"/>
      <c r="X30" s="26">
        <f t="shared" si="7"/>
        <v>4.75</v>
      </c>
      <c r="Y30" s="32"/>
      <c r="Z30" s="32"/>
      <c r="AA30" s="22">
        <f t="shared" si="8"/>
        <v>145.00300000000001</v>
      </c>
      <c r="AB30" s="13"/>
      <c r="AC30" s="9"/>
      <c r="AD30" s="29"/>
      <c r="AE30" s="31"/>
      <c r="AF30" s="15"/>
      <c r="AG30" s="28"/>
    </row>
    <row r="31" spans="1:33" ht="18" x14ac:dyDescent="0.25">
      <c r="A31" s="5">
        <f t="shared" si="4"/>
        <v>232.7</v>
      </c>
      <c r="B31" s="6">
        <f t="shared" si="5"/>
        <v>149.73599999999999</v>
      </c>
      <c r="D31" s="15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25">
        <f t="shared" si="6"/>
        <v>175</v>
      </c>
      <c r="W31" s="15"/>
      <c r="X31" s="26">
        <f t="shared" si="7"/>
        <v>4.6500000000000004</v>
      </c>
      <c r="Y31" s="15"/>
      <c r="Z31" s="18"/>
      <c r="AA31" s="22">
        <f t="shared" si="8"/>
        <v>145.10300000000001</v>
      </c>
      <c r="AB31" s="13"/>
      <c r="AC31" s="9"/>
      <c r="AD31" s="29"/>
      <c r="AE31" s="31"/>
      <c r="AF31" s="15"/>
      <c r="AG31" s="21"/>
    </row>
    <row r="32" spans="1:33" ht="18" x14ac:dyDescent="0.25">
      <c r="A32" s="5">
        <f t="shared" si="4"/>
        <v>234.7</v>
      </c>
      <c r="B32" s="6">
        <f t="shared" si="5"/>
        <v>151.4</v>
      </c>
      <c r="C32" s="24"/>
      <c r="D32" s="15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25">
        <f t="shared" si="6"/>
        <v>185</v>
      </c>
      <c r="W32" s="15"/>
      <c r="X32" s="26">
        <f t="shared" si="7"/>
        <v>4.63</v>
      </c>
      <c r="Y32" s="15"/>
      <c r="Z32" s="18"/>
      <c r="AA32" s="22">
        <f t="shared" si="8"/>
        <v>145.12300000000002</v>
      </c>
      <c r="AB32" s="13"/>
      <c r="AC32" s="9"/>
      <c r="AD32" s="34"/>
      <c r="AE32" s="34"/>
      <c r="AF32" s="34"/>
      <c r="AG32" s="34"/>
    </row>
    <row r="33" spans="1:33" ht="18" x14ac:dyDescent="0.25">
      <c r="A33" s="5">
        <f t="shared" si="4"/>
        <v>238.7</v>
      </c>
      <c r="B33" s="6">
        <f t="shared" si="5"/>
        <v>151.51</v>
      </c>
      <c r="C33" s="21" t="s">
        <v>46</v>
      </c>
      <c r="D33" s="15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25">
        <f t="shared" si="6"/>
        <v>195</v>
      </c>
      <c r="W33" s="15"/>
      <c r="X33" s="26">
        <f t="shared" si="7"/>
        <v>4.6100000000000003</v>
      </c>
      <c r="Y33" s="15"/>
      <c r="Z33" s="18"/>
      <c r="AA33" s="22">
        <f t="shared" si="8"/>
        <v>145.143</v>
      </c>
      <c r="AB33" s="28"/>
      <c r="AC33" s="4"/>
      <c r="AD33" s="4"/>
      <c r="AE33" s="4"/>
      <c r="AF33" s="4"/>
      <c r="AG33" s="4"/>
    </row>
    <row r="34" spans="1:33" ht="18.75" x14ac:dyDescent="0.3">
      <c r="A34" s="5"/>
      <c r="B34" s="6"/>
      <c r="C34" s="35"/>
      <c r="D34" s="15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25">
        <f t="shared" si="6"/>
        <v>205</v>
      </c>
      <c r="W34" s="15"/>
      <c r="X34" s="26">
        <f t="shared" si="7"/>
        <v>4.97</v>
      </c>
      <c r="Y34" s="15"/>
      <c r="Z34" s="18"/>
      <c r="AA34" s="22">
        <f t="shared" si="8"/>
        <v>144.78300000000002</v>
      </c>
      <c r="AB34" s="13"/>
      <c r="AC34" s="9"/>
      <c r="AD34" s="36"/>
      <c r="AE34" s="37"/>
      <c r="AF34" s="38"/>
      <c r="AG34" s="39"/>
    </row>
    <row r="35" spans="1:33" ht="18.75" x14ac:dyDescent="0.3">
      <c r="A35" s="5"/>
      <c r="B35" s="6"/>
      <c r="C35" s="35"/>
      <c r="D35" s="155"/>
      <c r="E35" s="4"/>
      <c r="F35" s="4"/>
      <c r="G35" s="4"/>
      <c r="H35" s="4"/>
      <c r="I35" s="4"/>
      <c r="J35" s="4"/>
      <c r="K35" s="4"/>
      <c r="L35" s="4"/>
      <c r="M35" s="4"/>
      <c r="N35" s="40"/>
      <c r="O35" s="4"/>
      <c r="P35" s="4"/>
      <c r="Q35" s="4"/>
      <c r="R35" s="4"/>
      <c r="S35" s="4"/>
      <c r="T35" s="4"/>
      <c r="U35" s="4"/>
      <c r="V35" s="25">
        <f t="shared" si="6"/>
        <v>215</v>
      </c>
      <c r="W35" s="15"/>
      <c r="X35" s="26">
        <f t="shared" si="7"/>
        <v>5.2</v>
      </c>
      <c r="Y35" s="15"/>
      <c r="Z35" s="15"/>
      <c r="AA35" s="22">
        <f t="shared" si="8"/>
        <v>144.55300000000003</v>
      </c>
      <c r="AB35" s="20"/>
      <c r="AC35" s="9"/>
      <c r="AD35" s="36"/>
      <c r="AE35" s="37"/>
      <c r="AF35" s="38"/>
      <c r="AG35" s="39"/>
    </row>
    <row r="36" spans="1:33" ht="18" x14ac:dyDescent="0.25">
      <c r="A36" s="5"/>
      <c r="B36" s="6"/>
      <c r="C36" s="24"/>
      <c r="D36" s="15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25">
        <f t="shared" si="6"/>
        <v>225</v>
      </c>
      <c r="W36" s="15"/>
      <c r="X36" s="26">
        <f t="shared" si="7"/>
        <v>3.75</v>
      </c>
      <c r="Y36" s="15"/>
      <c r="Z36" s="15"/>
      <c r="AA36" s="22">
        <f t="shared" si="8"/>
        <v>146.00300000000001</v>
      </c>
      <c r="AB36" s="28"/>
      <c r="AC36" s="9"/>
      <c r="AD36" s="36"/>
      <c r="AE36" s="36"/>
      <c r="AF36" s="38"/>
      <c r="AG36" s="39"/>
    </row>
    <row r="37" spans="1:33" ht="18.75" x14ac:dyDescent="0.3">
      <c r="A37" s="5"/>
      <c r="B37" s="6"/>
      <c r="C37" s="35"/>
      <c r="D37" s="15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25">
        <f t="shared" si="6"/>
        <v>232.7</v>
      </c>
      <c r="W37" s="15"/>
      <c r="X37" s="26">
        <f t="shared" si="7"/>
        <v>0.2</v>
      </c>
      <c r="Y37" s="15"/>
      <c r="Z37" s="18"/>
      <c r="AA37" s="22">
        <f t="shared" si="8"/>
        <v>149.55300000000003</v>
      </c>
      <c r="AB37" s="24"/>
      <c r="AC37" s="9"/>
      <c r="AD37" s="36"/>
      <c r="AE37" s="36"/>
      <c r="AF37" s="38"/>
      <c r="AG37" s="39"/>
    </row>
    <row r="38" spans="1:33" ht="18.75" x14ac:dyDescent="0.3">
      <c r="A38" s="5"/>
      <c r="B38" s="6"/>
      <c r="C38" s="35"/>
      <c r="D38" s="15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18">
        <v>232.7</v>
      </c>
      <c r="W38" s="15"/>
      <c r="X38" s="15">
        <v>3.3479999999999999</v>
      </c>
      <c r="Y38" s="15"/>
      <c r="Z38" s="18"/>
      <c r="AA38" s="22">
        <f>+$AA$4-X38</f>
        <v>149.73599999999999</v>
      </c>
      <c r="AB38" s="21" t="s">
        <v>45</v>
      </c>
      <c r="AC38" s="9"/>
      <c r="AD38" s="36"/>
      <c r="AE38" s="36"/>
      <c r="AF38" s="38"/>
      <c r="AG38" s="39"/>
    </row>
    <row r="39" spans="1:33" ht="18.75" x14ac:dyDescent="0.3">
      <c r="A39" s="5"/>
      <c r="B39" s="6"/>
      <c r="C39" s="35"/>
      <c r="D39" s="15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18">
        <v>234.7</v>
      </c>
      <c r="W39" s="15"/>
      <c r="X39" s="15">
        <v>1.6839999999999999</v>
      </c>
      <c r="Y39" s="15"/>
      <c r="Z39" s="18"/>
      <c r="AA39" s="22">
        <f t="shared" ref="AA39:AA40" si="9">+$AA$4-X39</f>
        <v>151.4</v>
      </c>
      <c r="AB39" s="21" t="s">
        <v>20</v>
      </c>
      <c r="AC39" s="9"/>
      <c r="AD39" s="36"/>
      <c r="AE39" s="36"/>
      <c r="AF39" s="38"/>
      <c r="AG39" s="39"/>
    </row>
    <row r="40" spans="1:33" ht="18.75" x14ac:dyDescent="0.3">
      <c r="A40" s="5"/>
      <c r="B40" s="6"/>
      <c r="C40" s="35"/>
      <c r="D40" s="15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18">
        <v>238.7</v>
      </c>
      <c r="W40" s="32"/>
      <c r="X40" s="15">
        <v>1.5740000000000001</v>
      </c>
      <c r="Y40" s="32"/>
      <c r="Z40" s="32"/>
      <c r="AA40" s="22">
        <f t="shared" si="9"/>
        <v>151.51</v>
      </c>
      <c r="AB40" s="21" t="s">
        <v>46</v>
      </c>
      <c r="AC40" s="9"/>
      <c r="AD40" s="36"/>
      <c r="AE40" s="36"/>
      <c r="AF40" s="38"/>
      <c r="AG40" s="39"/>
    </row>
    <row r="41" spans="1:33" ht="18.75" x14ac:dyDescent="0.3">
      <c r="A41" s="5"/>
      <c r="B41" s="6"/>
      <c r="C41" s="35"/>
      <c r="D41" s="15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18"/>
      <c r="W41" s="18"/>
      <c r="X41" s="15"/>
      <c r="Y41" s="18">
        <v>8.4000000000000005E-2</v>
      </c>
      <c r="Z41" s="32"/>
      <c r="AA41" s="22">
        <f>+$AA$4-Y41</f>
        <v>153</v>
      </c>
      <c r="AB41" s="21" t="s">
        <v>36</v>
      </c>
      <c r="AC41" s="9"/>
      <c r="AD41" s="9"/>
      <c r="AE41" s="9"/>
      <c r="AF41" s="9"/>
      <c r="AG41" s="9"/>
    </row>
    <row r="42" spans="1:33" ht="18" x14ac:dyDescent="0.25">
      <c r="V42" s="18"/>
      <c r="W42" s="18"/>
      <c r="X42" s="15">
        <v>0.04</v>
      </c>
      <c r="Y42" s="18"/>
      <c r="Z42" s="18"/>
      <c r="AA42" s="22">
        <f>+$AA$4-X42</f>
        <v>153.04400000000001</v>
      </c>
      <c r="AB42" s="21" t="s">
        <v>17</v>
      </c>
    </row>
    <row r="43" spans="1:33" ht="18" x14ac:dyDescent="0.25">
      <c r="A43" s="45"/>
      <c r="B43" s="46"/>
      <c r="C43" s="47"/>
      <c r="D43" s="150" t="s">
        <v>23</v>
      </c>
    </row>
    <row r="44" spans="1:33" ht="18" x14ac:dyDescent="0.25">
      <c r="A44" s="48">
        <v>8</v>
      </c>
      <c r="B44" s="49">
        <v>149.75300000000001</v>
      </c>
      <c r="C44" s="50" t="s">
        <v>25</v>
      </c>
      <c r="D44" s="150"/>
    </row>
    <row r="45" spans="1:33" ht="18" x14ac:dyDescent="0.25">
      <c r="A45" s="48">
        <v>232.7</v>
      </c>
      <c r="B45" s="49">
        <v>149.75300000000001</v>
      </c>
      <c r="C45" s="50" t="s">
        <v>24</v>
      </c>
      <c r="D45" s="150"/>
    </row>
    <row r="46" spans="1:33" ht="18" x14ac:dyDescent="0.25">
      <c r="A46" s="51">
        <v>2</v>
      </c>
      <c r="B46" s="52">
        <v>152.82300000000001</v>
      </c>
      <c r="C46" s="151" t="s">
        <v>26</v>
      </c>
      <c r="D46" s="150"/>
    </row>
    <row r="47" spans="1:33" ht="18" x14ac:dyDescent="0.25">
      <c r="A47" s="51">
        <v>2</v>
      </c>
      <c r="B47" s="52">
        <f>+B46-1.5</f>
        <v>151.32300000000001</v>
      </c>
      <c r="C47" s="152"/>
      <c r="D47" s="150"/>
    </row>
    <row r="48" spans="1:33" ht="18" x14ac:dyDescent="0.25">
      <c r="A48" s="51">
        <v>3</v>
      </c>
      <c r="B48" s="52">
        <v>152.21100000000001</v>
      </c>
      <c r="C48" s="151" t="s">
        <v>47</v>
      </c>
      <c r="D48" s="150"/>
    </row>
    <row r="49" spans="1:5" ht="18" x14ac:dyDescent="0.25">
      <c r="A49" s="51">
        <v>3</v>
      </c>
      <c r="B49" s="52">
        <f>+B48-1</f>
        <v>151.21100000000001</v>
      </c>
      <c r="C49" s="152"/>
      <c r="D49" s="150"/>
    </row>
    <row r="50" spans="1:5" ht="18" x14ac:dyDescent="0.25">
      <c r="A50" s="51">
        <v>7.5</v>
      </c>
      <c r="B50" s="52">
        <v>151.20099999999999</v>
      </c>
      <c r="C50" s="153" t="s">
        <v>48</v>
      </c>
      <c r="D50" s="150"/>
    </row>
    <row r="51" spans="1:5" ht="18" x14ac:dyDescent="0.25">
      <c r="A51" s="51">
        <v>7.5</v>
      </c>
      <c r="B51" s="52">
        <f>+B50-1</f>
        <v>150.20099999999999</v>
      </c>
      <c r="C51" s="153"/>
      <c r="D51" s="150"/>
    </row>
    <row r="52" spans="1:5" ht="18" x14ac:dyDescent="0.25">
      <c r="A52" s="51">
        <v>8</v>
      </c>
      <c r="B52" s="52">
        <v>150.197</v>
      </c>
      <c r="C52" s="154" t="s">
        <v>49</v>
      </c>
      <c r="D52" s="150"/>
    </row>
    <row r="53" spans="1:5" ht="18" x14ac:dyDescent="0.25">
      <c r="A53" s="51">
        <v>8</v>
      </c>
      <c r="B53" s="52">
        <f>+B52-1</f>
        <v>149.197</v>
      </c>
      <c r="C53" s="152"/>
      <c r="D53" s="150"/>
    </row>
    <row r="54" spans="1:5" ht="18" x14ac:dyDescent="0.25">
      <c r="A54" s="51"/>
      <c r="B54" s="52"/>
      <c r="C54" s="153"/>
      <c r="D54" s="60"/>
    </row>
    <row r="55" spans="1:5" ht="18" x14ac:dyDescent="0.25">
      <c r="A55" s="51"/>
      <c r="B55" s="52"/>
      <c r="C55" s="153"/>
      <c r="D55" s="60"/>
    </row>
    <row r="56" spans="1:5" ht="18" x14ac:dyDescent="0.25">
      <c r="A56" s="53">
        <v>0</v>
      </c>
      <c r="B56" s="54">
        <v>151.51</v>
      </c>
      <c r="C56" s="55" t="s">
        <v>29</v>
      </c>
    </row>
    <row r="57" spans="1:5" ht="18" x14ac:dyDescent="0.25">
      <c r="A57" s="53">
        <v>238.7</v>
      </c>
      <c r="B57" s="54">
        <v>151.51</v>
      </c>
      <c r="C57" s="55" t="s">
        <v>29</v>
      </c>
      <c r="E57" s="61">
        <f>+B56-C58</f>
        <v>8.2989999999999782</v>
      </c>
    </row>
    <row r="58" spans="1:5" ht="18" x14ac:dyDescent="0.25">
      <c r="A58" s="56" t="s">
        <v>30</v>
      </c>
      <c r="B58" s="56"/>
      <c r="C58" s="57">
        <v>143.21100000000001</v>
      </c>
    </row>
    <row r="59" spans="1:5" ht="18" x14ac:dyDescent="0.25">
      <c r="A59" s="59" t="s">
        <v>31</v>
      </c>
      <c r="B59" s="56"/>
      <c r="C59" s="52">
        <v>151.32300000000001</v>
      </c>
    </row>
    <row r="60" spans="1:5" ht="18" x14ac:dyDescent="0.25">
      <c r="A60" s="147" t="s">
        <v>32</v>
      </c>
      <c r="B60" s="147"/>
      <c r="C60" s="57">
        <f>+Z4</f>
        <v>153</v>
      </c>
    </row>
    <row r="61" spans="1:5" ht="18" x14ac:dyDescent="0.25">
      <c r="A61" s="147" t="s">
        <v>33</v>
      </c>
      <c r="B61" s="147"/>
      <c r="C61" s="57">
        <f>+B56</f>
        <v>151.51</v>
      </c>
    </row>
  </sheetData>
  <mergeCells count="19">
    <mergeCell ref="C54:C55"/>
    <mergeCell ref="A60:B60"/>
    <mergeCell ref="A61:B61"/>
    <mergeCell ref="AB2:AB3"/>
    <mergeCell ref="D43:D53"/>
    <mergeCell ref="C46:C47"/>
    <mergeCell ref="C48:C49"/>
    <mergeCell ref="C50:C51"/>
    <mergeCell ref="C52:C53"/>
    <mergeCell ref="D1:D41"/>
    <mergeCell ref="E1:T1"/>
    <mergeCell ref="V1:AB1"/>
    <mergeCell ref="AD1:AG1"/>
    <mergeCell ref="V2:V3"/>
    <mergeCell ref="W2:W3"/>
    <mergeCell ref="X2:X3"/>
    <mergeCell ref="Y2:Y3"/>
    <mergeCell ref="Z2:Z3"/>
    <mergeCell ref="AA2:AA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zoomScale="50" zoomScaleNormal="50" workbookViewId="0">
      <selection activeCell="V53" sqref="V53"/>
    </sheetView>
  </sheetViews>
  <sheetFormatPr baseColWidth="10" defaultRowHeight="15" x14ac:dyDescent="0.25"/>
  <cols>
    <col min="1" max="1" width="34.7109375" bestFit="1" customWidth="1"/>
    <col min="2" max="2" width="13" bestFit="1" customWidth="1"/>
    <col min="3" max="3" width="31.5703125" bestFit="1" customWidth="1"/>
    <col min="22" max="22" width="17.5703125" customWidth="1"/>
    <col min="23" max="23" width="20.42578125" customWidth="1"/>
    <col min="24" max="24" width="22.140625" customWidth="1"/>
    <col min="25" max="25" width="18.7109375" customWidth="1"/>
    <col min="26" max="26" width="22.7109375" customWidth="1"/>
    <col min="27" max="27" width="13" bestFit="1" customWidth="1"/>
    <col min="28" max="28" width="31.5703125" bestFit="1" customWidth="1"/>
    <col min="31" max="31" width="17.85546875" bestFit="1" customWidth="1"/>
    <col min="32" max="32" width="11.28515625" bestFit="1" customWidth="1"/>
    <col min="33" max="33" width="25.5703125" bestFit="1" customWidth="1"/>
  </cols>
  <sheetData>
    <row r="1" spans="1:33" ht="20.25" x14ac:dyDescent="0.25">
      <c r="A1" s="1" t="s">
        <v>0</v>
      </c>
      <c r="B1" s="2" t="s">
        <v>1</v>
      </c>
      <c r="C1" s="3" t="s">
        <v>2</v>
      </c>
      <c r="D1" s="155" t="s">
        <v>3</v>
      </c>
      <c r="E1" s="156" t="s">
        <v>50</v>
      </c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4"/>
      <c r="V1" s="140" t="s">
        <v>51</v>
      </c>
      <c r="W1" s="141"/>
      <c r="X1" s="141"/>
      <c r="Y1" s="141"/>
      <c r="Z1" s="141"/>
      <c r="AA1" s="141"/>
      <c r="AB1" s="142"/>
      <c r="AC1" s="4"/>
      <c r="AD1" s="140" t="s">
        <v>6</v>
      </c>
      <c r="AE1" s="141"/>
      <c r="AF1" s="141"/>
      <c r="AG1" s="142"/>
    </row>
    <row r="2" spans="1:33" ht="20.25" x14ac:dyDescent="0.3">
      <c r="A2" s="5"/>
      <c r="B2" s="6">
        <f>+Z4</f>
        <v>175</v>
      </c>
      <c r="C2" s="20" t="s">
        <v>52</v>
      </c>
      <c r="D2" s="155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4"/>
      <c r="V2" s="143" t="s">
        <v>8</v>
      </c>
      <c r="W2" s="143" t="s">
        <v>9</v>
      </c>
      <c r="X2" s="143" t="s">
        <v>10</v>
      </c>
      <c r="Y2" s="143" t="s">
        <v>11</v>
      </c>
      <c r="Z2" s="143" t="s">
        <v>12</v>
      </c>
      <c r="AA2" s="145" t="s">
        <v>1</v>
      </c>
      <c r="AB2" s="148" t="s">
        <v>13</v>
      </c>
      <c r="AC2" s="9"/>
      <c r="AD2" s="10" t="s">
        <v>14</v>
      </c>
      <c r="AE2" s="11" t="s">
        <v>15</v>
      </c>
      <c r="AF2" s="11" t="s">
        <v>1</v>
      </c>
      <c r="AG2" s="12" t="s">
        <v>2</v>
      </c>
    </row>
    <row r="3" spans="1:33" ht="20.25" x14ac:dyDescent="0.3">
      <c r="A3" s="5">
        <f>+V5</f>
        <v>0</v>
      </c>
      <c r="B3" s="6">
        <f>+AA5</f>
        <v>174.749</v>
      </c>
      <c r="C3" s="20"/>
      <c r="D3" s="155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4"/>
      <c r="V3" s="144"/>
      <c r="W3" s="144"/>
      <c r="X3" s="144"/>
      <c r="Y3" s="144"/>
      <c r="Z3" s="144"/>
      <c r="AA3" s="146"/>
      <c r="AB3" s="149"/>
      <c r="AC3" s="9"/>
      <c r="AD3" s="14">
        <v>28.8</v>
      </c>
      <c r="AE3" s="14">
        <v>1.95</v>
      </c>
      <c r="AF3" s="15">
        <f>+AA13</f>
        <v>169.62299999999999</v>
      </c>
      <c r="AG3" s="13" t="s">
        <v>21</v>
      </c>
    </row>
    <row r="4" spans="1:33" ht="18" x14ac:dyDescent="0.25">
      <c r="A4" s="5">
        <f>+V10</f>
        <v>0</v>
      </c>
      <c r="B4" s="6">
        <f>+AA10</f>
        <v>174.524</v>
      </c>
      <c r="C4" s="24" t="s">
        <v>38</v>
      </c>
      <c r="D4" s="155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4"/>
      <c r="V4" s="18"/>
      <c r="W4" s="15">
        <v>0.57599999999999996</v>
      </c>
      <c r="X4" s="15"/>
      <c r="Y4" s="15"/>
      <c r="Z4" s="15">
        <v>175</v>
      </c>
      <c r="AA4" s="19">
        <f>+Z4+W4</f>
        <v>175.57599999999999</v>
      </c>
      <c r="AB4" s="20" t="s">
        <v>36</v>
      </c>
      <c r="AC4" s="9"/>
      <c r="AD4" s="14">
        <v>40</v>
      </c>
      <c r="AE4" s="14">
        <v>13.48</v>
      </c>
      <c r="AF4" s="15">
        <f t="shared" ref="AF4:AF29" si="0">+AA14</f>
        <v>158.09299999999999</v>
      </c>
      <c r="AG4" s="21"/>
    </row>
    <row r="5" spans="1:33" ht="18" x14ac:dyDescent="0.25">
      <c r="A5" s="5">
        <f t="shared" ref="A5:A33" si="1">+V11</f>
        <v>28.8</v>
      </c>
      <c r="B5" s="6">
        <f t="shared" ref="B5:B33" si="2">+AA11</f>
        <v>172.542</v>
      </c>
      <c r="C5" s="20"/>
      <c r="D5" s="15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18">
        <v>0</v>
      </c>
      <c r="W5" s="15"/>
      <c r="X5" s="15">
        <v>0.82699999999999996</v>
      </c>
      <c r="Y5" s="15"/>
      <c r="Z5" s="18"/>
      <c r="AA5" s="22">
        <f>+$AA$4-X5</f>
        <v>174.749</v>
      </c>
      <c r="AB5" s="13" t="s">
        <v>53</v>
      </c>
      <c r="AC5" s="23"/>
      <c r="AD5" s="14">
        <v>50</v>
      </c>
      <c r="AE5" s="14">
        <v>13.96</v>
      </c>
      <c r="AF5" s="15">
        <f t="shared" si="0"/>
        <v>157.61299999999997</v>
      </c>
      <c r="AG5" s="21"/>
    </row>
    <row r="6" spans="1:33" ht="18" x14ac:dyDescent="0.25">
      <c r="A6" s="5">
        <f t="shared" si="1"/>
        <v>28.8</v>
      </c>
      <c r="B6" s="6">
        <f t="shared" si="2"/>
        <v>171.57299999999998</v>
      </c>
      <c r="C6" s="20" t="s">
        <v>21</v>
      </c>
      <c r="D6" s="15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8"/>
      <c r="W6" s="15"/>
      <c r="X6" s="15">
        <v>1.8480000000000001</v>
      </c>
      <c r="Y6" s="15"/>
      <c r="Z6" s="18"/>
      <c r="AA6" s="22">
        <f t="shared" ref="AA6:AA12" si="3">+$AA$4-X6</f>
        <v>173.72799999999998</v>
      </c>
      <c r="AB6" s="24" t="s">
        <v>42</v>
      </c>
      <c r="AC6" s="23"/>
      <c r="AD6" s="14">
        <v>60</v>
      </c>
      <c r="AE6" s="14">
        <v>14.52</v>
      </c>
      <c r="AF6" s="15">
        <f t="shared" si="0"/>
        <v>157.05299999999997</v>
      </c>
      <c r="AG6" s="21"/>
    </row>
    <row r="7" spans="1:33" ht="18" x14ac:dyDescent="0.25">
      <c r="A7" s="5">
        <f t="shared" si="1"/>
        <v>28.8</v>
      </c>
      <c r="B7" s="6">
        <f t="shared" si="2"/>
        <v>169.62299999999999</v>
      </c>
      <c r="C7" s="20"/>
      <c r="D7" s="15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8"/>
      <c r="W7" s="15"/>
      <c r="X7" s="15">
        <v>3.831</v>
      </c>
      <c r="Y7" s="15"/>
      <c r="Z7" s="18"/>
      <c r="AA7" s="22">
        <f t="shared" si="3"/>
        <v>171.745</v>
      </c>
      <c r="AB7" s="24" t="s">
        <v>44</v>
      </c>
      <c r="AC7" s="23"/>
      <c r="AD7" s="14">
        <v>70</v>
      </c>
      <c r="AE7" s="14">
        <v>17.350000000000001</v>
      </c>
      <c r="AF7" s="15">
        <f t="shared" si="0"/>
        <v>154.22299999999998</v>
      </c>
      <c r="AG7" s="21"/>
    </row>
    <row r="8" spans="1:33" ht="18" x14ac:dyDescent="0.25">
      <c r="A8" s="5">
        <f t="shared" si="1"/>
        <v>40</v>
      </c>
      <c r="B8" s="6">
        <f t="shared" si="2"/>
        <v>158.09299999999999</v>
      </c>
      <c r="D8" s="15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8"/>
      <c r="W8" s="15"/>
      <c r="X8" s="15">
        <v>2.835</v>
      </c>
      <c r="Y8" s="15"/>
      <c r="Z8" s="18"/>
      <c r="AA8" s="22">
        <f t="shared" si="3"/>
        <v>172.74099999999999</v>
      </c>
      <c r="AB8" s="24" t="s">
        <v>43</v>
      </c>
      <c r="AC8" s="23"/>
      <c r="AD8" s="14">
        <v>80</v>
      </c>
      <c r="AE8" s="14">
        <v>18.23</v>
      </c>
      <c r="AF8" s="15">
        <f t="shared" si="0"/>
        <v>153.34299999999999</v>
      </c>
      <c r="AG8" s="21"/>
    </row>
    <row r="9" spans="1:33" ht="18.75" x14ac:dyDescent="0.3">
      <c r="A9" s="5">
        <f t="shared" si="1"/>
        <v>50</v>
      </c>
      <c r="B9" s="6">
        <f t="shared" si="2"/>
        <v>157.61299999999997</v>
      </c>
      <c r="C9" s="16"/>
      <c r="D9" s="15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8"/>
      <c r="W9" s="15"/>
      <c r="X9" s="15">
        <v>0.82699999999999996</v>
      </c>
      <c r="Y9" s="15"/>
      <c r="Z9" s="18"/>
      <c r="AA9" s="22">
        <f t="shared" si="3"/>
        <v>174.749</v>
      </c>
      <c r="AB9" s="24" t="s">
        <v>54</v>
      </c>
      <c r="AC9" s="23"/>
      <c r="AD9" s="14">
        <v>90</v>
      </c>
      <c r="AE9" s="14">
        <v>16.920000000000002</v>
      </c>
      <c r="AF9" s="15">
        <f t="shared" si="0"/>
        <v>154.65299999999996</v>
      </c>
      <c r="AG9" s="21"/>
    </row>
    <row r="10" spans="1:33" ht="18" x14ac:dyDescent="0.25">
      <c r="A10" s="5">
        <f t="shared" si="1"/>
        <v>60</v>
      </c>
      <c r="B10" s="6">
        <f t="shared" si="2"/>
        <v>157.05299999999997</v>
      </c>
      <c r="C10" s="20"/>
      <c r="D10" s="15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8">
        <v>0</v>
      </c>
      <c r="W10" s="15"/>
      <c r="X10" s="15">
        <v>1.052</v>
      </c>
      <c r="Y10" s="15"/>
      <c r="Z10" s="18"/>
      <c r="AA10" s="22">
        <f t="shared" si="3"/>
        <v>174.524</v>
      </c>
      <c r="AB10" s="24" t="s">
        <v>38</v>
      </c>
      <c r="AC10" s="23"/>
      <c r="AD10" s="14">
        <v>100</v>
      </c>
      <c r="AE10" s="14">
        <v>15.71</v>
      </c>
      <c r="AF10" s="15">
        <f t="shared" si="0"/>
        <v>155.86299999999997</v>
      </c>
      <c r="AG10" s="21"/>
    </row>
    <row r="11" spans="1:33" ht="18" x14ac:dyDescent="0.25">
      <c r="A11" s="5">
        <f t="shared" si="1"/>
        <v>70</v>
      </c>
      <c r="B11" s="6">
        <f t="shared" si="2"/>
        <v>154.22299999999998</v>
      </c>
      <c r="C11" s="20"/>
      <c r="D11" s="15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8">
        <v>28.8</v>
      </c>
      <c r="W11" s="15"/>
      <c r="X11" s="15">
        <v>3.0339999999999998</v>
      </c>
      <c r="Y11" s="15"/>
      <c r="Z11" s="18"/>
      <c r="AA11" s="22">
        <f t="shared" si="3"/>
        <v>172.542</v>
      </c>
      <c r="AB11" s="24" t="s">
        <v>55</v>
      </c>
      <c r="AC11" s="23"/>
      <c r="AD11" s="14">
        <v>110</v>
      </c>
      <c r="AE11" s="14">
        <v>15.3</v>
      </c>
      <c r="AF11" s="15">
        <f t="shared" si="0"/>
        <v>156.27299999999997</v>
      </c>
      <c r="AG11" s="21"/>
    </row>
    <row r="12" spans="1:33" ht="18.75" x14ac:dyDescent="0.3">
      <c r="A12" s="5">
        <f t="shared" si="1"/>
        <v>80</v>
      </c>
      <c r="B12" s="6">
        <f t="shared" si="2"/>
        <v>153.34299999999999</v>
      </c>
      <c r="C12" s="27"/>
      <c r="D12" s="15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8">
        <v>28.8</v>
      </c>
      <c r="W12" s="15"/>
      <c r="X12" s="15">
        <v>4.0030000000000001</v>
      </c>
      <c r="Y12" s="15"/>
      <c r="Z12" s="18"/>
      <c r="AA12" s="22">
        <f t="shared" si="3"/>
        <v>171.57299999999998</v>
      </c>
      <c r="AB12" s="13" t="s">
        <v>21</v>
      </c>
      <c r="AC12" s="23"/>
      <c r="AD12" s="14">
        <v>125</v>
      </c>
      <c r="AE12" s="14">
        <v>14.26</v>
      </c>
      <c r="AF12" s="15">
        <f t="shared" si="0"/>
        <v>157.31299999999999</v>
      </c>
      <c r="AG12" s="21"/>
    </row>
    <row r="13" spans="1:33" ht="18.75" x14ac:dyDescent="0.3">
      <c r="A13" s="5">
        <f t="shared" si="1"/>
        <v>90</v>
      </c>
      <c r="B13" s="6">
        <f t="shared" si="2"/>
        <v>154.65299999999996</v>
      </c>
      <c r="C13" s="27"/>
      <c r="D13" s="15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25">
        <f>+AD3</f>
        <v>28.8</v>
      </c>
      <c r="W13" s="15"/>
      <c r="X13" s="26">
        <f>+AE3</f>
        <v>1.95</v>
      </c>
      <c r="Y13" s="15"/>
      <c r="Z13" s="18"/>
      <c r="AA13" s="22">
        <f>+$AA$12-X13</f>
        <v>169.62299999999999</v>
      </c>
      <c r="AB13" s="13"/>
      <c r="AC13" s="23"/>
      <c r="AD13" s="14">
        <v>140</v>
      </c>
      <c r="AE13" s="14">
        <v>10.72</v>
      </c>
      <c r="AF13" s="15">
        <f t="shared" si="0"/>
        <v>160.85299999999998</v>
      </c>
      <c r="AG13" s="21"/>
    </row>
    <row r="14" spans="1:33" ht="18.75" x14ac:dyDescent="0.3">
      <c r="A14" s="5">
        <f t="shared" si="1"/>
        <v>100</v>
      </c>
      <c r="B14" s="6">
        <f t="shared" si="2"/>
        <v>155.86299999999997</v>
      </c>
      <c r="C14" s="27"/>
      <c r="D14" s="15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25">
        <f t="shared" ref="V14:V39" si="4">+AD4</f>
        <v>40</v>
      </c>
      <c r="W14" s="15"/>
      <c r="X14" s="26">
        <f t="shared" ref="X14:X39" si="5">+AE4</f>
        <v>13.48</v>
      </c>
      <c r="Y14" s="15"/>
      <c r="Z14" s="18"/>
      <c r="AA14" s="22">
        <f t="shared" ref="AA14:AA39" si="6">+$AA$12-X14</f>
        <v>158.09299999999999</v>
      </c>
      <c r="AB14" s="13"/>
      <c r="AC14" s="23"/>
      <c r="AD14" s="14">
        <v>160</v>
      </c>
      <c r="AE14" s="14">
        <v>7.34</v>
      </c>
      <c r="AF14" s="15">
        <f t="shared" si="0"/>
        <v>164.23299999999998</v>
      </c>
      <c r="AG14" s="21"/>
    </row>
    <row r="15" spans="1:33" ht="18.75" x14ac:dyDescent="0.3">
      <c r="A15" s="5">
        <f t="shared" si="1"/>
        <v>110</v>
      </c>
      <c r="B15" s="6">
        <f t="shared" si="2"/>
        <v>156.27299999999997</v>
      </c>
      <c r="C15" s="27"/>
      <c r="D15" s="15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5">
        <f t="shared" si="4"/>
        <v>50</v>
      </c>
      <c r="W15" s="15"/>
      <c r="X15" s="26">
        <f t="shared" si="5"/>
        <v>13.96</v>
      </c>
      <c r="Y15" s="15"/>
      <c r="Z15" s="18"/>
      <c r="AA15" s="22">
        <f t="shared" si="6"/>
        <v>157.61299999999997</v>
      </c>
      <c r="AB15" s="13"/>
      <c r="AC15" s="23"/>
      <c r="AD15" s="14">
        <v>180</v>
      </c>
      <c r="AE15" s="14">
        <v>4.9000000000000004</v>
      </c>
      <c r="AF15" s="15">
        <f t="shared" si="0"/>
        <v>166.67299999999997</v>
      </c>
      <c r="AG15" s="21"/>
    </row>
    <row r="16" spans="1:33" ht="18.75" x14ac:dyDescent="0.3">
      <c r="A16" s="5">
        <f t="shared" si="1"/>
        <v>125</v>
      </c>
      <c r="B16" s="6">
        <f t="shared" si="2"/>
        <v>157.31299999999999</v>
      </c>
      <c r="C16" s="27"/>
      <c r="D16" s="15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25">
        <f t="shared" si="4"/>
        <v>60</v>
      </c>
      <c r="W16" s="15"/>
      <c r="X16" s="26">
        <f t="shared" si="5"/>
        <v>14.52</v>
      </c>
      <c r="Y16" s="15"/>
      <c r="Z16" s="18"/>
      <c r="AA16" s="22">
        <f t="shared" si="6"/>
        <v>157.05299999999997</v>
      </c>
      <c r="AB16" s="13"/>
      <c r="AC16" s="23"/>
      <c r="AD16" s="14">
        <v>200</v>
      </c>
      <c r="AE16" s="14">
        <v>3.62</v>
      </c>
      <c r="AF16" s="15">
        <f t="shared" si="0"/>
        <v>167.95299999999997</v>
      </c>
      <c r="AG16" s="21"/>
    </row>
    <row r="17" spans="1:33" ht="18.75" x14ac:dyDescent="0.3">
      <c r="A17" s="5">
        <f t="shared" si="1"/>
        <v>140</v>
      </c>
      <c r="B17" s="6">
        <f t="shared" si="2"/>
        <v>160.85299999999998</v>
      </c>
      <c r="C17" s="27"/>
      <c r="D17" s="15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25">
        <f t="shared" si="4"/>
        <v>70</v>
      </c>
      <c r="W17" s="15"/>
      <c r="X17" s="26">
        <f t="shared" si="5"/>
        <v>17.350000000000001</v>
      </c>
      <c r="Y17" s="15"/>
      <c r="Z17" s="18"/>
      <c r="AA17" s="22">
        <f t="shared" si="6"/>
        <v>154.22299999999998</v>
      </c>
      <c r="AB17" s="28"/>
      <c r="AC17" s="23"/>
      <c r="AD17" s="29">
        <v>220</v>
      </c>
      <c r="AE17" s="14">
        <v>2.56</v>
      </c>
      <c r="AF17" s="15">
        <f t="shared" si="0"/>
        <v>169.01299999999998</v>
      </c>
      <c r="AG17" s="20"/>
    </row>
    <row r="18" spans="1:33" ht="18.75" x14ac:dyDescent="0.3">
      <c r="A18" s="5">
        <f t="shared" si="1"/>
        <v>160</v>
      </c>
      <c r="B18" s="6">
        <f t="shared" si="2"/>
        <v>164.23299999999998</v>
      </c>
      <c r="C18" s="27"/>
      <c r="D18" s="15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25">
        <f t="shared" si="4"/>
        <v>80</v>
      </c>
      <c r="W18" s="15"/>
      <c r="X18" s="26">
        <f t="shared" si="5"/>
        <v>18.23</v>
      </c>
      <c r="Y18" s="15"/>
      <c r="Z18" s="18"/>
      <c r="AA18" s="22">
        <f t="shared" si="6"/>
        <v>153.34299999999999</v>
      </c>
      <c r="AB18" s="30"/>
      <c r="AC18" s="23"/>
      <c r="AD18" s="29">
        <v>240</v>
      </c>
      <c r="AE18" s="31">
        <v>2.6</v>
      </c>
      <c r="AF18" s="15">
        <f t="shared" si="0"/>
        <v>168.97299999999998</v>
      </c>
      <c r="AG18" s="21"/>
    </row>
    <row r="19" spans="1:33" ht="18.75" x14ac:dyDescent="0.3">
      <c r="A19" s="5">
        <f t="shared" si="1"/>
        <v>180</v>
      </c>
      <c r="B19" s="6">
        <f t="shared" si="2"/>
        <v>166.67299999999997</v>
      </c>
      <c r="C19" s="27"/>
      <c r="D19" s="15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5">
        <f t="shared" si="4"/>
        <v>90</v>
      </c>
      <c r="W19" s="15"/>
      <c r="X19" s="26">
        <f t="shared" si="5"/>
        <v>16.920000000000002</v>
      </c>
      <c r="Y19" s="15"/>
      <c r="Z19" s="18"/>
      <c r="AA19" s="22">
        <f t="shared" si="6"/>
        <v>154.65299999999996</v>
      </c>
      <c r="AB19" s="30"/>
      <c r="AC19" s="9"/>
      <c r="AD19" s="29">
        <v>260</v>
      </c>
      <c r="AE19" s="31">
        <v>3.22</v>
      </c>
      <c r="AF19" s="15">
        <f t="shared" si="0"/>
        <v>168.35299999999998</v>
      </c>
      <c r="AG19" s="28"/>
    </row>
    <row r="20" spans="1:33" ht="18.75" x14ac:dyDescent="0.3">
      <c r="A20" s="5">
        <f t="shared" si="1"/>
        <v>200</v>
      </c>
      <c r="B20" s="6">
        <f t="shared" si="2"/>
        <v>167.95299999999997</v>
      </c>
      <c r="C20" s="27"/>
      <c r="D20" s="15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5">
        <f t="shared" si="4"/>
        <v>100</v>
      </c>
      <c r="W20" s="15"/>
      <c r="X20" s="26">
        <f t="shared" si="5"/>
        <v>15.71</v>
      </c>
      <c r="Y20" s="15"/>
      <c r="Z20" s="18"/>
      <c r="AA20" s="22">
        <f t="shared" si="6"/>
        <v>155.86299999999997</v>
      </c>
      <c r="AB20" s="13"/>
      <c r="AC20" s="9"/>
      <c r="AD20" s="29">
        <v>280</v>
      </c>
      <c r="AE20" s="31">
        <v>3.39</v>
      </c>
      <c r="AF20" s="15">
        <f t="shared" si="0"/>
        <v>168.18299999999999</v>
      </c>
      <c r="AG20" s="13"/>
    </row>
    <row r="21" spans="1:33" ht="18.75" x14ac:dyDescent="0.3">
      <c r="A21" s="5">
        <f t="shared" si="1"/>
        <v>220</v>
      </c>
      <c r="B21" s="6">
        <f t="shared" si="2"/>
        <v>169.01299999999998</v>
      </c>
      <c r="C21" s="27"/>
      <c r="D21" s="15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25">
        <f t="shared" si="4"/>
        <v>110</v>
      </c>
      <c r="W21" s="15"/>
      <c r="X21" s="26">
        <f t="shared" si="5"/>
        <v>15.3</v>
      </c>
      <c r="Y21" s="15"/>
      <c r="Z21" s="18"/>
      <c r="AA21" s="22">
        <f t="shared" si="6"/>
        <v>156.27299999999997</v>
      </c>
      <c r="AB21" s="13"/>
      <c r="AC21" s="9"/>
      <c r="AD21" s="29">
        <v>300</v>
      </c>
      <c r="AE21" s="31">
        <v>3.51</v>
      </c>
      <c r="AF21" s="15">
        <f t="shared" si="0"/>
        <v>168.06299999999999</v>
      </c>
      <c r="AG21" s="20"/>
    </row>
    <row r="22" spans="1:33" ht="18" x14ac:dyDescent="0.25">
      <c r="A22" s="5">
        <f t="shared" si="1"/>
        <v>240</v>
      </c>
      <c r="B22" s="6">
        <f t="shared" si="2"/>
        <v>168.97299999999998</v>
      </c>
      <c r="C22" s="13"/>
      <c r="D22" s="15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25">
        <f t="shared" si="4"/>
        <v>125</v>
      </c>
      <c r="W22" s="15"/>
      <c r="X22" s="26">
        <f t="shared" si="5"/>
        <v>14.26</v>
      </c>
      <c r="Y22" s="15"/>
      <c r="Z22" s="18"/>
      <c r="AA22" s="22">
        <f t="shared" si="6"/>
        <v>157.31299999999999</v>
      </c>
      <c r="AB22" s="13"/>
      <c r="AC22" s="9"/>
      <c r="AD22" s="29">
        <v>320</v>
      </c>
      <c r="AE22" s="31">
        <v>3.29</v>
      </c>
      <c r="AF22" s="15">
        <f t="shared" si="0"/>
        <v>168.28299999999999</v>
      </c>
      <c r="AG22" s="28"/>
    </row>
    <row r="23" spans="1:33" ht="18.75" x14ac:dyDescent="0.3">
      <c r="A23" s="5">
        <f t="shared" si="1"/>
        <v>260</v>
      </c>
      <c r="B23" s="6">
        <f t="shared" si="2"/>
        <v>168.35299999999998</v>
      </c>
      <c r="C23" s="27"/>
      <c r="D23" s="15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25">
        <f t="shared" si="4"/>
        <v>140</v>
      </c>
      <c r="W23" s="15"/>
      <c r="X23" s="26">
        <f t="shared" si="5"/>
        <v>10.72</v>
      </c>
      <c r="Y23" s="15"/>
      <c r="Z23" s="18"/>
      <c r="AA23" s="22">
        <f t="shared" si="6"/>
        <v>160.85299999999998</v>
      </c>
      <c r="AB23" s="28"/>
      <c r="AC23" s="9"/>
      <c r="AD23" s="29">
        <v>345</v>
      </c>
      <c r="AE23" s="31">
        <v>4.28</v>
      </c>
      <c r="AF23" s="15">
        <f t="shared" si="0"/>
        <v>167.29299999999998</v>
      </c>
      <c r="AG23" s="28"/>
    </row>
    <row r="24" spans="1:33" ht="18" x14ac:dyDescent="0.25">
      <c r="A24" s="5">
        <f t="shared" si="1"/>
        <v>280</v>
      </c>
      <c r="B24" s="6">
        <f t="shared" si="2"/>
        <v>168.18299999999999</v>
      </c>
      <c r="D24" s="15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25">
        <f t="shared" si="4"/>
        <v>160</v>
      </c>
      <c r="W24" s="15"/>
      <c r="X24" s="26">
        <f t="shared" si="5"/>
        <v>7.34</v>
      </c>
      <c r="Y24" s="32"/>
      <c r="Z24" s="32"/>
      <c r="AA24" s="22">
        <f t="shared" si="6"/>
        <v>164.23299999999998</v>
      </c>
      <c r="AB24" s="24"/>
      <c r="AC24" s="9"/>
      <c r="AD24" s="29">
        <v>370</v>
      </c>
      <c r="AE24" s="31">
        <v>5.15</v>
      </c>
      <c r="AF24" s="15">
        <f t="shared" si="0"/>
        <v>166.42299999999997</v>
      </c>
      <c r="AG24" s="21"/>
    </row>
    <row r="25" spans="1:33" ht="18.75" x14ac:dyDescent="0.3">
      <c r="A25" s="5">
        <f t="shared" si="1"/>
        <v>300</v>
      </c>
      <c r="B25" s="6">
        <f t="shared" si="2"/>
        <v>168.06299999999999</v>
      </c>
      <c r="C25" s="27"/>
      <c r="D25" s="15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25">
        <f t="shared" si="4"/>
        <v>180</v>
      </c>
      <c r="W25" s="32"/>
      <c r="X25" s="26">
        <f t="shared" si="5"/>
        <v>4.9000000000000004</v>
      </c>
      <c r="Y25" s="32"/>
      <c r="Z25" s="32"/>
      <c r="AA25" s="22">
        <f t="shared" si="6"/>
        <v>166.67299999999997</v>
      </c>
      <c r="AB25" s="24"/>
      <c r="AC25" s="9"/>
      <c r="AD25" s="29">
        <v>395</v>
      </c>
      <c r="AE25" s="33">
        <v>6.75</v>
      </c>
      <c r="AF25" s="15">
        <f t="shared" si="0"/>
        <v>164.82299999999998</v>
      </c>
      <c r="AG25" s="21"/>
    </row>
    <row r="26" spans="1:33" ht="18.75" x14ac:dyDescent="0.3">
      <c r="A26" s="5">
        <f t="shared" si="1"/>
        <v>320</v>
      </c>
      <c r="B26" s="6">
        <f t="shared" si="2"/>
        <v>168.28299999999999</v>
      </c>
      <c r="C26" s="27"/>
      <c r="D26" s="15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25">
        <f t="shared" si="4"/>
        <v>200</v>
      </c>
      <c r="W26" s="32"/>
      <c r="X26" s="26">
        <f t="shared" si="5"/>
        <v>3.62</v>
      </c>
      <c r="Y26" s="32"/>
      <c r="Z26" s="32"/>
      <c r="AA26" s="22">
        <f t="shared" si="6"/>
        <v>167.95299999999997</v>
      </c>
      <c r="AB26" s="24"/>
      <c r="AC26" s="9"/>
      <c r="AD26" s="29">
        <v>420</v>
      </c>
      <c r="AE26" s="33">
        <v>10.1</v>
      </c>
      <c r="AF26" s="15">
        <f t="shared" si="0"/>
        <v>161.47299999999998</v>
      </c>
      <c r="AG26" s="13"/>
    </row>
    <row r="27" spans="1:33" ht="18.75" x14ac:dyDescent="0.3">
      <c r="A27" s="5">
        <f t="shared" si="1"/>
        <v>345</v>
      </c>
      <c r="B27" s="6">
        <f t="shared" si="2"/>
        <v>167.29299999999998</v>
      </c>
      <c r="C27" s="27"/>
      <c r="D27" s="15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25">
        <f t="shared" si="4"/>
        <v>220</v>
      </c>
      <c r="W27" s="32"/>
      <c r="X27" s="26">
        <f t="shared" si="5"/>
        <v>2.56</v>
      </c>
      <c r="Y27" s="32"/>
      <c r="Z27" s="32"/>
      <c r="AA27" s="22">
        <f t="shared" si="6"/>
        <v>169.01299999999998</v>
      </c>
      <c r="AB27" s="28"/>
      <c r="AC27" s="9"/>
      <c r="AD27" s="29">
        <v>445</v>
      </c>
      <c r="AE27" s="33">
        <v>7.84</v>
      </c>
      <c r="AF27" s="15">
        <f t="shared" si="0"/>
        <v>163.73299999999998</v>
      </c>
      <c r="AG27" s="13"/>
    </row>
    <row r="28" spans="1:33" ht="18.75" x14ac:dyDescent="0.3">
      <c r="A28" s="5">
        <f t="shared" si="1"/>
        <v>370</v>
      </c>
      <c r="B28" s="6">
        <f t="shared" si="2"/>
        <v>166.42299999999997</v>
      </c>
      <c r="C28" s="27"/>
      <c r="D28" s="15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25">
        <f t="shared" si="4"/>
        <v>240</v>
      </c>
      <c r="W28" s="32"/>
      <c r="X28" s="26">
        <f t="shared" si="5"/>
        <v>2.6</v>
      </c>
      <c r="Y28" s="32"/>
      <c r="Z28" s="32"/>
      <c r="AA28" s="22">
        <f t="shared" si="6"/>
        <v>168.97299999999998</v>
      </c>
      <c r="AB28" s="28"/>
      <c r="AC28" s="9"/>
      <c r="AD28" s="29">
        <v>470</v>
      </c>
      <c r="AE28" s="31">
        <v>4.16</v>
      </c>
      <c r="AF28" s="15">
        <f t="shared" si="0"/>
        <v>167.41299999999998</v>
      </c>
      <c r="AG28" s="13"/>
    </row>
    <row r="29" spans="1:33" ht="18" x14ac:dyDescent="0.25">
      <c r="A29" s="5">
        <f>+V35</f>
        <v>395</v>
      </c>
      <c r="B29" s="6">
        <f t="shared" si="2"/>
        <v>164.82299999999998</v>
      </c>
      <c r="C29" s="24"/>
      <c r="D29" s="15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25">
        <f t="shared" si="4"/>
        <v>260</v>
      </c>
      <c r="W29" s="32"/>
      <c r="X29" s="26">
        <f t="shared" si="5"/>
        <v>3.22</v>
      </c>
      <c r="Y29" s="32"/>
      <c r="Z29" s="32"/>
      <c r="AA29" s="22">
        <f t="shared" si="6"/>
        <v>168.35299999999998</v>
      </c>
      <c r="AB29" s="28"/>
      <c r="AC29" s="9"/>
      <c r="AD29" s="29">
        <v>478.8</v>
      </c>
      <c r="AE29" s="31">
        <v>1.1599999999999999</v>
      </c>
      <c r="AF29" s="15">
        <f t="shared" si="0"/>
        <v>170.41299999999998</v>
      </c>
      <c r="AG29" s="13" t="s">
        <v>45</v>
      </c>
    </row>
    <row r="30" spans="1:33" ht="18" x14ac:dyDescent="0.25">
      <c r="A30" s="5">
        <f t="shared" si="1"/>
        <v>420</v>
      </c>
      <c r="B30" s="6">
        <f t="shared" si="2"/>
        <v>161.47299999999998</v>
      </c>
      <c r="C30" s="62"/>
      <c r="D30" s="15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25">
        <f t="shared" si="4"/>
        <v>280</v>
      </c>
      <c r="W30" s="15"/>
      <c r="X30" s="26">
        <f t="shared" si="5"/>
        <v>3.39</v>
      </c>
      <c r="Y30" s="15"/>
      <c r="Z30" s="32"/>
      <c r="AA30" s="22">
        <f t="shared" si="6"/>
        <v>168.18299999999999</v>
      </c>
      <c r="AB30" s="13"/>
      <c r="AC30" s="9"/>
      <c r="AD30" s="29"/>
      <c r="AE30" s="31"/>
      <c r="AF30" s="15"/>
      <c r="AG30" s="24"/>
    </row>
    <row r="31" spans="1:33" ht="18" x14ac:dyDescent="0.25">
      <c r="A31" s="5">
        <f t="shared" si="1"/>
        <v>445</v>
      </c>
      <c r="B31" s="6">
        <f t="shared" si="2"/>
        <v>163.73299999999998</v>
      </c>
      <c r="C31" s="28"/>
      <c r="D31" s="15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25">
        <f t="shared" si="4"/>
        <v>300</v>
      </c>
      <c r="W31" s="15"/>
      <c r="X31" s="26">
        <f t="shared" si="5"/>
        <v>3.51</v>
      </c>
      <c r="Y31" s="15"/>
      <c r="Z31" s="18"/>
      <c r="AA31" s="22">
        <f t="shared" si="6"/>
        <v>168.06299999999999</v>
      </c>
      <c r="AB31" s="13"/>
      <c r="AC31" s="9"/>
      <c r="AD31" s="29"/>
      <c r="AE31" s="31"/>
      <c r="AF31" s="15"/>
      <c r="AG31" s="21"/>
    </row>
    <row r="32" spans="1:33" ht="18" x14ac:dyDescent="0.25">
      <c r="A32" s="5">
        <f t="shared" si="1"/>
        <v>470</v>
      </c>
      <c r="B32" s="6">
        <f t="shared" si="2"/>
        <v>167.41299999999998</v>
      </c>
      <c r="C32" s="28"/>
      <c r="D32" s="15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25">
        <f t="shared" si="4"/>
        <v>320</v>
      </c>
      <c r="W32" s="15"/>
      <c r="X32" s="26">
        <f t="shared" si="5"/>
        <v>3.29</v>
      </c>
      <c r="Y32" s="15"/>
      <c r="Z32" s="18"/>
      <c r="AA32" s="22">
        <f t="shared" si="6"/>
        <v>168.28299999999999</v>
      </c>
      <c r="AB32" s="13"/>
      <c r="AC32" s="9"/>
      <c r="AD32" s="34"/>
      <c r="AE32" s="34"/>
      <c r="AF32" s="34"/>
      <c r="AG32" s="34"/>
    </row>
    <row r="33" spans="1:33" ht="18" x14ac:dyDescent="0.25">
      <c r="A33" s="5">
        <f t="shared" si="1"/>
        <v>478.8</v>
      </c>
      <c r="B33" s="6">
        <f t="shared" si="2"/>
        <v>170.41299999999998</v>
      </c>
      <c r="C33" s="24" t="s">
        <v>45</v>
      </c>
      <c r="D33" s="15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25">
        <f t="shared" si="4"/>
        <v>345</v>
      </c>
      <c r="W33" s="15"/>
      <c r="X33" s="26">
        <f t="shared" si="5"/>
        <v>4.28</v>
      </c>
      <c r="Y33" s="15"/>
      <c r="Z33" s="18"/>
      <c r="AA33" s="22">
        <f t="shared" si="6"/>
        <v>167.29299999999998</v>
      </c>
      <c r="AB33" s="28"/>
      <c r="AC33" s="4"/>
      <c r="AD33" s="4"/>
      <c r="AE33" s="4"/>
      <c r="AF33" s="4"/>
      <c r="AG33" s="4"/>
    </row>
    <row r="34" spans="1:33" ht="18" x14ac:dyDescent="0.25">
      <c r="A34" s="5">
        <f>+V41</f>
        <v>483.8</v>
      </c>
      <c r="B34" s="6">
        <f>+AA41</f>
        <v>173.78699999999998</v>
      </c>
      <c r="C34" s="13" t="s">
        <v>55</v>
      </c>
      <c r="D34" s="15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25">
        <f t="shared" si="4"/>
        <v>370</v>
      </c>
      <c r="W34" s="15"/>
      <c r="X34" s="26">
        <f t="shared" si="5"/>
        <v>5.15</v>
      </c>
      <c r="Y34" s="15"/>
      <c r="Z34" s="18"/>
      <c r="AA34" s="22">
        <f t="shared" si="6"/>
        <v>166.42299999999997</v>
      </c>
      <c r="AB34" s="13"/>
      <c r="AC34" s="9"/>
      <c r="AD34" s="36"/>
      <c r="AE34" s="37"/>
      <c r="AF34" s="38"/>
      <c r="AG34" s="39"/>
    </row>
    <row r="35" spans="1:33" ht="18.75" x14ac:dyDescent="0.3">
      <c r="A35" s="5">
        <f>+V42</f>
        <v>483.8</v>
      </c>
      <c r="B35" s="6">
        <f>+AA42</f>
        <v>173.72899999999998</v>
      </c>
      <c r="C35" s="35"/>
      <c r="D35" s="155"/>
      <c r="E35" s="4"/>
      <c r="F35" s="4"/>
      <c r="G35" s="4"/>
      <c r="H35" s="4"/>
      <c r="I35" s="4"/>
      <c r="J35" s="4"/>
      <c r="K35" s="4"/>
      <c r="L35" s="4"/>
      <c r="M35" s="4"/>
      <c r="N35" s="40"/>
      <c r="O35" s="4"/>
      <c r="P35" s="4"/>
      <c r="Q35" s="4"/>
      <c r="R35" s="4"/>
      <c r="S35" s="4"/>
      <c r="T35" s="4"/>
      <c r="U35" s="4"/>
      <c r="V35" s="25">
        <f t="shared" si="4"/>
        <v>395</v>
      </c>
      <c r="W35" s="15"/>
      <c r="X35" s="26">
        <f t="shared" si="5"/>
        <v>6.75</v>
      </c>
      <c r="Y35" s="15"/>
      <c r="Z35" s="15"/>
      <c r="AA35" s="22">
        <f t="shared" si="6"/>
        <v>164.82299999999998</v>
      </c>
      <c r="AB35" s="24"/>
      <c r="AC35" s="9"/>
      <c r="AD35" s="36"/>
      <c r="AE35" s="37"/>
      <c r="AF35" s="38"/>
      <c r="AG35" s="39"/>
    </row>
    <row r="36" spans="1:33" ht="18" x14ac:dyDescent="0.25">
      <c r="A36" s="5"/>
      <c r="B36" s="6"/>
      <c r="C36" s="24"/>
      <c r="D36" s="15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25">
        <f t="shared" si="4"/>
        <v>420</v>
      </c>
      <c r="W36" s="15"/>
      <c r="X36" s="26">
        <f t="shared" si="5"/>
        <v>10.1</v>
      </c>
      <c r="Y36" s="15"/>
      <c r="Z36" s="15"/>
      <c r="AA36" s="22">
        <f t="shared" si="6"/>
        <v>161.47299999999998</v>
      </c>
      <c r="AB36" s="28"/>
      <c r="AC36" s="9"/>
      <c r="AD36" s="36"/>
      <c r="AE36" s="36"/>
      <c r="AF36" s="38"/>
      <c r="AG36" s="39"/>
    </row>
    <row r="37" spans="1:33" ht="18.75" x14ac:dyDescent="0.3">
      <c r="A37" s="5"/>
      <c r="B37" s="6"/>
      <c r="C37" s="35"/>
      <c r="D37" s="15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25">
        <f t="shared" si="4"/>
        <v>445</v>
      </c>
      <c r="W37" s="15"/>
      <c r="X37" s="26">
        <f t="shared" si="5"/>
        <v>7.84</v>
      </c>
      <c r="Y37" s="15"/>
      <c r="Z37" s="18"/>
      <c r="AA37" s="22">
        <f t="shared" si="6"/>
        <v>163.73299999999998</v>
      </c>
      <c r="AB37" s="24"/>
      <c r="AC37" s="9"/>
      <c r="AD37" s="36"/>
      <c r="AE37" s="36"/>
      <c r="AF37" s="38"/>
      <c r="AG37" s="39"/>
    </row>
    <row r="38" spans="1:33" ht="18.75" x14ac:dyDescent="0.3">
      <c r="A38" s="5"/>
      <c r="B38" s="6"/>
      <c r="C38" s="35"/>
      <c r="D38" s="15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25">
        <f>+AD28</f>
        <v>470</v>
      </c>
      <c r="W38" s="18"/>
      <c r="X38" s="26">
        <f t="shared" si="5"/>
        <v>4.16</v>
      </c>
      <c r="Y38" s="18"/>
      <c r="Z38" s="32"/>
      <c r="AA38" s="22">
        <f t="shared" si="6"/>
        <v>167.41299999999998</v>
      </c>
      <c r="AB38" s="13"/>
      <c r="AC38" s="9"/>
      <c r="AD38" s="9"/>
      <c r="AE38" s="9"/>
      <c r="AF38" s="9"/>
      <c r="AG38" s="9"/>
    </row>
    <row r="39" spans="1:33" ht="18.75" x14ac:dyDescent="0.3">
      <c r="A39" s="63"/>
      <c r="B39" s="64"/>
      <c r="C39" s="65"/>
      <c r="D39" s="6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25">
        <f t="shared" si="4"/>
        <v>478.8</v>
      </c>
      <c r="W39" s="18"/>
      <c r="X39" s="26">
        <f t="shared" si="5"/>
        <v>1.1599999999999999</v>
      </c>
      <c r="Y39" s="18"/>
      <c r="Z39" s="32"/>
      <c r="AA39" s="22">
        <f t="shared" si="6"/>
        <v>170.41299999999998</v>
      </c>
      <c r="AB39" s="13" t="s">
        <v>45</v>
      </c>
      <c r="AC39" s="9"/>
      <c r="AD39" s="9"/>
      <c r="AE39" s="9"/>
      <c r="AF39" s="9"/>
      <c r="AG39" s="9"/>
    </row>
    <row r="40" spans="1:33" ht="18.75" x14ac:dyDescent="0.3">
      <c r="A40" s="63"/>
      <c r="B40" s="64"/>
      <c r="C40" s="65"/>
      <c r="D40" s="6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18"/>
      <c r="W40" s="18">
        <v>3.5760000000000001</v>
      </c>
      <c r="X40" s="15"/>
      <c r="Y40" s="18"/>
      <c r="Z40" s="32"/>
      <c r="AA40" s="22">
        <f>+AA12+W40</f>
        <v>175.14899999999997</v>
      </c>
      <c r="AB40" s="13"/>
      <c r="AC40" s="9"/>
      <c r="AD40" s="9"/>
      <c r="AE40" s="9"/>
      <c r="AF40" s="9"/>
      <c r="AG40" s="9"/>
    </row>
    <row r="41" spans="1:33" ht="18.75" x14ac:dyDescent="0.3">
      <c r="A41" s="63"/>
      <c r="B41" s="64"/>
      <c r="C41" s="65"/>
      <c r="D41" s="6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18">
        <v>483.8</v>
      </c>
      <c r="W41" s="18"/>
      <c r="X41" s="15">
        <v>1.3620000000000001</v>
      </c>
      <c r="Y41" s="18"/>
      <c r="Z41" s="32"/>
      <c r="AA41" s="22">
        <f>+$AA$40-X41</f>
        <v>173.78699999999998</v>
      </c>
      <c r="AB41" s="13" t="s">
        <v>55</v>
      </c>
      <c r="AC41" s="9"/>
      <c r="AD41" s="9"/>
      <c r="AE41" s="9"/>
      <c r="AF41" s="9"/>
      <c r="AG41" s="9"/>
    </row>
    <row r="42" spans="1:33" ht="18.75" x14ac:dyDescent="0.3">
      <c r="A42" s="63"/>
      <c r="B42" s="64"/>
      <c r="C42" s="65"/>
      <c r="D42" s="6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18">
        <v>483.8</v>
      </c>
      <c r="W42" s="18"/>
      <c r="X42" s="15">
        <v>1.42</v>
      </c>
      <c r="Y42" s="18"/>
      <c r="Z42" s="32"/>
      <c r="AA42" s="22">
        <f>+$AA$40-X42</f>
        <v>173.72899999999998</v>
      </c>
      <c r="AB42" s="13"/>
      <c r="AC42" s="9"/>
      <c r="AD42" s="9"/>
      <c r="AE42" s="9"/>
      <c r="AF42" s="9"/>
      <c r="AG42" s="9"/>
    </row>
    <row r="43" spans="1:33" ht="18.75" x14ac:dyDescent="0.3">
      <c r="A43" s="63"/>
      <c r="B43" s="64"/>
      <c r="C43" s="65"/>
      <c r="D43" s="6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18"/>
      <c r="W43" s="18"/>
      <c r="X43" s="15"/>
      <c r="Y43" s="18"/>
      <c r="Z43" s="32"/>
      <c r="AA43" s="22"/>
      <c r="AB43" s="13"/>
      <c r="AC43" s="9"/>
      <c r="AD43" s="9"/>
      <c r="AE43" s="9"/>
      <c r="AF43" s="9"/>
      <c r="AG43" s="9"/>
    </row>
    <row r="44" spans="1:33" ht="18" x14ac:dyDescent="0.25">
      <c r="V44" s="18"/>
      <c r="W44" s="18"/>
      <c r="X44" s="15"/>
      <c r="Y44" s="18"/>
      <c r="Z44" s="18"/>
      <c r="AA44" s="22"/>
      <c r="AB44" s="28"/>
    </row>
    <row r="45" spans="1:33" ht="18" x14ac:dyDescent="0.25">
      <c r="A45" s="45"/>
      <c r="B45" s="46"/>
      <c r="C45" s="47"/>
      <c r="D45" s="157" t="s">
        <v>23</v>
      </c>
    </row>
    <row r="46" spans="1:33" ht="18" x14ac:dyDescent="0.25">
      <c r="A46" s="48">
        <v>28.8</v>
      </c>
      <c r="B46" s="49">
        <v>171.57299999999998</v>
      </c>
      <c r="C46" s="50" t="s">
        <v>21</v>
      </c>
      <c r="D46" s="158"/>
    </row>
    <row r="47" spans="1:33" ht="18" x14ac:dyDescent="0.25">
      <c r="A47" s="48">
        <v>478.8</v>
      </c>
      <c r="B47" s="49">
        <v>171.57299999999998</v>
      </c>
      <c r="C47" s="50" t="s">
        <v>45</v>
      </c>
      <c r="D47" s="158"/>
    </row>
    <row r="48" spans="1:33" ht="18" x14ac:dyDescent="0.25">
      <c r="A48" s="51">
        <v>18</v>
      </c>
      <c r="B48" s="52">
        <v>174.749</v>
      </c>
      <c r="C48" s="151" t="s">
        <v>26</v>
      </c>
      <c r="D48" s="158"/>
    </row>
    <row r="49" spans="1:5" ht="18" x14ac:dyDescent="0.25">
      <c r="A49" s="51">
        <v>18</v>
      </c>
      <c r="B49" s="52">
        <f>+B48-1.5</f>
        <v>173.249</v>
      </c>
      <c r="C49" s="152"/>
      <c r="D49" s="158"/>
    </row>
    <row r="50" spans="1:5" ht="18" x14ac:dyDescent="0.25">
      <c r="A50" s="51">
        <v>10</v>
      </c>
      <c r="B50" s="52">
        <v>174.749</v>
      </c>
      <c r="C50" s="151" t="s">
        <v>56</v>
      </c>
      <c r="D50" s="158"/>
    </row>
    <row r="51" spans="1:5" ht="18" x14ac:dyDescent="0.25">
      <c r="A51" s="51">
        <v>10</v>
      </c>
      <c r="B51" s="52">
        <f>+B50-1</f>
        <v>173.749</v>
      </c>
      <c r="C51" s="152"/>
      <c r="D51" s="158"/>
    </row>
    <row r="52" spans="1:5" ht="18" x14ac:dyDescent="0.25">
      <c r="A52" s="51">
        <v>24</v>
      </c>
      <c r="B52" s="52">
        <v>173.72800000000001</v>
      </c>
      <c r="C52" s="153" t="s">
        <v>47</v>
      </c>
      <c r="D52" s="158"/>
    </row>
    <row r="53" spans="1:5" ht="18" x14ac:dyDescent="0.25">
      <c r="A53" s="51">
        <v>24</v>
      </c>
      <c r="B53" s="52">
        <f>+B52-1</f>
        <v>172.72800000000001</v>
      </c>
      <c r="C53" s="153"/>
      <c r="D53" s="158"/>
    </row>
    <row r="54" spans="1:5" ht="18" x14ac:dyDescent="0.25">
      <c r="A54" s="51">
        <v>29</v>
      </c>
      <c r="B54" s="52">
        <v>172.74100000000001</v>
      </c>
      <c r="C54" s="153" t="s">
        <v>48</v>
      </c>
      <c r="D54" s="158"/>
    </row>
    <row r="55" spans="1:5" ht="18" x14ac:dyDescent="0.25">
      <c r="A55" s="51">
        <v>29</v>
      </c>
      <c r="B55" s="52">
        <f>+B54-1</f>
        <v>171.74100000000001</v>
      </c>
      <c r="C55" s="153"/>
      <c r="D55" s="158"/>
    </row>
    <row r="56" spans="1:5" ht="18" x14ac:dyDescent="0.25">
      <c r="A56" s="51">
        <v>29</v>
      </c>
      <c r="B56" s="52">
        <v>171.745</v>
      </c>
      <c r="C56" s="153" t="s">
        <v>27</v>
      </c>
      <c r="D56" s="158"/>
    </row>
    <row r="57" spans="1:5" ht="18" x14ac:dyDescent="0.25">
      <c r="A57" s="51">
        <v>29</v>
      </c>
      <c r="B57" s="52">
        <f>+B56-1</f>
        <v>170.745</v>
      </c>
      <c r="C57" s="153"/>
      <c r="D57" s="159"/>
    </row>
    <row r="58" spans="1:5" ht="18" x14ac:dyDescent="0.25">
      <c r="A58" s="51"/>
      <c r="B58" s="52"/>
      <c r="C58" s="153"/>
      <c r="D58" s="60"/>
    </row>
    <row r="59" spans="1:5" ht="18" x14ac:dyDescent="0.25">
      <c r="A59" s="51"/>
      <c r="B59" s="52"/>
      <c r="C59" s="153"/>
      <c r="D59" s="60"/>
    </row>
    <row r="60" spans="1:5" ht="18" x14ac:dyDescent="0.25">
      <c r="A60" s="53">
        <v>7</v>
      </c>
      <c r="B60" s="54">
        <v>173.78699999999998</v>
      </c>
      <c r="C60" s="55" t="s">
        <v>29</v>
      </c>
    </row>
    <row r="61" spans="1:5" ht="18" x14ac:dyDescent="0.25">
      <c r="A61" s="53">
        <v>483.8</v>
      </c>
      <c r="B61" s="54">
        <v>173.78699999999998</v>
      </c>
      <c r="C61" s="55" t="s">
        <v>29</v>
      </c>
      <c r="E61" s="58">
        <f>+B60-C62</f>
        <v>9.0379999999999825</v>
      </c>
    </row>
    <row r="62" spans="1:5" ht="18" x14ac:dyDescent="0.25">
      <c r="A62" s="56" t="s">
        <v>30</v>
      </c>
      <c r="B62" s="56"/>
      <c r="C62" s="57">
        <v>164.749</v>
      </c>
      <c r="E62" s="61"/>
    </row>
    <row r="63" spans="1:5" ht="18" x14ac:dyDescent="0.25">
      <c r="A63" s="59" t="s">
        <v>31</v>
      </c>
      <c r="B63" s="56"/>
      <c r="C63" s="67">
        <v>173.249</v>
      </c>
      <c r="E63" s="58"/>
    </row>
    <row r="64" spans="1:5" ht="18" x14ac:dyDescent="0.25">
      <c r="A64" s="147" t="s">
        <v>32</v>
      </c>
      <c r="B64" s="147"/>
      <c r="C64" s="57">
        <f>+Z4</f>
        <v>175</v>
      </c>
    </row>
    <row r="65" spans="1:3" ht="18" x14ac:dyDescent="0.25">
      <c r="A65" s="147" t="s">
        <v>33</v>
      </c>
      <c r="B65" s="147"/>
      <c r="C65" s="57">
        <f>+B60</f>
        <v>173.78699999999998</v>
      </c>
    </row>
  </sheetData>
  <mergeCells count="20">
    <mergeCell ref="C58:C59"/>
    <mergeCell ref="A64:B64"/>
    <mergeCell ref="A65:B65"/>
    <mergeCell ref="AB2:AB3"/>
    <mergeCell ref="D45:D57"/>
    <mergeCell ref="C48:C49"/>
    <mergeCell ref="C50:C51"/>
    <mergeCell ref="C52:C53"/>
    <mergeCell ref="C54:C55"/>
    <mergeCell ref="C56:C57"/>
    <mergeCell ref="D1:D38"/>
    <mergeCell ref="E1:T1"/>
    <mergeCell ref="V1:AB1"/>
    <mergeCell ref="AD1:AG1"/>
    <mergeCell ref="V2:V3"/>
    <mergeCell ref="W2:W3"/>
    <mergeCell ref="X2:X3"/>
    <mergeCell ref="Y2:Y3"/>
    <mergeCell ref="Z2:Z3"/>
    <mergeCell ref="AA2:AA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"/>
  <sheetViews>
    <sheetView zoomScale="50" zoomScaleNormal="50" workbookViewId="0">
      <selection activeCell="Q47" sqref="Q47"/>
    </sheetView>
  </sheetViews>
  <sheetFormatPr baseColWidth="10" defaultRowHeight="15" x14ac:dyDescent="0.25"/>
  <cols>
    <col min="1" max="1" width="34.7109375" bestFit="1" customWidth="1"/>
    <col min="2" max="2" width="13" bestFit="1" customWidth="1"/>
    <col min="3" max="3" width="27" bestFit="1" customWidth="1"/>
    <col min="22" max="22" width="20.42578125" customWidth="1"/>
    <col min="23" max="23" width="23.28515625" customWidth="1"/>
    <col min="24" max="24" width="23" customWidth="1"/>
    <col min="25" max="25" width="21.85546875" customWidth="1"/>
    <col min="26" max="26" width="27" customWidth="1"/>
    <col min="27" max="27" width="12.42578125" bestFit="1" customWidth="1"/>
    <col min="28" max="28" width="29.85546875" bestFit="1" customWidth="1"/>
    <col min="31" max="31" width="17.85546875" bestFit="1" customWidth="1"/>
    <col min="33" max="33" width="25.5703125" bestFit="1" customWidth="1"/>
  </cols>
  <sheetData>
    <row r="1" spans="1:33" ht="20.25" x14ac:dyDescent="0.25">
      <c r="A1" s="1" t="s">
        <v>0</v>
      </c>
      <c r="B1" s="2" t="s">
        <v>1</v>
      </c>
      <c r="C1" s="3" t="s">
        <v>2</v>
      </c>
      <c r="D1" s="155" t="s">
        <v>3</v>
      </c>
      <c r="E1" s="156" t="s">
        <v>57</v>
      </c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4"/>
      <c r="V1" s="140" t="s">
        <v>58</v>
      </c>
      <c r="W1" s="141"/>
      <c r="X1" s="141"/>
      <c r="Y1" s="141"/>
      <c r="Z1" s="141"/>
      <c r="AA1" s="141"/>
      <c r="AB1" s="142"/>
      <c r="AC1" s="4"/>
      <c r="AD1" s="140" t="s">
        <v>6</v>
      </c>
      <c r="AE1" s="141"/>
      <c r="AF1" s="141"/>
      <c r="AG1" s="142"/>
    </row>
    <row r="2" spans="1:33" ht="20.25" x14ac:dyDescent="0.3">
      <c r="A2" s="5"/>
      <c r="B2" s="6">
        <f>+Z4</f>
        <v>158.21600000000001</v>
      </c>
      <c r="C2" s="20" t="s">
        <v>59</v>
      </c>
      <c r="D2" s="155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4"/>
      <c r="V2" s="143" t="s">
        <v>8</v>
      </c>
      <c r="W2" s="143" t="s">
        <v>9</v>
      </c>
      <c r="X2" s="143" t="s">
        <v>10</v>
      </c>
      <c r="Y2" s="143" t="s">
        <v>11</v>
      </c>
      <c r="Z2" s="143" t="s">
        <v>12</v>
      </c>
      <c r="AA2" s="145" t="s">
        <v>1</v>
      </c>
      <c r="AB2" s="148" t="s">
        <v>13</v>
      </c>
      <c r="AC2" s="9"/>
      <c r="AD2" s="10" t="s">
        <v>14</v>
      </c>
      <c r="AE2" s="11" t="s">
        <v>15</v>
      </c>
      <c r="AF2" s="11" t="s">
        <v>1</v>
      </c>
      <c r="AG2" s="12" t="s">
        <v>2</v>
      </c>
    </row>
    <row r="3" spans="1:33" ht="20.25" x14ac:dyDescent="0.3">
      <c r="A3" s="5">
        <f>+V5</f>
        <v>0</v>
      </c>
      <c r="B3" s="6">
        <f>+AA5</f>
        <v>157.33500000000001</v>
      </c>
      <c r="C3" s="20"/>
      <c r="D3" s="155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4"/>
      <c r="V3" s="144"/>
      <c r="W3" s="144"/>
      <c r="X3" s="144"/>
      <c r="Y3" s="144"/>
      <c r="Z3" s="144"/>
      <c r="AA3" s="146"/>
      <c r="AB3" s="149"/>
      <c r="AC3" s="9"/>
      <c r="AD3" s="14">
        <v>7.4</v>
      </c>
      <c r="AE3" s="14">
        <v>1.25</v>
      </c>
      <c r="AF3" s="15">
        <f>+AA9</f>
        <v>154.328</v>
      </c>
      <c r="AG3" s="13" t="s">
        <v>45</v>
      </c>
    </row>
    <row r="4" spans="1:33" ht="18" x14ac:dyDescent="0.25">
      <c r="A4" s="5">
        <f>+V6</f>
        <v>7.4</v>
      </c>
      <c r="B4" s="6">
        <f>+AA6</f>
        <v>155.578</v>
      </c>
      <c r="C4" s="24" t="s">
        <v>45</v>
      </c>
      <c r="D4" s="155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4"/>
      <c r="V4" s="41"/>
      <c r="W4" s="68">
        <v>0.498</v>
      </c>
      <c r="X4" s="68"/>
      <c r="Y4" s="68"/>
      <c r="Z4" s="15">
        <v>158.21600000000001</v>
      </c>
      <c r="AA4" s="19">
        <f>+Z4+W4</f>
        <v>158.714</v>
      </c>
      <c r="AB4" s="20" t="s">
        <v>60</v>
      </c>
      <c r="AC4" s="9"/>
      <c r="AD4" s="14">
        <v>18</v>
      </c>
      <c r="AE4" s="14">
        <v>6.58</v>
      </c>
      <c r="AF4" s="15">
        <f t="shared" ref="AF4:AF26" si="0">+AA10</f>
        <v>148.99799999999999</v>
      </c>
      <c r="AG4" s="21"/>
    </row>
    <row r="5" spans="1:33" ht="18" x14ac:dyDescent="0.25">
      <c r="A5" s="5">
        <f>+V9</f>
        <v>7.4</v>
      </c>
      <c r="B5" s="6">
        <f>+AA9</f>
        <v>154.328</v>
      </c>
      <c r="C5" s="24"/>
      <c r="D5" s="15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18">
        <v>0</v>
      </c>
      <c r="W5" s="15"/>
      <c r="X5" s="15">
        <v>1.379</v>
      </c>
      <c r="Y5" s="15"/>
      <c r="Z5" s="69"/>
      <c r="AA5" s="22">
        <f>+$AA$4-X5</f>
        <v>157.33500000000001</v>
      </c>
      <c r="AB5" s="13" t="s">
        <v>61</v>
      </c>
      <c r="AC5" s="23"/>
      <c r="AD5" s="14">
        <v>28</v>
      </c>
      <c r="AE5" s="14">
        <v>10.11</v>
      </c>
      <c r="AF5" s="15">
        <f t="shared" si="0"/>
        <v>145.46800000000002</v>
      </c>
      <c r="AG5" s="21"/>
    </row>
    <row r="6" spans="1:33" ht="18" x14ac:dyDescent="0.25">
      <c r="A6" s="5">
        <f t="shared" ref="A6:A29" si="1">+V10</f>
        <v>18</v>
      </c>
      <c r="B6" s="6">
        <f t="shared" ref="B6:B31" si="2">+AA10</f>
        <v>148.99799999999999</v>
      </c>
      <c r="C6" s="13"/>
      <c r="D6" s="15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8">
        <v>7.4</v>
      </c>
      <c r="W6" s="15"/>
      <c r="X6" s="15">
        <v>3.1360000000000001</v>
      </c>
      <c r="Y6" s="15"/>
      <c r="Z6" s="69"/>
      <c r="AA6" s="22">
        <f t="shared" ref="AA6:AA8" si="3">+$AA$4-X6</f>
        <v>155.578</v>
      </c>
      <c r="AB6" s="24" t="s">
        <v>45</v>
      </c>
      <c r="AC6" s="23"/>
      <c r="AD6" s="14">
        <v>37</v>
      </c>
      <c r="AE6" s="14">
        <v>11.2</v>
      </c>
      <c r="AF6" s="15">
        <f t="shared" si="0"/>
        <v>144.37800000000001</v>
      </c>
      <c r="AG6" s="21"/>
    </row>
    <row r="7" spans="1:33" ht="18" x14ac:dyDescent="0.25">
      <c r="A7" s="5">
        <f t="shared" si="1"/>
        <v>28</v>
      </c>
      <c r="B7" s="6">
        <f t="shared" si="2"/>
        <v>145.46800000000002</v>
      </c>
      <c r="C7" s="20"/>
      <c r="D7" s="15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8"/>
      <c r="W7" s="15"/>
      <c r="X7" s="15">
        <v>2.944</v>
      </c>
      <c r="Y7" s="15"/>
      <c r="Z7" s="69"/>
      <c r="AA7" s="22">
        <f t="shared" si="3"/>
        <v>155.77000000000001</v>
      </c>
      <c r="AB7" s="13" t="s">
        <v>42</v>
      </c>
      <c r="AC7" s="23"/>
      <c r="AD7" s="14">
        <v>46</v>
      </c>
      <c r="AE7" s="14">
        <v>13.5</v>
      </c>
      <c r="AF7" s="15">
        <f t="shared" si="0"/>
        <v>142.078</v>
      </c>
      <c r="AG7" s="21"/>
    </row>
    <row r="8" spans="1:33" ht="18" x14ac:dyDescent="0.25">
      <c r="A8" s="5">
        <f t="shared" si="1"/>
        <v>37</v>
      </c>
      <c r="B8" s="6">
        <f t="shared" si="2"/>
        <v>144.37800000000001</v>
      </c>
      <c r="D8" s="15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8"/>
      <c r="W8" s="15"/>
      <c r="X8" s="15">
        <v>1.9450000000000001</v>
      </c>
      <c r="Y8" s="15"/>
      <c r="Z8" s="69"/>
      <c r="AA8" s="22">
        <f t="shared" si="3"/>
        <v>156.76900000000001</v>
      </c>
      <c r="AB8" s="13" t="s">
        <v>53</v>
      </c>
      <c r="AC8" s="23"/>
      <c r="AD8" s="14">
        <v>55</v>
      </c>
      <c r="AE8" s="14">
        <v>14.48</v>
      </c>
      <c r="AF8" s="15">
        <f t="shared" si="0"/>
        <v>141.09800000000001</v>
      </c>
      <c r="AG8" s="21"/>
    </row>
    <row r="9" spans="1:33" ht="18.75" x14ac:dyDescent="0.3">
      <c r="A9" s="5">
        <f t="shared" si="1"/>
        <v>46</v>
      </c>
      <c r="B9" s="6">
        <f t="shared" si="2"/>
        <v>142.078</v>
      </c>
      <c r="C9" s="16"/>
      <c r="D9" s="15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25">
        <f>+AD3</f>
        <v>7.4</v>
      </c>
      <c r="W9" s="15"/>
      <c r="X9" s="26">
        <f>+AE3</f>
        <v>1.25</v>
      </c>
      <c r="Y9" s="15"/>
      <c r="Z9" s="69"/>
      <c r="AA9" s="22">
        <f>+$AA$6-X9</f>
        <v>154.328</v>
      </c>
      <c r="AB9" s="13"/>
      <c r="AC9" s="23"/>
      <c r="AD9" s="14">
        <v>64</v>
      </c>
      <c r="AE9" s="14">
        <v>14.22</v>
      </c>
      <c r="AF9" s="15">
        <f t="shared" si="0"/>
        <v>141.358</v>
      </c>
      <c r="AG9" s="21"/>
    </row>
    <row r="10" spans="1:33" ht="18" x14ac:dyDescent="0.25">
      <c r="A10" s="5">
        <f t="shared" si="1"/>
        <v>55</v>
      </c>
      <c r="B10" s="6">
        <f t="shared" si="2"/>
        <v>141.09800000000001</v>
      </c>
      <c r="C10" s="20"/>
      <c r="D10" s="15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5">
        <f t="shared" ref="V10:V31" si="4">+AD4</f>
        <v>18</v>
      </c>
      <c r="W10" s="15"/>
      <c r="X10" s="26">
        <f t="shared" ref="X10:X32" si="5">+AE4</f>
        <v>6.58</v>
      </c>
      <c r="Y10" s="15"/>
      <c r="Z10" s="69"/>
      <c r="AA10" s="22">
        <f t="shared" ref="AA10:AA32" si="6">+$AA$6-X10</f>
        <v>148.99799999999999</v>
      </c>
      <c r="AB10" s="13"/>
      <c r="AC10" s="23"/>
      <c r="AD10" s="14">
        <v>73</v>
      </c>
      <c r="AE10" s="14">
        <v>15.36</v>
      </c>
      <c r="AF10" s="15">
        <f t="shared" si="0"/>
        <v>140.21800000000002</v>
      </c>
      <c r="AG10" s="21"/>
    </row>
    <row r="11" spans="1:33" ht="18" x14ac:dyDescent="0.25">
      <c r="A11" s="5">
        <f t="shared" si="1"/>
        <v>64</v>
      </c>
      <c r="B11" s="6">
        <f t="shared" si="2"/>
        <v>141.358</v>
      </c>
      <c r="C11" s="20"/>
      <c r="D11" s="15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25">
        <f t="shared" si="4"/>
        <v>28</v>
      </c>
      <c r="W11" s="15"/>
      <c r="X11" s="26">
        <f t="shared" si="5"/>
        <v>10.11</v>
      </c>
      <c r="Y11" s="15"/>
      <c r="Z11" s="69"/>
      <c r="AA11" s="22">
        <f t="shared" si="6"/>
        <v>145.46800000000002</v>
      </c>
      <c r="AB11" s="24"/>
      <c r="AC11" s="23"/>
      <c r="AD11" s="14">
        <v>82</v>
      </c>
      <c r="AE11" s="14">
        <v>16.25</v>
      </c>
      <c r="AF11" s="15">
        <f t="shared" si="0"/>
        <v>139.328</v>
      </c>
      <c r="AG11" s="21"/>
    </row>
    <row r="12" spans="1:33" ht="18.75" x14ac:dyDescent="0.3">
      <c r="A12" s="5">
        <f t="shared" si="1"/>
        <v>73</v>
      </c>
      <c r="B12" s="6">
        <f t="shared" si="2"/>
        <v>140.21800000000002</v>
      </c>
      <c r="C12" s="27"/>
      <c r="D12" s="15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25">
        <f t="shared" si="4"/>
        <v>37</v>
      </c>
      <c r="W12" s="15"/>
      <c r="X12" s="26">
        <f t="shared" si="5"/>
        <v>11.2</v>
      </c>
      <c r="Y12" s="15"/>
      <c r="Z12" s="69"/>
      <c r="AA12" s="22">
        <f t="shared" si="6"/>
        <v>144.37800000000001</v>
      </c>
      <c r="AB12" s="24"/>
      <c r="AC12" s="23"/>
      <c r="AD12" s="14">
        <v>91</v>
      </c>
      <c r="AE12" s="14">
        <v>14.62</v>
      </c>
      <c r="AF12" s="15">
        <f t="shared" si="0"/>
        <v>140.958</v>
      </c>
      <c r="AG12" s="21"/>
    </row>
    <row r="13" spans="1:33" ht="18.75" x14ac:dyDescent="0.3">
      <c r="A13" s="5">
        <f t="shared" si="1"/>
        <v>82</v>
      </c>
      <c r="B13" s="6">
        <f t="shared" si="2"/>
        <v>139.328</v>
      </c>
      <c r="C13" s="27"/>
      <c r="D13" s="15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25">
        <f t="shared" si="4"/>
        <v>46</v>
      </c>
      <c r="W13" s="15"/>
      <c r="X13" s="26">
        <f t="shared" si="5"/>
        <v>13.5</v>
      </c>
      <c r="Y13" s="15"/>
      <c r="Z13" s="69"/>
      <c r="AA13" s="22">
        <f t="shared" si="6"/>
        <v>142.078</v>
      </c>
      <c r="AB13" s="13"/>
      <c r="AC13" s="23"/>
      <c r="AD13" s="14">
        <v>100</v>
      </c>
      <c r="AE13" s="14">
        <v>14.25</v>
      </c>
      <c r="AF13" s="15">
        <f t="shared" si="0"/>
        <v>141.328</v>
      </c>
      <c r="AG13" s="21"/>
    </row>
    <row r="14" spans="1:33" ht="18.75" x14ac:dyDescent="0.3">
      <c r="A14" s="5">
        <f t="shared" si="1"/>
        <v>91</v>
      </c>
      <c r="B14" s="6">
        <f t="shared" si="2"/>
        <v>140.958</v>
      </c>
      <c r="C14" s="27"/>
      <c r="D14" s="15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25">
        <f t="shared" si="4"/>
        <v>55</v>
      </c>
      <c r="W14" s="15"/>
      <c r="X14" s="26">
        <f t="shared" si="5"/>
        <v>14.48</v>
      </c>
      <c r="Y14" s="15"/>
      <c r="Z14" s="69"/>
      <c r="AA14" s="22">
        <f t="shared" si="6"/>
        <v>141.09800000000001</v>
      </c>
      <c r="AB14" s="28"/>
      <c r="AC14" s="23"/>
      <c r="AD14" s="14">
        <v>109</v>
      </c>
      <c r="AE14" s="14">
        <v>13.71</v>
      </c>
      <c r="AF14" s="15">
        <f t="shared" si="0"/>
        <v>141.86799999999999</v>
      </c>
      <c r="AG14" s="21"/>
    </row>
    <row r="15" spans="1:33" ht="18.75" x14ac:dyDescent="0.3">
      <c r="A15" s="5">
        <f t="shared" si="1"/>
        <v>100</v>
      </c>
      <c r="B15" s="6">
        <f t="shared" si="2"/>
        <v>141.328</v>
      </c>
      <c r="C15" s="27"/>
      <c r="D15" s="15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5">
        <f t="shared" si="4"/>
        <v>64</v>
      </c>
      <c r="W15" s="15"/>
      <c r="X15" s="26">
        <f t="shared" si="5"/>
        <v>14.22</v>
      </c>
      <c r="Y15" s="15"/>
      <c r="Z15" s="69"/>
      <c r="AA15" s="22">
        <f t="shared" si="6"/>
        <v>141.358</v>
      </c>
      <c r="AB15" s="13"/>
      <c r="AC15" s="23"/>
      <c r="AD15" s="14">
        <v>118</v>
      </c>
      <c r="AE15" s="14">
        <v>13.65</v>
      </c>
      <c r="AF15" s="15">
        <f t="shared" si="0"/>
        <v>141.928</v>
      </c>
      <c r="AG15" s="21"/>
    </row>
    <row r="16" spans="1:33" ht="18.75" x14ac:dyDescent="0.3">
      <c r="A16" s="5">
        <f t="shared" si="1"/>
        <v>109</v>
      </c>
      <c r="B16" s="6">
        <f t="shared" si="2"/>
        <v>141.86799999999999</v>
      </c>
      <c r="C16" s="27"/>
      <c r="D16" s="15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25">
        <f t="shared" si="4"/>
        <v>73</v>
      </c>
      <c r="W16" s="15"/>
      <c r="X16" s="26">
        <f t="shared" si="5"/>
        <v>15.36</v>
      </c>
      <c r="Y16" s="15"/>
      <c r="Z16" s="69"/>
      <c r="AA16" s="22">
        <f t="shared" si="6"/>
        <v>140.21800000000002</v>
      </c>
      <c r="AB16" s="13"/>
      <c r="AC16" s="23"/>
      <c r="AD16" s="14">
        <v>127</v>
      </c>
      <c r="AE16" s="14">
        <v>12.4</v>
      </c>
      <c r="AF16" s="15">
        <f t="shared" si="0"/>
        <v>143.178</v>
      </c>
      <c r="AG16" s="21"/>
    </row>
    <row r="17" spans="1:33" ht="18.75" x14ac:dyDescent="0.3">
      <c r="A17" s="5">
        <f t="shared" si="1"/>
        <v>118</v>
      </c>
      <c r="B17" s="6">
        <f t="shared" si="2"/>
        <v>141.928</v>
      </c>
      <c r="C17" s="27"/>
      <c r="D17" s="15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25">
        <f t="shared" si="4"/>
        <v>82</v>
      </c>
      <c r="W17" s="15"/>
      <c r="X17" s="26">
        <f t="shared" si="5"/>
        <v>16.25</v>
      </c>
      <c r="Y17" s="15"/>
      <c r="Z17" s="69"/>
      <c r="AA17" s="22">
        <f t="shared" si="6"/>
        <v>139.328</v>
      </c>
      <c r="AB17" s="28"/>
      <c r="AC17" s="23"/>
      <c r="AD17" s="29">
        <v>136</v>
      </c>
      <c r="AE17" s="14">
        <v>11.62</v>
      </c>
      <c r="AF17" s="15">
        <f t="shared" si="0"/>
        <v>143.958</v>
      </c>
      <c r="AG17" s="20"/>
    </row>
    <row r="18" spans="1:33" ht="18.75" x14ac:dyDescent="0.3">
      <c r="A18" s="5">
        <f t="shared" si="1"/>
        <v>127</v>
      </c>
      <c r="B18" s="6">
        <f t="shared" si="2"/>
        <v>143.178</v>
      </c>
      <c r="C18" s="27"/>
      <c r="D18" s="15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25">
        <f t="shared" si="4"/>
        <v>91</v>
      </c>
      <c r="W18" s="15"/>
      <c r="X18" s="26">
        <f t="shared" si="5"/>
        <v>14.62</v>
      </c>
      <c r="Y18" s="15"/>
      <c r="Z18" s="69"/>
      <c r="AA18" s="22">
        <f t="shared" si="6"/>
        <v>140.958</v>
      </c>
      <c r="AB18" s="30"/>
      <c r="AC18" s="23"/>
      <c r="AD18" s="29">
        <v>145</v>
      </c>
      <c r="AE18" s="31">
        <v>9.9499999999999993</v>
      </c>
      <c r="AF18" s="15">
        <f t="shared" si="0"/>
        <v>145.62800000000001</v>
      </c>
      <c r="AG18" s="21"/>
    </row>
    <row r="19" spans="1:33" ht="18.75" x14ac:dyDescent="0.3">
      <c r="A19" s="5">
        <f t="shared" si="1"/>
        <v>136</v>
      </c>
      <c r="B19" s="6">
        <f t="shared" si="2"/>
        <v>143.958</v>
      </c>
      <c r="C19" s="27"/>
      <c r="D19" s="15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5">
        <f t="shared" si="4"/>
        <v>100</v>
      </c>
      <c r="W19" s="15"/>
      <c r="X19" s="26">
        <f t="shared" si="5"/>
        <v>14.25</v>
      </c>
      <c r="Y19" s="15"/>
      <c r="Z19" s="69"/>
      <c r="AA19" s="22">
        <f t="shared" si="6"/>
        <v>141.328</v>
      </c>
      <c r="AB19" s="30"/>
      <c r="AC19" s="9"/>
      <c r="AD19" s="29">
        <v>154</v>
      </c>
      <c r="AE19" s="31">
        <v>9.59</v>
      </c>
      <c r="AF19" s="15">
        <f t="shared" si="0"/>
        <v>145.988</v>
      </c>
      <c r="AG19" s="28"/>
    </row>
    <row r="20" spans="1:33" ht="18.75" x14ac:dyDescent="0.3">
      <c r="A20" s="5">
        <f t="shared" si="1"/>
        <v>145</v>
      </c>
      <c r="B20" s="6">
        <f t="shared" si="2"/>
        <v>145.62800000000001</v>
      </c>
      <c r="C20" s="27"/>
      <c r="D20" s="15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5">
        <f t="shared" si="4"/>
        <v>109</v>
      </c>
      <c r="W20" s="15"/>
      <c r="X20" s="26">
        <f t="shared" si="5"/>
        <v>13.71</v>
      </c>
      <c r="Y20" s="15"/>
      <c r="Z20" s="69"/>
      <c r="AA20" s="22">
        <f t="shared" si="6"/>
        <v>141.86799999999999</v>
      </c>
      <c r="AB20" s="13"/>
      <c r="AC20" s="9"/>
      <c r="AD20" s="29">
        <v>163</v>
      </c>
      <c r="AE20" s="31">
        <v>9.8000000000000007</v>
      </c>
      <c r="AF20" s="15">
        <f t="shared" si="0"/>
        <v>145.77799999999999</v>
      </c>
      <c r="AG20" s="13"/>
    </row>
    <row r="21" spans="1:33" ht="18.75" x14ac:dyDescent="0.3">
      <c r="A21" s="5">
        <f t="shared" si="1"/>
        <v>154</v>
      </c>
      <c r="B21" s="6">
        <f t="shared" si="2"/>
        <v>145.988</v>
      </c>
      <c r="C21" s="27"/>
      <c r="D21" s="15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25">
        <f t="shared" si="4"/>
        <v>118</v>
      </c>
      <c r="W21" s="15"/>
      <c r="X21" s="26">
        <f t="shared" si="5"/>
        <v>13.65</v>
      </c>
      <c r="Y21" s="15"/>
      <c r="Z21" s="69"/>
      <c r="AA21" s="22">
        <f t="shared" si="6"/>
        <v>141.928</v>
      </c>
      <c r="AB21" s="13"/>
      <c r="AC21" s="9"/>
      <c r="AD21" s="29">
        <v>172</v>
      </c>
      <c r="AE21" s="31">
        <v>9.01</v>
      </c>
      <c r="AF21" s="15">
        <f t="shared" si="0"/>
        <v>146.56800000000001</v>
      </c>
      <c r="AG21" s="20"/>
    </row>
    <row r="22" spans="1:33" ht="18.75" x14ac:dyDescent="0.3">
      <c r="A22" s="5">
        <f t="shared" si="1"/>
        <v>163</v>
      </c>
      <c r="B22" s="6">
        <f t="shared" si="2"/>
        <v>145.77799999999999</v>
      </c>
      <c r="C22" s="27"/>
      <c r="D22" s="15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25">
        <f t="shared" si="4"/>
        <v>127</v>
      </c>
      <c r="W22" s="15"/>
      <c r="X22" s="26">
        <f t="shared" si="5"/>
        <v>12.4</v>
      </c>
      <c r="Y22" s="15"/>
      <c r="Z22" s="69"/>
      <c r="AA22" s="22">
        <f t="shared" si="6"/>
        <v>143.178</v>
      </c>
      <c r="AB22" s="13"/>
      <c r="AC22" s="9"/>
      <c r="AD22" s="29">
        <v>181</v>
      </c>
      <c r="AE22" s="31">
        <v>8.24</v>
      </c>
      <c r="AF22" s="15">
        <f t="shared" si="0"/>
        <v>147.33799999999999</v>
      </c>
      <c r="AG22" s="13"/>
    </row>
    <row r="23" spans="1:33" ht="18.75" x14ac:dyDescent="0.3">
      <c r="A23" s="5">
        <f t="shared" si="1"/>
        <v>172</v>
      </c>
      <c r="B23" s="6">
        <f t="shared" si="2"/>
        <v>146.56800000000001</v>
      </c>
      <c r="C23" s="27"/>
      <c r="D23" s="15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25">
        <f t="shared" si="4"/>
        <v>136</v>
      </c>
      <c r="W23" s="15"/>
      <c r="X23" s="26">
        <f t="shared" si="5"/>
        <v>11.62</v>
      </c>
      <c r="Y23" s="15"/>
      <c r="Z23" s="69"/>
      <c r="AA23" s="22">
        <f t="shared" si="6"/>
        <v>143.958</v>
      </c>
      <c r="AB23" s="28"/>
      <c r="AC23" s="9"/>
      <c r="AD23" s="29">
        <v>190</v>
      </c>
      <c r="AE23" s="31">
        <v>7.3</v>
      </c>
      <c r="AF23" s="15">
        <f t="shared" si="0"/>
        <v>148.27799999999999</v>
      </c>
      <c r="AG23" s="28"/>
    </row>
    <row r="24" spans="1:33" ht="18.75" x14ac:dyDescent="0.3">
      <c r="A24" s="5">
        <f t="shared" si="1"/>
        <v>181</v>
      </c>
      <c r="B24" s="6">
        <f t="shared" si="2"/>
        <v>147.33799999999999</v>
      </c>
      <c r="C24" s="27"/>
      <c r="D24" s="15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25">
        <f t="shared" si="4"/>
        <v>145</v>
      </c>
      <c r="W24" s="15"/>
      <c r="X24" s="26">
        <f t="shared" si="5"/>
        <v>9.9499999999999993</v>
      </c>
      <c r="Y24" s="32"/>
      <c r="Z24" s="70"/>
      <c r="AA24" s="22">
        <f t="shared" si="6"/>
        <v>145.62800000000001</v>
      </c>
      <c r="AB24" s="24"/>
      <c r="AC24" s="9"/>
      <c r="AD24" s="29">
        <v>199</v>
      </c>
      <c r="AE24" s="31">
        <v>7</v>
      </c>
      <c r="AF24" s="15">
        <f t="shared" si="0"/>
        <v>148.578</v>
      </c>
      <c r="AG24" s="21"/>
    </row>
    <row r="25" spans="1:33" ht="18.75" x14ac:dyDescent="0.3">
      <c r="A25" s="5">
        <f t="shared" si="1"/>
        <v>190</v>
      </c>
      <c r="B25" s="6">
        <f t="shared" si="2"/>
        <v>148.27799999999999</v>
      </c>
      <c r="C25" s="27"/>
      <c r="D25" s="15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25">
        <f t="shared" si="4"/>
        <v>154</v>
      </c>
      <c r="W25" s="32"/>
      <c r="X25" s="26">
        <f t="shared" si="5"/>
        <v>9.59</v>
      </c>
      <c r="Y25" s="32"/>
      <c r="Z25" s="70"/>
      <c r="AA25" s="22">
        <f t="shared" si="6"/>
        <v>145.988</v>
      </c>
      <c r="AB25" s="24"/>
      <c r="AC25" s="9"/>
      <c r="AD25" s="29">
        <v>214</v>
      </c>
      <c r="AE25" s="33">
        <v>8.1</v>
      </c>
      <c r="AF25" s="15">
        <f t="shared" si="0"/>
        <v>147.47800000000001</v>
      </c>
      <c r="AG25" s="13"/>
    </row>
    <row r="26" spans="1:33" ht="18.75" x14ac:dyDescent="0.3">
      <c r="A26" s="5">
        <f>+V30</f>
        <v>199</v>
      </c>
      <c r="B26" s="6">
        <f t="shared" si="2"/>
        <v>148.578</v>
      </c>
      <c r="C26" s="27"/>
      <c r="D26" s="15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25">
        <f t="shared" si="4"/>
        <v>163</v>
      </c>
      <c r="W26" s="32"/>
      <c r="X26" s="26">
        <f t="shared" si="5"/>
        <v>9.8000000000000007</v>
      </c>
      <c r="Y26" s="32"/>
      <c r="Z26" s="70"/>
      <c r="AA26" s="22">
        <f t="shared" si="6"/>
        <v>145.77799999999999</v>
      </c>
      <c r="AB26" s="24"/>
      <c r="AC26" s="9"/>
      <c r="AD26" s="29">
        <v>229.8</v>
      </c>
      <c r="AE26" s="33">
        <v>1.5</v>
      </c>
      <c r="AF26" s="15">
        <f t="shared" si="0"/>
        <v>154.078</v>
      </c>
      <c r="AG26" s="13" t="s">
        <v>21</v>
      </c>
    </row>
    <row r="27" spans="1:33" ht="18.75" x14ac:dyDescent="0.3">
      <c r="A27" s="5">
        <f t="shared" si="1"/>
        <v>214</v>
      </c>
      <c r="B27" s="6">
        <f t="shared" si="2"/>
        <v>147.47800000000001</v>
      </c>
      <c r="C27" s="27"/>
      <c r="D27" s="15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25">
        <f t="shared" si="4"/>
        <v>172</v>
      </c>
      <c r="W27" s="32"/>
      <c r="X27" s="26">
        <f t="shared" si="5"/>
        <v>9.01</v>
      </c>
      <c r="Y27" s="32"/>
      <c r="Z27" s="70"/>
      <c r="AA27" s="22">
        <f t="shared" si="6"/>
        <v>146.56800000000001</v>
      </c>
      <c r="AB27" s="28"/>
      <c r="AC27" s="9"/>
      <c r="AD27" s="29"/>
      <c r="AE27" s="33"/>
      <c r="AF27" s="15"/>
      <c r="AG27" s="28"/>
    </row>
    <row r="28" spans="1:33" ht="18.75" x14ac:dyDescent="0.3">
      <c r="A28" s="5">
        <f t="shared" si="1"/>
        <v>229.8</v>
      </c>
      <c r="B28" s="6">
        <f t="shared" si="2"/>
        <v>154.078</v>
      </c>
      <c r="C28" s="27" t="s">
        <v>21</v>
      </c>
      <c r="D28" s="15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25">
        <f t="shared" si="4"/>
        <v>181</v>
      </c>
      <c r="W28" s="32"/>
      <c r="X28" s="26">
        <f t="shared" si="5"/>
        <v>8.24</v>
      </c>
      <c r="Y28" s="32"/>
      <c r="Z28" s="70"/>
      <c r="AA28" s="22">
        <f t="shared" si="6"/>
        <v>147.33799999999999</v>
      </c>
      <c r="AB28" s="28"/>
      <c r="AC28" s="9"/>
      <c r="AD28" s="29"/>
      <c r="AE28" s="31"/>
      <c r="AF28" s="15"/>
      <c r="AG28" s="13"/>
    </row>
    <row r="29" spans="1:33" ht="18" x14ac:dyDescent="0.25">
      <c r="A29" s="5">
        <f t="shared" si="1"/>
        <v>229.8</v>
      </c>
      <c r="B29" s="6">
        <f t="shared" si="2"/>
        <v>155.6</v>
      </c>
      <c r="C29" s="24"/>
      <c r="D29" s="15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25">
        <f t="shared" si="4"/>
        <v>190</v>
      </c>
      <c r="W29" s="32"/>
      <c r="X29" s="26">
        <f t="shared" si="5"/>
        <v>7.3</v>
      </c>
      <c r="Y29" s="32"/>
      <c r="Z29" s="70"/>
      <c r="AA29" s="22">
        <f t="shared" si="6"/>
        <v>148.27799999999999</v>
      </c>
      <c r="AB29" s="28"/>
      <c r="AC29" s="9"/>
      <c r="AD29" s="29"/>
      <c r="AE29" s="31"/>
      <c r="AF29" s="15"/>
      <c r="AG29" s="28"/>
    </row>
    <row r="30" spans="1:33" ht="18" x14ac:dyDescent="0.25">
      <c r="A30" s="5">
        <f>+V34</f>
        <v>232.1</v>
      </c>
      <c r="B30" s="6">
        <f t="shared" si="2"/>
        <v>156.858</v>
      </c>
      <c r="C30" s="62"/>
      <c r="D30" s="15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25">
        <f t="shared" si="4"/>
        <v>199</v>
      </c>
      <c r="W30" s="15"/>
      <c r="X30" s="26">
        <f t="shared" si="5"/>
        <v>7</v>
      </c>
      <c r="Y30" s="15"/>
      <c r="Z30" s="70"/>
      <c r="AA30" s="22">
        <f t="shared" si="6"/>
        <v>148.578</v>
      </c>
      <c r="AB30" s="13"/>
      <c r="AC30" s="9"/>
      <c r="AD30" s="29"/>
      <c r="AE30" s="31"/>
      <c r="AF30" s="15"/>
      <c r="AG30" s="24"/>
    </row>
    <row r="31" spans="1:33" ht="18" x14ac:dyDescent="0.25">
      <c r="A31" s="5">
        <f>+V35</f>
        <v>237.1</v>
      </c>
      <c r="B31" s="6">
        <f t="shared" si="2"/>
        <v>157.36699999999999</v>
      </c>
      <c r="C31" s="28"/>
      <c r="D31" s="15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25">
        <f t="shared" si="4"/>
        <v>214</v>
      </c>
      <c r="W31" s="15"/>
      <c r="X31" s="26">
        <f t="shared" si="5"/>
        <v>8.1</v>
      </c>
      <c r="Y31" s="15"/>
      <c r="Z31" s="69"/>
      <c r="AA31" s="22">
        <f t="shared" si="6"/>
        <v>147.47800000000001</v>
      </c>
      <c r="AB31" s="13"/>
      <c r="AC31" s="9"/>
      <c r="AD31" s="29"/>
      <c r="AE31" s="31"/>
      <c r="AF31" s="15"/>
      <c r="AG31" s="21"/>
    </row>
    <row r="32" spans="1:33" ht="18" x14ac:dyDescent="0.25">
      <c r="A32" s="5"/>
      <c r="B32" s="6"/>
      <c r="C32" s="28"/>
      <c r="D32" s="15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25">
        <f>+AD26</f>
        <v>229.8</v>
      </c>
      <c r="W32" s="15"/>
      <c r="X32" s="26">
        <f t="shared" si="5"/>
        <v>1.5</v>
      </c>
      <c r="Y32" s="15"/>
      <c r="Z32" s="69"/>
      <c r="AA32" s="22">
        <f t="shared" si="6"/>
        <v>154.078</v>
      </c>
      <c r="AB32" s="13"/>
      <c r="AC32" s="9"/>
      <c r="AD32" s="34"/>
      <c r="AE32" s="34"/>
      <c r="AF32" s="34"/>
      <c r="AG32" s="34"/>
    </row>
    <row r="33" spans="1:33" ht="18" x14ac:dyDescent="0.25">
      <c r="A33" s="5"/>
      <c r="B33" s="6"/>
      <c r="C33" s="13"/>
      <c r="D33" s="15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18">
        <v>229.8</v>
      </c>
      <c r="W33" s="15"/>
      <c r="X33" s="15">
        <v>3.1139999999999999</v>
      </c>
      <c r="Y33" s="15"/>
      <c r="Z33" s="69"/>
      <c r="AA33" s="22">
        <f>+$AA$4-X33</f>
        <v>155.6</v>
      </c>
      <c r="AB33" s="13" t="s">
        <v>21</v>
      </c>
      <c r="AC33" s="4"/>
      <c r="AD33" s="4"/>
      <c r="AE33" s="4"/>
      <c r="AF33" s="4"/>
      <c r="AG33" s="4"/>
    </row>
    <row r="34" spans="1:33" ht="18.75" x14ac:dyDescent="0.3">
      <c r="A34" s="5"/>
      <c r="B34" s="6"/>
      <c r="C34" s="35"/>
      <c r="D34" s="15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18">
        <v>232.1</v>
      </c>
      <c r="W34" s="15"/>
      <c r="X34" s="15">
        <v>1.8560000000000001</v>
      </c>
      <c r="Y34" s="15"/>
      <c r="Z34" s="69"/>
      <c r="AA34" s="22">
        <f t="shared" ref="AA34:AA35" si="7">+$AA$4-X34</f>
        <v>156.858</v>
      </c>
      <c r="AB34" s="28"/>
      <c r="AC34" s="9"/>
      <c r="AD34" s="36"/>
      <c r="AE34" s="37"/>
      <c r="AF34" s="38"/>
      <c r="AG34" s="39"/>
    </row>
    <row r="35" spans="1:33" ht="18.75" x14ac:dyDescent="0.3">
      <c r="A35" s="5"/>
      <c r="B35" s="6"/>
      <c r="C35" s="35"/>
      <c r="D35" s="155"/>
      <c r="E35" s="4"/>
      <c r="F35" s="4"/>
      <c r="G35" s="4"/>
      <c r="H35" s="4"/>
      <c r="I35" s="4"/>
      <c r="J35" s="4"/>
      <c r="K35" s="4"/>
      <c r="L35" s="4"/>
      <c r="M35" s="4"/>
      <c r="N35" s="40"/>
      <c r="O35" s="4"/>
      <c r="P35" s="4"/>
      <c r="Q35" s="4"/>
      <c r="R35" s="4"/>
      <c r="S35" s="4"/>
      <c r="T35" s="4"/>
      <c r="U35" s="4"/>
      <c r="V35" s="18">
        <v>237.1</v>
      </c>
      <c r="W35" s="15"/>
      <c r="X35" s="15">
        <v>1.347</v>
      </c>
      <c r="Y35" s="15"/>
      <c r="Z35" s="71"/>
      <c r="AA35" s="22">
        <f t="shared" si="7"/>
        <v>157.36699999999999</v>
      </c>
      <c r="AB35" s="13"/>
      <c r="AC35" s="9"/>
      <c r="AD35" s="36"/>
      <c r="AE35" s="37"/>
      <c r="AF35" s="38"/>
      <c r="AG35" s="39"/>
    </row>
    <row r="36" spans="1:33" ht="18" x14ac:dyDescent="0.25">
      <c r="A36" s="5"/>
      <c r="B36" s="6"/>
      <c r="C36" s="24"/>
      <c r="D36" s="15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18"/>
      <c r="W36" s="15"/>
      <c r="X36" s="15"/>
      <c r="Y36" s="15">
        <v>0.498</v>
      </c>
      <c r="Z36" s="71"/>
      <c r="AA36" s="22">
        <f>+$AA$4-Y36</f>
        <v>158.21600000000001</v>
      </c>
      <c r="AB36" s="28"/>
      <c r="AC36" s="9"/>
      <c r="AD36" s="36"/>
      <c r="AE36" s="36"/>
      <c r="AF36" s="38"/>
      <c r="AG36" s="39"/>
    </row>
    <row r="37" spans="1:33" ht="18.75" x14ac:dyDescent="0.3">
      <c r="A37" s="5"/>
      <c r="B37" s="6"/>
      <c r="C37" s="35"/>
      <c r="D37" s="15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18"/>
      <c r="W37" s="15"/>
      <c r="X37" s="15"/>
      <c r="Y37" s="15"/>
      <c r="Z37" s="69"/>
      <c r="AA37" s="22"/>
      <c r="AB37" s="24"/>
      <c r="AC37" s="9"/>
      <c r="AD37" s="36"/>
      <c r="AE37" s="36"/>
      <c r="AF37" s="38"/>
      <c r="AG37" s="39"/>
    </row>
    <row r="38" spans="1:33" ht="18.75" x14ac:dyDescent="0.3">
      <c r="A38" s="5"/>
      <c r="B38" s="6"/>
      <c r="C38" s="35"/>
      <c r="D38" s="15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72"/>
      <c r="W38" s="72"/>
      <c r="X38" s="73"/>
      <c r="Y38" s="72"/>
      <c r="Z38" s="32"/>
      <c r="AA38" s="22"/>
      <c r="AB38" s="13"/>
      <c r="AC38" s="9"/>
      <c r="AD38" s="9"/>
      <c r="AE38" s="9"/>
      <c r="AF38" s="9"/>
      <c r="AG38" s="9"/>
    </row>
    <row r="39" spans="1:33" ht="18.75" x14ac:dyDescent="0.3">
      <c r="A39" s="63"/>
      <c r="B39" s="64"/>
      <c r="C39" s="65"/>
      <c r="D39" s="6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18"/>
      <c r="W39" s="18"/>
      <c r="X39" s="15"/>
      <c r="Y39" s="18"/>
      <c r="Z39" s="32"/>
      <c r="AA39" s="22"/>
      <c r="AB39" s="13"/>
      <c r="AC39" s="9"/>
      <c r="AD39" s="9"/>
      <c r="AE39" s="9"/>
      <c r="AF39" s="9"/>
      <c r="AG39" s="9"/>
    </row>
    <row r="40" spans="1:33" ht="18" x14ac:dyDescent="0.25">
      <c r="V40" s="18"/>
      <c r="W40" s="18"/>
      <c r="X40" s="15"/>
      <c r="Y40" s="18"/>
      <c r="Z40" s="18"/>
      <c r="AA40" s="22"/>
      <c r="AB40" s="13"/>
    </row>
    <row r="41" spans="1:33" ht="18" x14ac:dyDescent="0.25">
      <c r="A41" s="45"/>
      <c r="B41" s="46"/>
      <c r="C41" s="47"/>
      <c r="D41" s="150" t="s">
        <v>23</v>
      </c>
      <c r="V41" s="18"/>
      <c r="W41" s="18"/>
      <c r="X41" s="15"/>
      <c r="Y41" s="18"/>
      <c r="Z41" s="18"/>
      <c r="AA41" s="22"/>
      <c r="AB41" s="13"/>
    </row>
    <row r="42" spans="1:33" ht="18" x14ac:dyDescent="0.25">
      <c r="A42" s="48">
        <v>7.4</v>
      </c>
      <c r="B42" s="49">
        <v>155.578</v>
      </c>
      <c r="C42" s="50" t="s">
        <v>45</v>
      </c>
      <c r="D42" s="150"/>
      <c r="V42" s="18"/>
      <c r="W42" s="18"/>
      <c r="X42" s="15"/>
      <c r="Y42" s="18"/>
      <c r="Z42" s="18"/>
      <c r="AA42" s="22"/>
      <c r="AB42" s="13"/>
    </row>
    <row r="43" spans="1:33" ht="18" x14ac:dyDescent="0.25">
      <c r="A43" s="48">
        <v>229.8</v>
      </c>
      <c r="B43" s="49">
        <v>155.578</v>
      </c>
      <c r="C43" s="50" t="s">
        <v>21</v>
      </c>
      <c r="D43" s="150"/>
    </row>
    <row r="44" spans="1:33" ht="18" x14ac:dyDescent="0.25">
      <c r="A44" s="51"/>
      <c r="B44" s="52"/>
      <c r="C44" s="151"/>
      <c r="D44" s="150"/>
    </row>
    <row r="45" spans="1:33" ht="18" x14ac:dyDescent="0.25">
      <c r="A45" s="51"/>
      <c r="B45" s="52"/>
      <c r="C45" s="152"/>
      <c r="D45" s="150"/>
    </row>
    <row r="46" spans="1:33" ht="18" x14ac:dyDescent="0.25">
      <c r="A46" s="51">
        <v>7</v>
      </c>
      <c r="B46" s="52">
        <v>156.76900000000001</v>
      </c>
      <c r="C46" s="153" t="s">
        <v>56</v>
      </c>
      <c r="D46" s="150"/>
    </row>
    <row r="47" spans="1:33" ht="18" x14ac:dyDescent="0.25">
      <c r="A47" s="51">
        <v>7</v>
      </c>
      <c r="B47" s="52">
        <f>+B46-1</f>
        <v>155.76900000000001</v>
      </c>
      <c r="C47" s="153"/>
      <c r="D47" s="150"/>
    </row>
    <row r="48" spans="1:33" ht="18" x14ac:dyDescent="0.25">
      <c r="A48" s="51">
        <v>8</v>
      </c>
      <c r="B48" s="52">
        <v>155.77000000000001</v>
      </c>
      <c r="C48" s="153" t="s">
        <v>47</v>
      </c>
      <c r="D48" s="150"/>
    </row>
    <row r="49" spans="1:5" ht="18" x14ac:dyDescent="0.25">
      <c r="A49" s="51">
        <v>8</v>
      </c>
      <c r="B49" s="52">
        <f>+B48-1</f>
        <v>154.77000000000001</v>
      </c>
      <c r="C49" s="153"/>
      <c r="D49" s="150"/>
    </row>
    <row r="50" spans="1:5" ht="18" x14ac:dyDescent="0.25">
      <c r="A50" s="51"/>
      <c r="B50" s="52"/>
      <c r="C50" s="153"/>
      <c r="D50" s="60"/>
    </row>
    <row r="51" spans="1:5" ht="18" x14ac:dyDescent="0.25">
      <c r="A51" s="51"/>
      <c r="B51" s="52"/>
      <c r="C51" s="153"/>
      <c r="D51" s="60"/>
    </row>
    <row r="52" spans="1:5" ht="18" x14ac:dyDescent="0.25">
      <c r="A52" s="53">
        <v>0</v>
      </c>
      <c r="B52" s="54">
        <v>157.36699999999999</v>
      </c>
      <c r="C52" s="55" t="s">
        <v>29</v>
      </c>
    </row>
    <row r="53" spans="1:5" ht="18" x14ac:dyDescent="0.25">
      <c r="A53" s="53">
        <v>237.1</v>
      </c>
      <c r="B53" s="54">
        <v>157.36699999999999</v>
      </c>
      <c r="C53" s="55" t="s">
        <v>29</v>
      </c>
      <c r="E53" s="74">
        <f>+B52-C54</f>
        <v>10.597999999999985</v>
      </c>
    </row>
    <row r="54" spans="1:5" ht="18" x14ac:dyDescent="0.25">
      <c r="A54" s="56" t="s">
        <v>30</v>
      </c>
      <c r="B54" s="56"/>
      <c r="C54" s="57">
        <v>146.76900000000001</v>
      </c>
    </row>
    <row r="55" spans="1:5" ht="18" x14ac:dyDescent="0.25">
      <c r="A55" s="59" t="s">
        <v>31</v>
      </c>
      <c r="B55" s="56"/>
      <c r="C55" s="67"/>
    </row>
    <row r="56" spans="1:5" ht="18" x14ac:dyDescent="0.25">
      <c r="A56" s="147" t="s">
        <v>32</v>
      </c>
      <c r="B56" s="147"/>
      <c r="C56" s="57">
        <f>+Z4</f>
        <v>158.21600000000001</v>
      </c>
    </row>
    <row r="57" spans="1:5" ht="18" x14ac:dyDescent="0.25">
      <c r="A57" s="147" t="s">
        <v>33</v>
      </c>
      <c r="B57" s="147"/>
      <c r="C57" s="57">
        <f>+B52</f>
        <v>157.36699999999999</v>
      </c>
    </row>
  </sheetData>
  <mergeCells count="18">
    <mergeCell ref="A56:B56"/>
    <mergeCell ref="A57:B57"/>
    <mergeCell ref="AB2:AB3"/>
    <mergeCell ref="D41:D49"/>
    <mergeCell ref="C44:C45"/>
    <mergeCell ref="C46:C47"/>
    <mergeCell ref="C48:C49"/>
    <mergeCell ref="C50:C51"/>
    <mergeCell ref="D1:D38"/>
    <mergeCell ref="E1:T1"/>
    <mergeCell ref="V1:AB1"/>
    <mergeCell ref="AD1:AG1"/>
    <mergeCell ref="V2:V3"/>
    <mergeCell ref="W2:W3"/>
    <mergeCell ref="X2:X3"/>
    <mergeCell ref="Y2:Y3"/>
    <mergeCell ref="Z2:Z3"/>
    <mergeCell ref="AA2:AA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zoomScale="50" zoomScaleNormal="50" workbookViewId="0">
      <selection activeCell="Q45" sqref="Q45"/>
    </sheetView>
  </sheetViews>
  <sheetFormatPr baseColWidth="10" defaultRowHeight="15" x14ac:dyDescent="0.25"/>
  <cols>
    <col min="1" max="1" width="34.7109375" bestFit="1" customWidth="1"/>
    <col min="2" max="2" width="13" bestFit="1" customWidth="1"/>
    <col min="3" max="3" width="27" bestFit="1" customWidth="1"/>
    <col min="22" max="22" width="18.42578125" customWidth="1"/>
    <col min="23" max="23" width="24.42578125" customWidth="1"/>
    <col min="24" max="24" width="21.28515625" customWidth="1"/>
    <col min="25" max="25" width="22.42578125" customWidth="1"/>
    <col min="26" max="26" width="19.28515625" customWidth="1"/>
    <col min="27" max="27" width="11.85546875" bestFit="1" customWidth="1"/>
    <col min="28" max="28" width="29.85546875" bestFit="1" customWidth="1"/>
    <col min="31" max="31" width="17.85546875" bestFit="1" customWidth="1"/>
    <col min="33" max="33" width="25.5703125" bestFit="1" customWidth="1"/>
  </cols>
  <sheetData>
    <row r="1" spans="1:33" ht="20.25" x14ac:dyDescent="0.25">
      <c r="A1" s="1" t="s">
        <v>0</v>
      </c>
      <c r="B1" s="2" t="s">
        <v>1</v>
      </c>
      <c r="C1" s="3" t="s">
        <v>2</v>
      </c>
      <c r="D1" s="155" t="s">
        <v>3</v>
      </c>
      <c r="E1" s="156" t="s">
        <v>62</v>
      </c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4"/>
      <c r="V1" s="140" t="s">
        <v>63</v>
      </c>
      <c r="W1" s="141"/>
      <c r="X1" s="141"/>
      <c r="Y1" s="141"/>
      <c r="Z1" s="141"/>
      <c r="AA1" s="141"/>
      <c r="AB1" s="142"/>
      <c r="AC1" s="4"/>
      <c r="AD1" s="140" t="s">
        <v>6</v>
      </c>
      <c r="AE1" s="141"/>
      <c r="AF1" s="141"/>
      <c r="AG1" s="142"/>
    </row>
    <row r="2" spans="1:33" ht="20.25" x14ac:dyDescent="0.3">
      <c r="A2" s="5"/>
      <c r="B2" s="6">
        <f>+AA4</f>
        <v>121.301</v>
      </c>
      <c r="C2" s="20" t="s">
        <v>7</v>
      </c>
      <c r="D2" s="155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4"/>
      <c r="V2" s="143" t="s">
        <v>8</v>
      </c>
      <c r="W2" s="143" t="s">
        <v>9</v>
      </c>
      <c r="X2" s="143" t="s">
        <v>10</v>
      </c>
      <c r="Y2" s="143" t="s">
        <v>11</v>
      </c>
      <c r="Z2" s="143" t="s">
        <v>12</v>
      </c>
      <c r="AA2" s="145" t="s">
        <v>1</v>
      </c>
      <c r="AB2" s="148" t="s">
        <v>13</v>
      </c>
      <c r="AC2" s="9"/>
      <c r="AD2" s="10" t="s">
        <v>14</v>
      </c>
      <c r="AE2" s="11" t="s">
        <v>15</v>
      </c>
      <c r="AF2" s="11" t="s">
        <v>1</v>
      </c>
      <c r="AG2" s="12" t="s">
        <v>2</v>
      </c>
    </row>
    <row r="3" spans="1:33" ht="20.25" x14ac:dyDescent="0.3">
      <c r="A3" s="5">
        <f>+V8</f>
        <v>0</v>
      </c>
      <c r="B3" s="6">
        <f>+AA8</f>
        <v>120.437</v>
      </c>
      <c r="C3" s="13"/>
      <c r="D3" s="155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4"/>
      <c r="V3" s="144"/>
      <c r="W3" s="144"/>
      <c r="X3" s="144"/>
      <c r="Y3" s="144"/>
      <c r="Z3" s="144"/>
      <c r="AA3" s="146"/>
      <c r="AB3" s="149"/>
      <c r="AC3" s="9"/>
      <c r="AD3" s="14">
        <v>17</v>
      </c>
      <c r="AE3" s="14">
        <v>0</v>
      </c>
      <c r="AF3" s="15">
        <f>+AA20</f>
        <v>102.021</v>
      </c>
      <c r="AG3" s="13" t="s">
        <v>21</v>
      </c>
    </row>
    <row r="4" spans="1:33" ht="18" x14ac:dyDescent="0.25">
      <c r="A4" s="5">
        <f t="shared" ref="A4:A5" si="0">+V9</f>
        <v>10</v>
      </c>
      <c r="B4" s="6">
        <f t="shared" ref="B4:B5" si="1">+AA9</f>
        <v>118.155</v>
      </c>
      <c r="C4" s="20"/>
      <c r="D4" s="155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4"/>
      <c r="V4" s="18"/>
      <c r="W4" s="15">
        <v>0.30099999999999999</v>
      </c>
      <c r="X4" s="15"/>
      <c r="Y4" s="15"/>
      <c r="Z4" s="15">
        <v>121</v>
      </c>
      <c r="AA4" s="19">
        <f>+Z4+W4</f>
        <v>121.301</v>
      </c>
      <c r="AB4" s="20" t="s">
        <v>7</v>
      </c>
      <c r="AC4" s="9"/>
      <c r="AD4" s="14">
        <v>30</v>
      </c>
      <c r="AE4" s="14">
        <v>2.7</v>
      </c>
      <c r="AF4" s="15">
        <f t="shared" ref="AF4:AF23" si="2">+AA21</f>
        <v>101.821</v>
      </c>
      <c r="AG4" s="21"/>
    </row>
    <row r="5" spans="1:33" ht="18" x14ac:dyDescent="0.25">
      <c r="A5" s="5">
        <f t="shared" si="0"/>
        <v>15</v>
      </c>
      <c r="B5" s="6">
        <f t="shared" si="1"/>
        <v>116.59100000000001</v>
      </c>
      <c r="C5" s="24"/>
      <c r="D5" s="15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18"/>
      <c r="W5" s="15">
        <v>0.45600000000000002</v>
      </c>
      <c r="X5" s="15"/>
      <c r="Y5" s="15">
        <v>1.31</v>
      </c>
      <c r="Z5" s="18"/>
      <c r="AA5" s="22">
        <f>+$AA$4+W5-Y5</f>
        <v>120.447</v>
      </c>
      <c r="AB5" s="13" t="s">
        <v>64</v>
      </c>
      <c r="AC5" s="23"/>
      <c r="AD5" s="14">
        <v>45</v>
      </c>
      <c r="AE5" s="14">
        <v>6.91</v>
      </c>
      <c r="AF5" s="15">
        <f t="shared" si="2"/>
        <v>101.84100000000001</v>
      </c>
      <c r="AG5" s="21"/>
    </row>
    <row r="6" spans="1:33" ht="18" x14ac:dyDescent="0.25">
      <c r="A6" s="5">
        <f>+V12</f>
        <v>17</v>
      </c>
      <c r="B6" s="6">
        <f>+AA12</f>
        <v>115.191</v>
      </c>
      <c r="C6" s="13" t="s">
        <v>21</v>
      </c>
      <c r="D6" s="15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8"/>
      <c r="W6" s="15"/>
      <c r="X6" s="15">
        <v>2.4569999999999999</v>
      </c>
      <c r="Y6" s="15"/>
      <c r="Z6" s="18"/>
      <c r="AA6" s="22">
        <f>+$AA$5-X6</f>
        <v>117.99000000000001</v>
      </c>
      <c r="AB6" s="20" t="s">
        <v>53</v>
      </c>
      <c r="AC6" s="23"/>
      <c r="AD6" s="14">
        <v>60</v>
      </c>
      <c r="AE6" s="14">
        <v>8.6300000000000008</v>
      </c>
      <c r="AF6" s="15">
        <f t="shared" si="2"/>
        <v>101.84100000000001</v>
      </c>
      <c r="AG6" s="21"/>
    </row>
    <row r="7" spans="1:33" ht="18" x14ac:dyDescent="0.25">
      <c r="A7" s="5">
        <f t="shared" ref="A7:A27" si="3">+V13</f>
        <v>17</v>
      </c>
      <c r="B7" s="6">
        <f t="shared" ref="B7:B27" si="4">+AA13</f>
        <v>115.191</v>
      </c>
      <c r="C7" s="13"/>
      <c r="D7" s="15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8"/>
      <c r="W7" s="32"/>
      <c r="X7" s="15">
        <v>1.667</v>
      </c>
      <c r="Y7" s="15"/>
      <c r="Z7" s="18"/>
      <c r="AA7" s="22">
        <f t="shared" ref="AA7:AA10" si="5">+$AA$5-X7</f>
        <v>118.78</v>
      </c>
      <c r="AB7" s="24" t="s">
        <v>65</v>
      </c>
      <c r="AC7" s="23"/>
      <c r="AD7" s="14">
        <v>73</v>
      </c>
      <c r="AE7" s="14">
        <v>10.7</v>
      </c>
      <c r="AF7" s="15">
        <f t="shared" si="2"/>
        <v>101.971</v>
      </c>
      <c r="AG7" s="21"/>
    </row>
    <row r="8" spans="1:33" ht="18" x14ac:dyDescent="0.25">
      <c r="A8" s="5">
        <f t="shared" si="3"/>
        <v>30</v>
      </c>
      <c r="B8" s="6">
        <f t="shared" si="4"/>
        <v>112.491</v>
      </c>
      <c r="C8" s="13"/>
      <c r="D8" s="15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8">
        <v>0</v>
      </c>
      <c r="W8" s="15"/>
      <c r="X8" s="15">
        <v>0.01</v>
      </c>
      <c r="Y8" s="15"/>
      <c r="Z8" s="18"/>
      <c r="AA8" s="22">
        <f t="shared" si="5"/>
        <v>120.437</v>
      </c>
      <c r="AB8" s="24" t="s">
        <v>66</v>
      </c>
      <c r="AC8" s="23"/>
      <c r="AD8" s="14">
        <v>84</v>
      </c>
      <c r="AE8" s="14">
        <v>12.08</v>
      </c>
      <c r="AF8" s="15">
        <f t="shared" si="2"/>
        <v>102.191</v>
      </c>
      <c r="AG8" s="21"/>
    </row>
    <row r="9" spans="1:33" ht="18" x14ac:dyDescent="0.25">
      <c r="A9" s="5">
        <f t="shared" si="3"/>
        <v>45</v>
      </c>
      <c r="B9" s="6">
        <f t="shared" si="4"/>
        <v>108.28100000000001</v>
      </c>
      <c r="C9" s="28"/>
      <c r="D9" s="15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8">
        <v>10</v>
      </c>
      <c r="W9" s="15"/>
      <c r="X9" s="15">
        <v>2.2919999999999998</v>
      </c>
      <c r="Y9" s="15"/>
      <c r="Z9" s="18"/>
      <c r="AA9" s="22">
        <f t="shared" si="5"/>
        <v>118.155</v>
      </c>
      <c r="AB9" s="24"/>
      <c r="AC9" s="23"/>
      <c r="AD9" s="14">
        <v>95</v>
      </c>
      <c r="AE9" s="14">
        <v>13.42</v>
      </c>
      <c r="AF9" s="15">
        <f t="shared" si="2"/>
        <v>102.84100000000001</v>
      </c>
      <c r="AG9" s="21"/>
    </row>
    <row r="10" spans="1:33" ht="18" x14ac:dyDescent="0.25">
      <c r="A10" s="5">
        <f t="shared" si="3"/>
        <v>60</v>
      </c>
      <c r="B10" s="6">
        <f t="shared" si="4"/>
        <v>106.56100000000001</v>
      </c>
      <c r="C10" s="13"/>
      <c r="D10" s="15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8">
        <v>15</v>
      </c>
      <c r="W10" s="15"/>
      <c r="X10" s="15">
        <v>3.8559999999999999</v>
      </c>
      <c r="Y10" s="15"/>
      <c r="Z10" s="18"/>
      <c r="AA10" s="22">
        <f t="shared" si="5"/>
        <v>116.59100000000001</v>
      </c>
      <c r="AB10" s="24"/>
      <c r="AC10" s="23"/>
      <c r="AD10" s="29">
        <v>107</v>
      </c>
      <c r="AE10" s="14">
        <v>13.17</v>
      </c>
      <c r="AF10" s="15">
        <f t="shared" si="2"/>
        <v>103.041</v>
      </c>
      <c r="AG10" s="21"/>
    </row>
    <row r="11" spans="1:33" ht="18" x14ac:dyDescent="0.25">
      <c r="A11" s="5">
        <f t="shared" si="3"/>
        <v>73</v>
      </c>
      <c r="B11" s="6">
        <f t="shared" si="4"/>
        <v>104.491</v>
      </c>
      <c r="C11" s="13"/>
      <c r="D11" s="15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8"/>
      <c r="W11" s="15">
        <v>1.1359999999999999</v>
      </c>
      <c r="X11" s="15"/>
      <c r="Y11" s="15">
        <v>4.4560000000000004</v>
      </c>
      <c r="Z11" s="18"/>
      <c r="AA11" s="22">
        <f>+$AA$5+W11-Y11</f>
        <v>117.127</v>
      </c>
      <c r="AB11" s="13" t="s">
        <v>43</v>
      </c>
      <c r="AC11" s="23"/>
      <c r="AD11" s="29">
        <v>119</v>
      </c>
      <c r="AE11" s="14">
        <v>13.37</v>
      </c>
      <c r="AF11" s="15">
        <f t="shared" si="2"/>
        <v>103.191</v>
      </c>
      <c r="AG11" s="21"/>
    </row>
    <row r="12" spans="1:33" ht="18" x14ac:dyDescent="0.25">
      <c r="A12" s="5">
        <f t="shared" si="3"/>
        <v>84</v>
      </c>
      <c r="B12" s="6">
        <f t="shared" si="4"/>
        <v>103.111</v>
      </c>
      <c r="C12" s="28"/>
      <c r="D12" s="15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8">
        <v>17</v>
      </c>
      <c r="W12" s="15"/>
      <c r="X12" s="15">
        <v>1.9359999999999999</v>
      </c>
      <c r="Y12" s="15"/>
      <c r="Z12" s="18"/>
      <c r="AA12" s="22">
        <f>+$AA$11-X12</f>
        <v>115.191</v>
      </c>
      <c r="AB12" s="13" t="s">
        <v>21</v>
      </c>
      <c r="AC12" s="23"/>
      <c r="AD12" s="29">
        <v>132</v>
      </c>
      <c r="AE12" s="14">
        <v>13.35</v>
      </c>
      <c r="AF12" s="15">
        <f t="shared" si="2"/>
        <v>103.67100000000001</v>
      </c>
      <c r="AG12" s="21"/>
    </row>
    <row r="13" spans="1:33" ht="18" x14ac:dyDescent="0.25">
      <c r="A13" s="5">
        <f t="shared" si="3"/>
        <v>95</v>
      </c>
      <c r="B13" s="6">
        <f t="shared" si="4"/>
        <v>101.771</v>
      </c>
      <c r="C13" s="13"/>
      <c r="D13" s="15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25">
        <f>+AD3</f>
        <v>17</v>
      </c>
      <c r="W13" s="15"/>
      <c r="X13" s="26">
        <f>+AE3</f>
        <v>0</v>
      </c>
      <c r="Y13" s="15"/>
      <c r="Z13" s="18"/>
      <c r="AA13" s="22">
        <f>+$AA$12-X13</f>
        <v>115.191</v>
      </c>
      <c r="AB13" s="28"/>
      <c r="AC13" s="23"/>
      <c r="AD13" s="29">
        <v>145</v>
      </c>
      <c r="AE13" s="14">
        <v>13.35</v>
      </c>
      <c r="AF13" s="15">
        <f t="shared" si="2"/>
        <v>104.89100000000001</v>
      </c>
      <c r="AG13" s="21"/>
    </row>
    <row r="14" spans="1:33" ht="18" x14ac:dyDescent="0.25">
      <c r="A14" s="5">
        <f t="shared" si="3"/>
        <v>107</v>
      </c>
      <c r="B14" s="6">
        <f t="shared" si="4"/>
        <v>102.021</v>
      </c>
      <c r="C14" s="13"/>
      <c r="D14" s="15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25">
        <f t="shared" ref="V14:V32" si="6">+AD4</f>
        <v>30</v>
      </c>
      <c r="W14" s="15"/>
      <c r="X14" s="26">
        <f t="shared" ref="X14:X33" si="7">+AE4</f>
        <v>2.7</v>
      </c>
      <c r="Y14" s="15"/>
      <c r="Z14" s="18"/>
      <c r="AA14" s="22">
        <f t="shared" ref="AA14:AA33" si="8">+$AA$12-X14</f>
        <v>112.491</v>
      </c>
      <c r="AB14" s="28"/>
      <c r="AC14" s="23"/>
      <c r="AD14" s="29">
        <v>159</v>
      </c>
      <c r="AE14" s="14">
        <v>13.22</v>
      </c>
      <c r="AF14" s="15">
        <f t="shared" si="2"/>
        <v>106.831</v>
      </c>
      <c r="AG14" s="21"/>
    </row>
    <row r="15" spans="1:33" ht="18" x14ac:dyDescent="0.25">
      <c r="A15" s="5">
        <f t="shared" si="3"/>
        <v>119</v>
      </c>
      <c r="B15" s="6">
        <f t="shared" si="4"/>
        <v>101.821</v>
      </c>
      <c r="C15" s="28"/>
      <c r="D15" s="15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5">
        <f t="shared" si="6"/>
        <v>45</v>
      </c>
      <c r="W15" s="15"/>
      <c r="X15" s="26">
        <f t="shared" si="7"/>
        <v>6.91</v>
      </c>
      <c r="Y15" s="15"/>
      <c r="Z15" s="18"/>
      <c r="AA15" s="22">
        <f t="shared" si="8"/>
        <v>108.28100000000001</v>
      </c>
      <c r="AB15" s="13"/>
      <c r="AC15" s="23"/>
      <c r="AD15" s="29">
        <v>173</v>
      </c>
      <c r="AE15" s="14">
        <v>13</v>
      </c>
      <c r="AF15" s="15">
        <f t="shared" si="2"/>
        <v>109.041</v>
      </c>
      <c r="AG15" s="21"/>
    </row>
    <row r="16" spans="1:33" ht="18" x14ac:dyDescent="0.25">
      <c r="A16" s="5">
        <f t="shared" si="3"/>
        <v>132</v>
      </c>
      <c r="B16" s="6">
        <f t="shared" si="4"/>
        <v>101.84100000000001</v>
      </c>
      <c r="C16" s="30"/>
      <c r="D16" s="15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25">
        <f t="shared" si="6"/>
        <v>60</v>
      </c>
      <c r="W16" s="15"/>
      <c r="X16" s="26">
        <f t="shared" si="7"/>
        <v>8.6300000000000008</v>
      </c>
      <c r="Y16" s="15"/>
      <c r="Z16" s="18"/>
      <c r="AA16" s="22">
        <f t="shared" si="8"/>
        <v>106.56100000000001</v>
      </c>
      <c r="AB16" s="13"/>
      <c r="AC16" s="23"/>
      <c r="AD16" s="29">
        <v>187</v>
      </c>
      <c r="AE16" s="14">
        <v>12.35</v>
      </c>
      <c r="AF16" s="15">
        <f t="shared" si="2"/>
        <v>115.191</v>
      </c>
      <c r="AG16" s="21"/>
    </row>
    <row r="17" spans="1:33" ht="18" x14ac:dyDescent="0.25">
      <c r="A17" s="5">
        <f t="shared" si="3"/>
        <v>145</v>
      </c>
      <c r="B17" s="6">
        <f t="shared" si="4"/>
        <v>101.84100000000001</v>
      </c>
      <c r="C17" s="30"/>
      <c r="D17" s="15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25">
        <f t="shared" si="6"/>
        <v>73</v>
      </c>
      <c r="W17" s="15"/>
      <c r="X17" s="26">
        <f t="shared" si="7"/>
        <v>10.7</v>
      </c>
      <c r="Y17" s="15"/>
      <c r="Z17" s="18"/>
      <c r="AA17" s="22">
        <f t="shared" si="8"/>
        <v>104.491</v>
      </c>
      <c r="AB17" s="13"/>
      <c r="AC17" s="23"/>
      <c r="AD17" s="29">
        <v>202</v>
      </c>
      <c r="AE17" s="14">
        <v>12.15</v>
      </c>
      <c r="AF17" s="15">
        <f t="shared" si="2"/>
        <v>121.97199999999999</v>
      </c>
      <c r="AG17" s="20"/>
    </row>
    <row r="18" spans="1:33" ht="18" x14ac:dyDescent="0.25">
      <c r="A18" s="5">
        <f t="shared" si="3"/>
        <v>159</v>
      </c>
      <c r="B18" s="6">
        <f t="shared" si="4"/>
        <v>101.971</v>
      </c>
      <c r="C18" s="13"/>
      <c r="D18" s="15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25">
        <f t="shared" si="6"/>
        <v>84</v>
      </c>
      <c r="W18" s="15"/>
      <c r="X18" s="26">
        <f t="shared" si="7"/>
        <v>12.08</v>
      </c>
      <c r="Y18" s="15"/>
      <c r="Z18" s="18"/>
      <c r="AA18" s="22">
        <f t="shared" si="8"/>
        <v>103.111</v>
      </c>
      <c r="AB18" s="30"/>
      <c r="AC18" s="23"/>
      <c r="AD18" s="29">
        <v>220</v>
      </c>
      <c r="AE18" s="14">
        <v>12</v>
      </c>
      <c r="AF18" s="15">
        <f t="shared" si="2"/>
        <v>118.788</v>
      </c>
      <c r="AG18" s="21"/>
    </row>
    <row r="19" spans="1:33" ht="18" x14ac:dyDescent="0.25">
      <c r="A19" s="5">
        <f t="shared" si="3"/>
        <v>173</v>
      </c>
      <c r="B19" s="6">
        <f t="shared" si="4"/>
        <v>102.191</v>
      </c>
      <c r="C19" s="28"/>
      <c r="D19" s="15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5">
        <f t="shared" si="6"/>
        <v>95</v>
      </c>
      <c r="W19" s="15"/>
      <c r="X19" s="26">
        <f t="shared" si="7"/>
        <v>13.42</v>
      </c>
      <c r="Y19" s="15"/>
      <c r="Z19" s="18"/>
      <c r="AA19" s="22">
        <f t="shared" si="8"/>
        <v>101.771</v>
      </c>
      <c r="AB19" s="13"/>
      <c r="AC19" s="9"/>
      <c r="AD19" s="29">
        <v>240</v>
      </c>
      <c r="AE19" s="31">
        <v>11.52</v>
      </c>
      <c r="AF19" s="15">
        <f t="shared" si="2"/>
        <v>120.818</v>
      </c>
      <c r="AG19" s="28"/>
    </row>
    <row r="20" spans="1:33" ht="18" x14ac:dyDescent="0.25">
      <c r="A20" s="5">
        <f t="shared" si="3"/>
        <v>187</v>
      </c>
      <c r="B20" s="6">
        <f t="shared" si="4"/>
        <v>102.84100000000001</v>
      </c>
      <c r="C20" s="13"/>
      <c r="D20" s="15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5">
        <f t="shared" si="6"/>
        <v>107</v>
      </c>
      <c r="W20" s="15"/>
      <c r="X20" s="26">
        <f t="shared" si="7"/>
        <v>13.17</v>
      </c>
      <c r="Y20" s="15"/>
      <c r="Z20" s="18"/>
      <c r="AA20" s="22">
        <f t="shared" si="8"/>
        <v>102.021</v>
      </c>
      <c r="AB20" s="13"/>
      <c r="AC20" s="9"/>
      <c r="AD20" s="29">
        <v>260</v>
      </c>
      <c r="AE20" s="31">
        <v>10.3</v>
      </c>
      <c r="AF20" s="15">
        <f t="shared" si="2"/>
        <v>121.52799999999999</v>
      </c>
      <c r="AG20" s="21"/>
    </row>
    <row r="21" spans="1:33" ht="18" x14ac:dyDescent="0.25">
      <c r="A21" s="5">
        <f t="shared" si="3"/>
        <v>202</v>
      </c>
      <c r="B21" s="6">
        <f t="shared" si="4"/>
        <v>103.041</v>
      </c>
      <c r="C21" s="28"/>
      <c r="D21" s="15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25">
        <f t="shared" si="6"/>
        <v>119</v>
      </c>
      <c r="W21" s="15"/>
      <c r="X21" s="26">
        <f t="shared" si="7"/>
        <v>13.37</v>
      </c>
      <c r="Y21" s="15"/>
      <c r="Z21" s="18"/>
      <c r="AA21" s="22">
        <f t="shared" si="8"/>
        <v>101.821</v>
      </c>
      <c r="AB21" s="28"/>
      <c r="AC21" s="9"/>
      <c r="AD21" s="29">
        <v>280</v>
      </c>
      <c r="AE21" s="31">
        <v>8.36</v>
      </c>
      <c r="AF21" s="15">
        <f t="shared" si="2"/>
        <v>0</v>
      </c>
      <c r="AG21" s="20"/>
    </row>
    <row r="22" spans="1:33" ht="18" x14ac:dyDescent="0.25">
      <c r="A22" s="5">
        <f t="shared" si="3"/>
        <v>220</v>
      </c>
      <c r="B22" s="6">
        <f t="shared" si="4"/>
        <v>103.191</v>
      </c>
      <c r="C22" s="24"/>
      <c r="D22" s="15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25">
        <f t="shared" si="6"/>
        <v>132</v>
      </c>
      <c r="W22" s="15"/>
      <c r="X22" s="26">
        <f t="shared" si="7"/>
        <v>13.35</v>
      </c>
      <c r="Y22" s="15"/>
      <c r="Z22" s="18"/>
      <c r="AA22" s="22">
        <f t="shared" si="8"/>
        <v>101.84100000000001</v>
      </c>
      <c r="AB22" s="13"/>
      <c r="AC22" s="9"/>
      <c r="AD22" s="29">
        <v>300</v>
      </c>
      <c r="AE22" s="31">
        <v>6.15</v>
      </c>
      <c r="AF22" s="15">
        <f t="shared" si="2"/>
        <v>0</v>
      </c>
      <c r="AG22" s="28"/>
    </row>
    <row r="23" spans="1:33" ht="18" x14ac:dyDescent="0.25">
      <c r="A23" s="5">
        <f t="shared" si="3"/>
        <v>240</v>
      </c>
      <c r="B23" s="6">
        <f t="shared" si="4"/>
        <v>103.67100000000001</v>
      </c>
      <c r="C23" s="24"/>
      <c r="D23" s="15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25">
        <f t="shared" si="6"/>
        <v>145</v>
      </c>
      <c r="W23" s="15"/>
      <c r="X23" s="26">
        <f t="shared" si="7"/>
        <v>13.35</v>
      </c>
      <c r="Y23" s="15"/>
      <c r="Z23" s="18"/>
      <c r="AA23" s="22">
        <f t="shared" si="8"/>
        <v>101.84100000000001</v>
      </c>
      <c r="AB23" s="28"/>
      <c r="AC23" s="9"/>
      <c r="AD23" s="29">
        <v>312</v>
      </c>
      <c r="AE23" s="31">
        <v>0</v>
      </c>
      <c r="AF23" s="15">
        <f t="shared" si="2"/>
        <v>0</v>
      </c>
      <c r="AG23" s="20"/>
    </row>
    <row r="24" spans="1:33" ht="18" x14ac:dyDescent="0.25">
      <c r="A24" s="5">
        <f t="shared" si="3"/>
        <v>260</v>
      </c>
      <c r="B24" s="6">
        <f t="shared" si="4"/>
        <v>104.89100000000001</v>
      </c>
      <c r="C24" s="24"/>
      <c r="D24" s="15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25">
        <f t="shared" si="6"/>
        <v>159</v>
      </c>
      <c r="W24" s="15"/>
      <c r="X24" s="26">
        <f t="shared" si="7"/>
        <v>13.22</v>
      </c>
      <c r="Y24" s="32"/>
      <c r="Z24" s="32"/>
      <c r="AA24" s="22">
        <f t="shared" si="8"/>
        <v>101.971</v>
      </c>
      <c r="AB24" s="24"/>
      <c r="AC24" s="9"/>
      <c r="AD24" s="29"/>
      <c r="AE24" s="31"/>
      <c r="AF24" s="15"/>
      <c r="AG24" s="21"/>
    </row>
    <row r="25" spans="1:33" ht="18" x14ac:dyDescent="0.25">
      <c r="A25" s="5">
        <f t="shared" si="3"/>
        <v>280</v>
      </c>
      <c r="B25" s="6">
        <f t="shared" si="4"/>
        <v>106.831</v>
      </c>
      <c r="C25" s="24"/>
      <c r="D25" s="15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25">
        <f t="shared" si="6"/>
        <v>173</v>
      </c>
      <c r="W25" s="32"/>
      <c r="X25" s="26">
        <f t="shared" si="7"/>
        <v>13</v>
      </c>
      <c r="Y25" s="32"/>
      <c r="Z25" s="32"/>
      <c r="AA25" s="22">
        <f t="shared" si="8"/>
        <v>102.191</v>
      </c>
      <c r="AB25" s="24"/>
      <c r="AC25" s="9"/>
      <c r="AD25" s="29"/>
      <c r="AE25" s="31"/>
      <c r="AF25" s="15"/>
      <c r="AG25" s="21" t="s">
        <v>16</v>
      </c>
    </row>
    <row r="26" spans="1:33" ht="18" x14ac:dyDescent="0.25">
      <c r="A26" s="5">
        <f t="shared" si="3"/>
        <v>300</v>
      </c>
      <c r="B26" s="6">
        <f t="shared" si="4"/>
        <v>109.041</v>
      </c>
      <c r="C26" s="28"/>
      <c r="D26" s="15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25">
        <f t="shared" si="6"/>
        <v>187</v>
      </c>
      <c r="W26" s="32"/>
      <c r="X26" s="26">
        <f t="shared" si="7"/>
        <v>12.35</v>
      </c>
      <c r="Y26" s="32"/>
      <c r="Z26" s="32"/>
      <c r="AA26" s="22">
        <f t="shared" si="8"/>
        <v>102.84100000000001</v>
      </c>
      <c r="AB26" s="24"/>
      <c r="AC26" s="9"/>
      <c r="AD26" s="29"/>
      <c r="AE26" s="33"/>
      <c r="AF26" s="15"/>
      <c r="AG26" s="28"/>
    </row>
    <row r="27" spans="1:33" ht="18" x14ac:dyDescent="0.25">
      <c r="A27" s="5">
        <f t="shared" si="3"/>
        <v>312</v>
      </c>
      <c r="B27" s="6">
        <f t="shared" si="4"/>
        <v>115.191</v>
      </c>
      <c r="C27" s="20" t="s">
        <v>45</v>
      </c>
      <c r="D27" s="15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25">
        <f t="shared" si="6"/>
        <v>202</v>
      </c>
      <c r="W27" s="32"/>
      <c r="X27" s="26">
        <f t="shared" si="7"/>
        <v>12.15</v>
      </c>
      <c r="Y27" s="32"/>
      <c r="Z27" s="32"/>
      <c r="AA27" s="22">
        <f t="shared" si="8"/>
        <v>103.041</v>
      </c>
      <c r="AB27" s="24"/>
      <c r="AC27" s="9"/>
      <c r="AD27" s="28"/>
      <c r="AE27" s="33"/>
      <c r="AF27" s="15"/>
      <c r="AG27" s="21"/>
    </row>
    <row r="28" spans="1:33" ht="18" x14ac:dyDescent="0.25">
      <c r="A28" s="5">
        <f>+V35</f>
        <v>318</v>
      </c>
      <c r="B28" s="6">
        <f>+AA35</f>
        <v>118.788</v>
      </c>
      <c r="C28" s="13"/>
      <c r="D28" s="15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25">
        <f t="shared" si="6"/>
        <v>220</v>
      </c>
      <c r="W28" s="32"/>
      <c r="X28" s="26">
        <f t="shared" si="7"/>
        <v>12</v>
      </c>
      <c r="Y28" s="32"/>
      <c r="Z28" s="32"/>
      <c r="AA28" s="22">
        <f t="shared" si="8"/>
        <v>103.191</v>
      </c>
      <c r="AB28" s="28"/>
      <c r="AC28" s="9"/>
      <c r="AD28" s="28"/>
      <c r="AE28" s="33"/>
      <c r="AF28" s="15"/>
      <c r="AG28" s="13"/>
    </row>
    <row r="29" spans="1:33" ht="18" x14ac:dyDescent="0.25">
      <c r="A29" s="5">
        <f t="shared" ref="A29:A30" si="9">+V36</f>
        <v>323</v>
      </c>
      <c r="B29" s="6">
        <f t="shared" ref="B29:B30" si="10">+AA36</f>
        <v>120.818</v>
      </c>
      <c r="C29" s="13"/>
      <c r="D29" s="15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25">
        <f t="shared" si="6"/>
        <v>240</v>
      </c>
      <c r="W29" s="32"/>
      <c r="X29" s="26">
        <f t="shared" si="7"/>
        <v>11.52</v>
      </c>
      <c r="Y29" s="32"/>
      <c r="Z29" s="32"/>
      <c r="AA29" s="22">
        <f t="shared" si="8"/>
        <v>103.67100000000001</v>
      </c>
      <c r="AB29" s="13"/>
      <c r="AC29" s="9"/>
      <c r="AD29" s="28"/>
      <c r="AE29" s="31"/>
      <c r="AF29" s="15"/>
      <c r="AG29" s="13"/>
    </row>
    <row r="30" spans="1:33" ht="18" x14ac:dyDescent="0.25">
      <c r="A30" s="5">
        <f t="shared" si="9"/>
        <v>326</v>
      </c>
      <c r="B30" s="6">
        <f t="shared" si="10"/>
        <v>121.52799999999999</v>
      </c>
      <c r="C30" s="13"/>
      <c r="D30" s="15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25">
        <f t="shared" si="6"/>
        <v>260</v>
      </c>
      <c r="W30" s="32"/>
      <c r="X30" s="26">
        <f t="shared" si="7"/>
        <v>10.3</v>
      </c>
      <c r="Y30" s="32"/>
      <c r="Z30" s="32"/>
      <c r="AA30" s="22">
        <f t="shared" si="8"/>
        <v>104.89100000000001</v>
      </c>
      <c r="AB30" s="13"/>
      <c r="AC30" s="9"/>
      <c r="AD30" s="28"/>
      <c r="AE30" s="31"/>
      <c r="AF30" s="15"/>
      <c r="AG30" s="21"/>
    </row>
    <row r="31" spans="1:33" ht="18" x14ac:dyDescent="0.25">
      <c r="A31" s="5"/>
      <c r="B31" s="6"/>
      <c r="C31" s="28"/>
      <c r="D31" s="15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25">
        <f t="shared" si="6"/>
        <v>280</v>
      </c>
      <c r="W31" s="15"/>
      <c r="X31" s="26">
        <f t="shared" si="7"/>
        <v>8.36</v>
      </c>
      <c r="Y31" s="15"/>
      <c r="Z31" s="18"/>
      <c r="AA31" s="22">
        <f t="shared" si="8"/>
        <v>106.831</v>
      </c>
      <c r="AB31" s="13"/>
      <c r="AC31" s="9"/>
      <c r="AD31" s="28"/>
      <c r="AE31" s="31"/>
      <c r="AF31" s="15"/>
      <c r="AG31" s="21"/>
    </row>
    <row r="32" spans="1:33" ht="18" x14ac:dyDescent="0.25">
      <c r="A32" s="5"/>
      <c r="B32" s="6"/>
      <c r="C32" s="13"/>
      <c r="D32" s="15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25">
        <f t="shared" si="6"/>
        <v>300</v>
      </c>
      <c r="W32" s="15"/>
      <c r="X32" s="26">
        <f t="shared" si="7"/>
        <v>6.15</v>
      </c>
      <c r="Y32" s="15"/>
      <c r="Z32" s="18"/>
      <c r="AA32" s="22">
        <f t="shared" si="8"/>
        <v>109.041</v>
      </c>
      <c r="AB32" s="13"/>
      <c r="AC32" s="9"/>
      <c r="AD32" s="28"/>
      <c r="AE32" s="34"/>
      <c r="AF32" s="34"/>
      <c r="AG32" s="34"/>
    </row>
    <row r="33" spans="1:33" ht="18" x14ac:dyDescent="0.25">
      <c r="A33" s="5"/>
      <c r="B33" s="6"/>
      <c r="C33" s="20"/>
      <c r="D33" s="15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25">
        <f>+AD23</f>
        <v>312</v>
      </c>
      <c r="W33" s="15"/>
      <c r="X33" s="26">
        <f t="shared" si="7"/>
        <v>0</v>
      </c>
      <c r="Y33" s="15"/>
      <c r="Z33" s="18"/>
      <c r="AA33" s="22">
        <f t="shared" si="8"/>
        <v>115.191</v>
      </c>
      <c r="AB33" s="13" t="s">
        <v>45</v>
      </c>
      <c r="AC33" s="4"/>
      <c r="AD33" s="4"/>
      <c r="AE33" s="4"/>
      <c r="AF33" s="4"/>
      <c r="AG33" s="4"/>
    </row>
    <row r="34" spans="1:33" ht="18" x14ac:dyDescent="0.25">
      <c r="A34" s="5"/>
      <c r="B34" s="6"/>
      <c r="C34" s="20"/>
      <c r="D34" s="15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18"/>
      <c r="W34" s="15">
        <v>4.8449999999999998</v>
      </c>
      <c r="X34" s="15"/>
      <c r="Y34" s="15"/>
      <c r="Z34" s="18"/>
      <c r="AA34" s="22">
        <f>+$AA$11+W34</f>
        <v>121.97199999999999</v>
      </c>
      <c r="AB34" s="28"/>
      <c r="AC34" s="4"/>
      <c r="AD34" s="4"/>
      <c r="AE34" s="4"/>
      <c r="AF34" s="4"/>
      <c r="AG34" s="4"/>
    </row>
    <row r="35" spans="1:33" ht="18" x14ac:dyDescent="0.25">
      <c r="A35" s="5"/>
      <c r="B35" s="6"/>
      <c r="C35" s="20"/>
      <c r="D35" s="15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18">
        <v>318</v>
      </c>
      <c r="W35" s="15"/>
      <c r="X35" s="15">
        <v>3.1840000000000002</v>
      </c>
      <c r="Y35" s="15"/>
      <c r="Z35" s="15"/>
      <c r="AA35" s="22">
        <f>+$AA$34-X35</f>
        <v>118.788</v>
      </c>
      <c r="AB35" s="20"/>
      <c r="AC35" s="4"/>
      <c r="AD35" s="4"/>
      <c r="AE35" s="4"/>
      <c r="AF35" s="4"/>
      <c r="AG35" s="4"/>
    </row>
    <row r="36" spans="1:33" ht="18" x14ac:dyDescent="0.25">
      <c r="A36" s="5"/>
      <c r="B36" s="6"/>
      <c r="C36" s="20"/>
      <c r="D36" s="15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18">
        <v>323</v>
      </c>
      <c r="W36" s="18"/>
      <c r="X36" s="15">
        <v>1.1539999999999999</v>
      </c>
      <c r="Y36" s="18"/>
      <c r="Z36" s="18"/>
      <c r="AA36" s="22">
        <f t="shared" ref="AA36:AA37" si="11">+$AA$34-X36</f>
        <v>120.818</v>
      </c>
      <c r="AB36" s="28"/>
      <c r="AC36" s="4"/>
      <c r="AD36" s="4"/>
      <c r="AE36" s="4"/>
      <c r="AF36" s="4"/>
      <c r="AG36" s="4"/>
    </row>
    <row r="37" spans="1:33" ht="18" x14ac:dyDescent="0.25">
      <c r="A37" s="5"/>
      <c r="B37" s="6"/>
      <c r="C37" s="20"/>
      <c r="D37" s="15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75">
        <v>326</v>
      </c>
      <c r="W37" s="32"/>
      <c r="X37" s="15">
        <v>0.44400000000000001</v>
      </c>
      <c r="Y37" s="32"/>
      <c r="Z37" s="28"/>
      <c r="AA37" s="22">
        <f t="shared" si="11"/>
        <v>121.52799999999999</v>
      </c>
      <c r="AB37" s="28"/>
      <c r="AC37" s="4"/>
      <c r="AD37" s="4"/>
      <c r="AE37" s="4"/>
      <c r="AF37" s="4"/>
      <c r="AG37" s="4"/>
    </row>
    <row r="38" spans="1:33" ht="18" x14ac:dyDescent="0.25">
      <c r="A38" s="5"/>
      <c r="B38" s="6"/>
      <c r="C38" s="20"/>
      <c r="D38" s="15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75"/>
      <c r="W38" s="32"/>
      <c r="X38" s="15"/>
      <c r="Y38" s="32"/>
      <c r="Z38" s="28"/>
      <c r="AA38" s="22"/>
      <c r="AB38" s="28"/>
      <c r="AC38" s="4"/>
      <c r="AD38" s="4"/>
      <c r="AE38" s="4"/>
      <c r="AF38" s="4"/>
      <c r="AG38" s="4"/>
    </row>
    <row r="39" spans="1:33" ht="18" x14ac:dyDescent="0.25">
      <c r="A39" s="5"/>
      <c r="B39" s="6"/>
      <c r="C39" s="20"/>
      <c r="D39" s="15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75"/>
      <c r="W39" s="32"/>
      <c r="X39" s="15"/>
      <c r="Y39" s="32"/>
      <c r="Z39" s="28"/>
      <c r="AA39" s="22"/>
      <c r="AB39" s="28"/>
      <c r="AC39" s="4"/>
      <c r="AD39" s="4"/>
      <c r="AE39" s="4"/>
      <c r="AF39" s="4"/>
      <c r="AG39" s="4"/>
    </row>
    <row r="40" spans="1:33" ht="18" x14ac:dyDescent="0.25">
      <c r="A40" s="5"/>
      <c r="B40" s="6"/>
      <c r="C40" s="20"/>
      <c r="D40" s="15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75"/>
      <c r="W40" s="32"/>
      <c r="X40" s="15"/>
      <c r="Y40" s="32"/>
      <c r="Z40" s="28"/>
      <c r="AA40" s="22"/>
      <c r="AB40" s="28"/>
      <c r="AC40" s="4"/>
      <c r="AD40" s="4"/>
      <c r="AE40" s="4"/>
      <c r="AF40" s="4"/>
      <c r="AG40" s="4"/>
    </row>
    <row r="41" spans="1:33" ht="18" x14ac:dyDescent="0.25">
      <c r="A41" s="5"/>
      <c r="B41" s="6"/>
      <c r="C41" s="20"/>
      <c r="D41" s="15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75"/>
      <c r="W41" s="32"/>
      <c r="X41" s="15"/>
      <c r="Y41" s="32"/>
      <c r="Z41" s="28"/>
      <c r="AA41" s="22"/>
      <c r="AB41" s="28"/>
      <c r="AC41" s="4"/>
      <c r="AD41" s="4"/>
      <c r="AE41" s="4"/>
      <c r="AF41" s="4"/>
      <c r="AG41" s="4"/>
    </row>
    <row r="42" spans="1:33" ht="18.75" x14ac:dyDescent="0.3">
      <c r="A42" s="5"/>
      <c r="B42" s="6"/>
      <c r="C42" s="35"/>
      <c r="D42" s="15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75"/>
      <c r="W42" s="32"/>
      <c r="X42" s="15"/>
      <c r="Y42" s="32"/>
      <c r="Z42" s="28"/>
      <c r="AA42" s="22"/>
      <c r="AB42" s="13"/>
      <c r="AC42" s="9"/>
      <c r="AD42" s="36"/>
      <c r="AE42" s="37"/>
      <c r="AF42" s="38"/>
      <c r="AG42" s="39"/>
    </row>
    <row r="43" spans="1:33" ht="18.75" x14ac:dyDescent="0.3">
      <c r="A43" s="5"/>
      <c r="B43" s="6"/>
      <c r="C43" s="35"/>
      <c r="D43" s="155"/>
      <c r="E43" s="4"/>
      <c r="F43" s="4"/>
      <c r="G43" s="4"/>
      <c r="H43" s="4"/>
      <c r="I43" s="4"/>
      <c r="J43" s="4"/>
      <c r="K43" s="4"/>
      <c r="L43" s="4"/>
      <c r="M43" s="4"/>
      <c r="N43" s="40"/>
      <c r="O43" s="4"/>
      <c r="P43" s="4"/>
      <c r="Q43" s="4"/>
      <c r="R43" s="4"/>
      <c r="S43" s="4"/>
      <c r="T43" s="4"/>
      <c r="U43" s="4"/>
      <c r="V43" s="18"/>
      <c r="W43" s="18"/>
      <c r="X43" s="18"/>
      <c r="Y43" s="18"/>
      <c r="Z43" s="18"/>
      <c r="AA43" s="15"/>
      <c r="AB43" s="18"/>
      <c r="AC43" s="9"/>
      <c r="AD43" s="36"/>
      <c r="AE43" s="37"/>
      <c r="AF43" s="38"/>
      <c r="AG43" s="39"/>
    </row>
    <row r="44" spans="1:33" ht="18" x14ac:dyDescent="0.25">
      <c r="V44" s="18"/>
      <c r="W44" s="18"/>
      <c r="X44" s="18"/>
      <c r="Y44" s="18"/>
      <c r="Z44" s="18"/>
      <c r="AA44" s="15"/>
      <c r="AB44" s="18"/>
    </row>
    <row r="45" spans="1:33" ht="18" x14ac:dyDescent="0.25">
      <c r="A45" s="45"/>
      <c r="B45" s="46"/>
      <c r="C45" s="47"/>
      <c r="D45" s="150" t="s">
        <v>23</v>
      </c>
      <c r="V45" s="18"/>
      <c r="W45" s="18"/>
      <c r="X45" s="18"/>
      <c r="Y45" s="18"/>
      <c r="Z45" s="18"/>
      <c r="AA45" s="15"/>
      <c r="AB45" s="13"/>
    </row>
    <row r="46" spans="1:33" ht="18" x14ac:dyDescent="0.25">
      <c r="A46" s="48">
        <v>17</v>
      </c>
      <c r="B46" s="49">
        <v>115.191</v>
      </c>
      <c r="C46" s="76" t="s">
        <v>21</v>
      </c>
      <c r="D46" s="150"/>
      <c r="V46" s="18"/>
      <c r="W46" s="18"/>
      <c r="X46" s="18"/>
      <c r="Y46" s="18"/>
      <c r="Z46" s="18"/>
      <c r="AA46" s="15"/>
      <c r="AB46" s="13"/>
    </row>
    <row r="47" spans="1:33" ht="18" x14ac:dyDescent="0.25">
      <c r="A47" s="48">
        <v>312</v>
      </c>
      <c r="B47" s="49">
        <v>115.191</v>
      </c>
      <c r="C47" s="76" t="s">
        <v>45</v>
      </c>
      <c r="D47" s="150"/>
      <c r="V47" s="18"/>
      <c r="W47" s="18"/>
      <c r="X47" s="18"/>
      <c r="Y47" s="18"/>
      <c r="Z47" s="18"/>
      <c r="AA47" s="15"/>
      <c r="AB47" s="18"/>
    </row>
    <row r="48" spans="1:33" ht="18" x14ac:dyDescent="0.25">
      <c r="A48" s="51">
        <v>7.5</v>
      </c>
      <c r="B48" s="52">
        <f>+B49+1.5</f>
        <v>120.28</v>
      </c>
      <c r="C48" s="151" t="s">
        <v>67</v>
      </c>
      <c r="D48" s="150"/>
    </row>
    <row r="49" spans="1:28" ht="18" x14ac:dyDescent="0.25">
      <c r="A49" s="51">
        <v>7.5</v>
      </c>
      <c r="B49" s="52">
        <v>118.78</v>
      </c>
      <c r="C49" s="152"/>
      <c r="D49" s="150"/>
    </row>
    <row r="50" spans="1:28" ht="18" x14ac:dyDescent="0.25">
      <c r="A50" s="51">
        <v>11</v>
      </c>
      <c r="B50" s="52">
        <v>119.991</v>
      </c>
      <c r="C50" s="151" t="s">
        <v>68</v>
      </c>
      <c r="D50" s="150"/>
    </row>
    <row r="51" spans="1:28" ht="18" x14ac:dyDescent="0.25">
      <c r="A51" s="51">
        <v>11</v>
      </c>
      <c r="B51" s="52">
        <f>+B50-2</f>
        <v>117.991</v>
      </c>
      <c r="C51" s="152"/>
      <c r="D51" s="150"/>
    </row>
    <row r="52" spans="1:28" ht="18" x14ac:dyDescent="0.25">
      <c r="A52" s="51">
        <v>17</v>
      </c>
      <c r="B52" s="52">
        <v>117.99</v>
      </c>
      <c r="C52" s="151" t="s">
        <v>69</v>
      </c>
      <c r="D52" s="150"/>
    </row>
    <row r="53" spans="1:28" ht="18" x14ac:dyDescent="0.25">
      <c r="A53" s="51">
        <v>17</v>
      </c>
      <c r="B53" s="52">
        <f>+B52-2</f>
        <v>115.99</v>
      </c>
      <c r="C53" s="152"/>
      <c r="D53" s="150"/>
    </row>
    <row r="54" spans="1:28" ht="18" x14ac:dyDescent="0.25">
      <c r="A54" s="51">
        <v>19</v>
      </c>
      <c r="B54" s="52">
        <v>115.991</v>
      </c>
      <c r="C54" s="151" t="s">
        <v>48</v>
      </c>
      <c r="D54" s="150"/>
    </row>
    <row r="55" spans="1:28" ht="18" x14ac:dyDescent="0.25">
      <c r="A55" s="51">
        <v>19</v>
      </c>
      <c r="B55" s="52">
        <f>+B54-1</f>
        <v>114.991</v>
      </c>
      <c r="C55" s="152"/>
      <c r="D55" s="150"/>
    </row>
    <row r="56" spans="1:28" ht="18" x14ac:dyDescent="0.25">
      <c r="A56" s="51"/>
      <c r="B56" s="52"/>
      <c r="C56" s="151"/>
      <c r="D56" s="77"/>
    </row>
    <row r="57" spans="1:28" ht="18" x14ac:dyDescent="0.25">
      <c r="A57" s="51"/>
      <c r="B57" s="52"/>
      <c r="C57" s="152"/>
      <c r="D57" s="77"/>
    </row>
    <row r="58" spans="1:28" ht="18" x14ac:dyDescent="0.25">
      <c r="A58" s="51"/>
      <c r="B58" s="52"/>
      <c r="C58" s="151"/>
      <c r="D58" s="77"/>
      <c r="V58" s="78"/>
      <c r="W58" s="78"/>
      <c r="X58" s="78"/>
      <c r="Y58" s="78"/>
      <c r="Z58" s="78"/>
      <c r="AA58" s="78"/>
      <c r="AB58" s="78"/>
    </row>
    <row r="59" spans="1:28" ht="18" x14ac:dyDescent="0.25">
      <c r="A59" s="51"/>
      <c r="B59" s="52"/>
      <c r="C59" s="152"/>
      <c r="D59" s="77"/>
      <c r="V59" s="78"/>
      <c r="W59" s="78"/>
      <c r="X59" s="78"/>
      <c r="Y59" s="78"/>
      <c r="Z59" s="78"/>
      <c r="AA59" s="78"/>
      <c r="AB59" s="78"/>
    </row>
    <row r="60" spans="1:28" ht="18" x14ac:dyDescent="0.25">
      <c r="A60" s="53">
        <v>0</v>
      </c>
      <c r="B60" s="54">
        <v>120.437</v>
      </c>
      <c r="C60" s="55" t="s">
        <v>29</v>
      </c>
      <c r="V60" s="78"/>
      <c r="W60" s="78"/>
      <c r="X60" s="78"/>
      <c r="Y60" s="78"/>
      <c r="Z60" s="78"/>
      <c r="AA60" s="78"/>
      <c r="AB60" s="78"/>
    </row>
    <row r="61" spans="1:28" ht="18" x14ac:dyDescent="0.25">
      <c r="A61" s="53">
        <v>323</v>
      </c>
      <c r="B61" s="54">
        <v>120.437</v>
      </c>
      <c r="C61" s="55" t="s">
        <v>29</v>
      </c>
      <c r="V61" s="78"/>
      <c r="W61" s="78"/>
      <c r="X61" s="78"/>
      <c r="Y61" s="78"/>
      <c r="Z61" s="78"/>
      <c r="AA61" s="78"/>
      <c r="AB61" s="78"/>
    </row>
    <row r="62" spans="1:28" ht="18" x14ac:dyDescent="0.25">
      <c r="A62" s="56" t="s">
        <v>30</v>
      </c>
      <c r="B62" s="56"/>
      <c r="C62" s="57">
        <v>107.991</v>
      </c>
    </row>
    <row r="63" spans="1:28" ht="18" x14ac:dyDescent="0.25">
      <c r="A63" s="59" t="s">
        <v>31</v>
      </c>
      <c r="B63" s="56"/>
      <c r="C63" s="52">
        <v>117.777</v>
      </c>
      <c r="E63" s="58">
        <f>+B60-C62</f>
        <v>12.445999999999998</v>
      </c>
    </row>
    <row r="64" spans="1:28" ht="18" x14ac:dyDescent="0.25">
      <c r="A64" s="147" t="s">
        <v>32</v>
      </c>
      <c r="B64" s="147"/>
      <c r="C64" s="57">
        <f>+Z4</f>
        <v>121</v>
      </c>
    </row>
    <row r="65" spans="1:3" ht="18" x14ac:dyDescent="0.25">
      <c r="A65" s="147" t="s">
        <v>33</v>
      </c>
      <c r="B65" s="147"/>
      <c r="C65" s="57">
        <f>+B60</f>
        <v>120.437</v>
      </c>
    </row>
  </sheetData>
  <mergeCells count="20">
    <mergeCell ref="C56:C57"/>
    <mergeCell ref="C58:C59"/>
    <mergeCell ref="A64:B64"/>
    <mergeCell ref="A65:B65"/>
    <mergeCell ref="AB2:AB3"/>
    <mergeCell ref="D45:D55"/>
    <mergeCell ref="C48:C49"/>
    <mergeCell ref="C50:C51"/>
    <mergeCell ref="C52:C53"/>
    <mergeCell ref="C54:C55"/>
    <mergeCell ref="D1:D43"/>
    <mergeCell ref="E1:T1"/>
    <mergeCell ref="V1:AB1"/>
    <mergeCell ref="AD1:AG1"/>
    <mergeCell ref="V2:V3"/>
    <mergeCell ref="W2:W3"/>
    <mergeCell ref="X2:X3"/>
    <mergeCell ref="Y2:Y3"/>
    <mergeCell ref="Z2:Z3"/>
    <mergeCell ref="AA2:AA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"/>
  <sheetViews>
    <sheetView zoomScale="50" zoomScaleNormal="50" workbookViewId="0">
      <selection activeCell="Q43" sqref="Q43"/>
    </sheetView>
  </sheetViews>
  <sheetFormatPr baseColWidth="10" defaultRowHeight="15" x14ac:dyDescent="0.25"/>
  <cols>
    <col min="1" max="1" width="34.7109375" bestFit="1" customWidth="1"/>
    <col min="2" max="2" width="11.85546875" bestFit="1" customWidth="1"/>
    <col min="3" max="3" width="27" bestFit="1" customWidth="1"/>
    <col min="22" max="22" width="22.140625" bestFit="1" customWidth="1"/>
    <col min="23" max="24" width="23" customWidth="1"/>
    <col min="25" max="25" width="21.5703125" customWidth="1"/>
    <col min="26" max="26" width="17.28515625" customWidth="1"/>
    <col min="27" max="27" width="13" bestFit="1" customWidth="1"/>
    <col min="28" max="28" width="29.85546875" bestFit="1" customWidth="1"/>
    <col min="31" max="31" width="17.85546875" bestFit="1" customWidth="1"/>
    <col min="33" max="33" width="25.5703125" bestFit="1" customWidth="1"/>
  </cols>
  <sheetData>
    <row r="1" spans="1:33" ht="20.25" x14ac:dyDescent="0.25">
      <c r="A1" s="1" t="s">
        <v>0</v>
      </c>
      <c r="B1" s="2" t="s">
        <v>1</v>
      </c>
      <c r="C1" s="3" t="s">
        <v>2</v>
      </c>
      <c r="D1" s="155" t="s">
        <v>3</v>
      </c>
      <c r="E1" s="156" t="s">
        <v>70</v>
      </c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4"/>
      <c r="V1" s="140" t="s">
        <v>71</v>
      </c>
      <c r="W1" s="141"/>
      <c r="X1" s="141"/>
      <c r="Y1" s="141"/>
      <c r="Z1" s="141"/>
      <c r="AA1" s="141"/>
      <c r="AB1" s="142"/>
      <c r="AC1" s="4"/>
      <c r="AD1" s="140" t="s">
        <v>6</v>
      </c>
      <c r="AE1" s="141"/>
      <c r="AF1" s="141"/>
      <c r="AG1" s="142"/>
    </row>
    <row r="2" spans="1:33" ht="20.25" x14ac:dyDescent="0.3">
      <c r="A2" s="5"/>
      <c r="B2" s="6">
        <f>+AA4</f>
        <v>100.363</v>
      </c>
      <c r="C2" s="20" t="s">
        <v>72</v>
      </c>
      <c r="D2" s="155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4"/>
      <c r="V2" s="143" t="s">
        <v>8</v>
      </c>
      <c r="W2" s="143" t="s">
        <v>9</v>
      </c>
      <c r="X2" s="143" t="s">
        <v>10</v>
      </c>
      <c r="Y2" s="143" t="s">
        <v>11</v>
      </c>
      <c r="Z2" s="143" t="s">
        <v>12</v>
      </c>
      <c r="AA2" s="145" t="s">
        <v>1</v>
      </c>
      <c r="AB2" s="148" t="s">
        <v>13</v>
      </c>
      <c r="AC2" s="9"/>
      <c r="AD2" s="10" t="s">
        <v>14</v>
      </c>
      <c r="AE2" s="11" t="s">
        <v>15</v>
      </c>
      <c r="AF2" s="11" t="s">
        <v>1</v>
      </c>
      <c r="AG2" s="12" t="s">
        <v>2</v>
      </c>
    </row>
    <row r="3" spans="1:33" ht="20.25" x14ac:dyDescent="0.3">
      <c r="A3" s="5">
        <f>+V5</f>
        <v>17</v>
      </c>
      <c r="B3" s="6">
        <f>+AA5</f>
        <v>99.417000000000002</v>
      </c>
      <c r="C3" s="20"/>
      <c r="D3" s="155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4"/>
      <c r="V3" s="144"/>
      <c r="W3" s="144"/>
      <c r="X3" s="144"/>
      <c r="Y3" s="144"/>
      <c r="Z3" s="144"/>
      <c r="AA3" s="146"/>
      <c r="AB3" s="149"/>
      <c r="AC3" s="9"/>
      <c r="AD3" s="14">
        <v>23</v>
      </c>
      <c r="AE3" s="14">
        <v>0</v>
      </c>
      <c r="AF3" s="15">
        <f>+AA12</f>
        <v>91.422999999999988</v>
      </c>
      <c r="AG3" s="13" t="s">
        <v>21</v>
      </c>
    </row>
    <row r="4" spans="1:33" ht="18" x14ac:dyDescent="0.25">
      <c r="A4" s="5">
        <f>+V11</f>
        <v>23</v>
      </c>
      <c r="B4" s="6">
        <f>+AA11</f>
        <v>91.422999999999988</v>
      </c>
      <c r="C4" s="24" t="s">
        <v>21</v>
      </c>
      <c r="D4" s="155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4"/>
      <c r="V4" s="18"/>
      <c r="W4" s="15">
        <v>0.36299999999999999</v>
      </c>
      <c r="X4" s="15"/>
      <c r="Y4" s="15"/>
      <c r="Z4" s="15">
        <v>100</v>
      </c>
      <c r="AA4" s="19">
        <f>+Z4+W4</f>
        <v>100.363</v>
      </c>
      <c r="AB4" s="20" t="s">
        <v>72</v>
      </c>
      <c r="AC4" s="9"/>
      <c r="AD4" s="14">
        <v>30</v>
      </c>
      <c r="AE4" s="14">
        <v>6.2</v>
      </c>
      <c r="AF4" s="15">
        <f t="shared" ref="AF4:AF23" si="0">+AA13</f>
        <v>85.222999999999985</v>
      </c>
      <c r="AG4" s="21"/>
    </row>
    <row r="5" spans="1:33" ht="18" x14ac:dyDescent="0.25">
      <c r="A5" s="5">
        <f t="shared" ref="A5:A25" si="1">+V12</f>
        <v>23</v>
      </c>
      <c r="B5" s="6">
        <f t="shared" ref="B5:B25" si="2">+AA12</f>
        <v>91.422999999999988</v>
      </c>
      <c r="C5" s="24"/>
      <c r="D5" s="15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18">
        <v>17</v>
      </c>
      <c r="W5" s="15"/>
      <c r="X5" s="15">
        <v>0.94599999999999995</v>
      </c>
      <c r="Y5" s="15"/>
      <c r="Z5" s="18"/>
      <c r="AA5" s="22">
        <f>+$AA$4-X5</f>
        <v>99.417000000000002</v>
      </c>
      <c r="AB5" s="13" t="s">
        <v>73</v>
      </c>
      <c r="AC5" s="23"/>
      <c r="AD5" s="14">
        <v>44</v>
      </c>
      <c r="AE5" s="14">
        <v>8.2799999999999994</v>
      </c>
      <c r="AF5" s="15">
        <f t="shared" si="0"/>
        <v>83.142999999999986</v>
      </c>
      <c r="AG5" s="21"/>
    </row>
    <row r="6" spans="1:33" ht="18" x14ac:dyDescent="0.25">
      <c r="A6" s="5">
        <f t="shared" si="1"/>
        <v>30</v>
      </c>
      <c r="B6" s="6">
        <f t="shared" si="2"/>
        <v>85.222999999999985</v>
      </c>
      <c r="C6" s="24"/>
      <c r="D6" s="15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8"/>
      <c r="W6" s="15">
        <v>0.64300000000000002</v>
      </c>
      <c r="X6" s="15"/>
      <c r="Y6" s="15">
        <v>4.6920000000000002</v>
      </c>
      <c r="Z6" s="18"/>
      <c r="AA6" s="22">
        <f>+$AA$4+W6-Y6</f>
        <v>96.313999999999993</v>
      </c>
      <c r="AB6" s="20" t="s">
        <v>64</v>
      </c>
      <c r="AC6" s="23"/>
      <c r="AD6" s="14">
        <v>59</v>
      </c>
      <c r="AE6" s="14">
        <v>10.119999999999999</v>
      </c>
      <c r="AF6" s="15">
        <f t="shared" si="0"/>
        <v>81.302999999999983</v>
      </c>
      <c r="AG6" s="21"/>
    </row>
    <row r="7" spans="1:33" ht="18" x14ac:dyDescent="0.25">
      <c r="A7" s="5">
        <f t="shared" si="1"/>
        <v>44</v>
      </c>
      <c r="B7" s="6">
        <f t="shared" si="2"/>
        <v>83.142999999999986</v>
      </c>
      <c r="C7" s="13"/>
      <c r="D7" s="15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8"/>
      <c r="W7" s="32"/>
      <c r="X7" s="15">
        <v>1.63</v>
      </c>
      <c r="Y7" s="15"/>
      <c r="Z7" s="18"/>
      <c r="AA7" s="22">
        <f>+$AA$6-X7</f>
        <v>94.683999999999997</v>
      </c>
      <c r="AB7" s="24" t="s">
        <v>74</v>
      </c>
      <c r="AC7" s="23"/>
      <c r="AD7" s="14">
        <v>73</v>
      </c>
      <c r="AE7" s="14">
        <v>10.3</v>
      </c>
      <c r="AF7" s="15">
        <f t="shared" si="0"/>
        <v>81.12299999999999</v>
      </c>
      <c r="AG7" s="21"/>
    </row>
    <row r="8" spans="1:33" ht="18" x14ac:dyDescent="0.25">
      <c r="A8" s="5">
        <f t="shared" si="1"/>
        <v>59</v>
      </c>
      <c r="B8" s="6">
        <f t="shared" si="2"/>
        <v>81.302999999999983</v>
      </c>
      <c r="C8" s="13"/>
      <c r="D8" s="15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8"/>
      <c r="W8" s="15"/>
      <c r="X8" s="15">
        <v>2.62</v>
      </c>
      <c r="Y8" s="15"/>
      <c r="Z8" s="18"/>
      <c r="AA8" s="22">
        <f t="shared" ref="AA8:AA11" si="3">+$AA$6-X8</f>
        <v>93.693999999999988</v>
      </c>
      <c r="AB8" s="24" t="s">
        <v>53</v>
      </c>
      <c r="AC8" s="23"/>
      <c r="AD8" s="14">
        <v>87</v>
      </c>
      <c r="AE8" s="14">
        <v>10.63</v>
      </c>
      <c r="AF8" s="15">
        <f t="shared" si="0"/>
        <v>80.792999999999992</v>
      </c>
      <c r="AG8" s="21"/>
    </row>
    <row r="9" spans="1:33" ht="18" x14ac:dyDescent="0.25">
      <c r="A9" s="5">
        <f t="shared" si="1"/>
        <v>73</v>
      </c>
      <c r="B9" s="6">
        <f t="shared" si="2"/>
        <v>81.12299999999999</v>
      </c>
      <c r="C9" s="13"/>
      <c r="D9" s="15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8"/>
      <c r="W9" s="15"/>
      <c r="X9" s="15">
        <v>3.63</v>
      </c>
      <c r="Y9" s="15"/>
      <c r="Z9" s="18"/>
      <c r="AA9" s="22">
        <f t="shared" si="3"/>
        <v>92.683999999999997</v>
      </c>
      <c r="AB9" s="13" t="s">
        <v>42</v>
      </c>
      <c r="AC9" s="23"/>
      <c r="AD9" s="14">
        <v>101</v>
      </c>
      <c r="AE9" s="14">
        <v>10.9</v>
      </c>
      <c r="AF9" s="15">
        <f t="shared" si="0"/>
        <v>80.522999999999982</v>
      </c>
      <c r="AG9" s="21"/>
    </row>
    <row r="10" spans="1:33" ht="18" x14ac:dyDescent="0.25">
      <c r="A10" s="5">
        <f t="shared" si="1"/>
        <v>87</v>
      </c>
      <c r="B10" s="6">
        <f t="shared" si="2"/>
        <v>80.792999999999992</v>
      </c>
      <c r="C10" s="13"/>
      <c r="D10" s="15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8"/>
      <c r="W10" s="15"/>
      <c r="X10" s="15">
        <v>4.63</v>
      </c>
      <c r="Y10" s="15"/>
      <c r="Z10" s="18"/>
      <c r="AA10" s="22">
        <f t="shared" si="3"/>
        <v>91.683999999999997</v>
      </c>
      <c r="AB10" s="13" t="s">
        <v>43</v>
      </c>
      <c r="AC10" s="23"/>
      <c r="AD10" s="14">
        <v>116</v>
      </c>
      <c r="AE10" s="14">
        <v>11.06</v>
      </c>
      <c r="AF10" s="15">
        <f t="shared" si="0"/>
        <v>80.362999999999985</v>
      </c>
      <c r="AG10" s="21"/>
    </row>
    <row r="11" spans="1:33" ht="18" x14ac:dyDescent="0.25">
      <c r="A11" s="5">
        <f t="shared" si="1"/>
        <v>101</v>
      </c>
      <c r="B11" s="6">
        <f t="shared" si="2"/>
        <v>80.522999999999982</v>
      </c>
      <c r="C11" s="13"/>
      <c r="D11" s="15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8">
        <v>23</v>
      </c>
      <c r="W11" s="15"/>
      <c r="X11" s="15">
        <v>4.891</v>
      </c>
      <c r="Y11" s="15"/>
      <c r="Z11" s="18"/>
      <c r="AA11" s="22">
        <f t="shared" si="3"/>
        <v>91.422999999999988</v>
      </c>
      <c r="AB11" s="13" t="s">
        <v>21</v>
      </c>
      <c r="AC11" s="23"/>
      <c r="AD11" s="14">
        <v>131</v>
      </c>
      <c r="AE11" s="14">
        <v>10.97</v>
      </c>
      <c r="AF11" s="15">
        <f t="shared" si="0"/>
        <v>80.452999999999989</v>
      </c>
      <c r="AG11" s="21"/>
    </row>
    <row r="12" spans="1:33" ht="18" x14ac:dyDescent="0.25">
      <c r="A12" s="5">
        <f t="shared" si="1"/>
        <v>116</v>
      </c>
      <c r="B12" s="6">
        <f t="shared" si="2"/>
        <v>80.362999999999985</v>
      </c>
      <c r="C12" s="28"/>
      <c r="D12" s="15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25">
        <f>+AD3</f>
        <v>23</v>
      </c>
      <c r="W12" s="15"/>
      <c r="X12" s="26">
        <f>+AE3</f>
        <v>0</v>
      </c>
      <c r="Y12" s="15"/>
      <c r="Z12" s="18"/>
      <c r="AA12" s="22">
        <f>+$AA$11-X12</f>
        <v>91.422999999999988</v>
      </c>
      <c r="AB12" s="13"/>
      <c r="AC12" s="23"/>
      <c r="AD12" s="14">
        <v>146</v>
      </c>
      <c r="AE12" s="14">
        <v>10.8</v>
      </c>
      <c r="AF12" s="15">
        <f t="shared" si="0"/>
        <v>80.62299999999999</v>
      </c>
      <c r="AG12" s="21"/>
    </row>
    <row r="13" spans="1:33" ht="18" x14ac:dyDescent="0.25">
      <c r="A13" s="5">
        <f t="shared" si="1"/>
        <v>131</v>
      </c>
      <c r="B13" s="6">
        <f t="shared" si="2"/>
        <v>80.452999999999989</v>
      </c>
      <c r="C13" s="13"/>
      <c r="D13" s="15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25">
        <f t="shared" ref="V13:V32" si="4">+AD4</f>
        <v>30</v>
      </c>
      <c r="W13" s="15"/>
      <c r="X13" s="26">
        <f t="shared" ref="X13:X32" si="5">+AE4</f>
        <v>6.2</v>
      </c>
      <c r="Y13" s="15"/>
      <c r="Z13" s="18"/>
      <c r="AA13" s="22">
        <f t="shared" ref="AA13:AA32" si="6">+$AA$11-X13</f>
        <v>85.222999999999985</v>
      </c>
      <c r="AB13" s="28"/>
      <c r="AC13" s="23"/>
      <c r="AD13" s="14">
        <v>161</v>
      </c>
      <c r="AE13" s="14">
        <v>11.2</v>
      </c>
      <c r="AF13" s="15">
        <f t="shared" si="0"/>
        <v>80.222999999999985</v>
      </c>
      <c r="AG13" s="21"/>
    </row>
    <row r="14" spans="1:33" ht="18" x14ac:dyDescent="0.25">
      <c r="A14" s="5">
        <f t="shared" si="1"/>
        <v>146</v>
      </c>
      <c r="B14" s="6">
        <f t="shared" si="2"/>
        <v>80.62299999999999</v>
      </c>
      <c r="C14" s="13"/>
      <c r="D14" s="15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25">
        <f t="shared" si="4"/>
        <v>44</v>
      </c>
      <c r="W14" s="15"/>
      <c r="X14" s="26">
        <f t="shared" si="5"/>
        <v>8.2799999999999994</v>
      </c>
      <c r="Y14" s="15"/>
      <c r="Z14" s="18"/>
      <c r="AA14" s="22">
        <f t="shared" si="6"/>
        <v>83.142999999999986</v>
      </c>
      <c r="AB14" s="28"/>
      <c r="AC14" s="23"/>
      <c r="AD14" s="14">
        <v>176</v>
      </c>
      <c r="AE14" s="14">
        <v>11.54</v>
      </c>
      <c r="AF14" s="15">
        <f t="shared" si="0"/>
        <v>79.882999999999981</v>
      </c>
      <c r="AG14" s="21"/>
    </row>
    <row r="15" spans="1:33" ht="18" x14ac:dyDescent="0.25">
      <c r="A15" s="5">
        <f t="shared" si="1"/>
        <v>161</v>
      </c>
      <c r="B15" s="6">
        <f t="shared" si="2"/>
        <v>80.222999999999985</v>
      </c>
      <c r="C15" s="28"/>
      <c r="D15" s="15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5">
        <f t="shared" si="4"/>
        <v>59</v>
      </c>
      <c r="W15" s="15"/>
      <c r="X15" s="26">
        <f t="shared" si="5"/>
        <v>10.119999999999999</v>
      </c>
      <c r="Y15" s="15"/>
      <c r="Z15" s="18"/>
      <c r="AA15" s="22">
        <f t="shared" si="6"/>
        <v>81.302999999999983</v>
      </c>
      <c r="AB15" s="13"/>
      <c r="AC15" s="23"/>
      <c r="AD15" s="14">
        <v>191</v>
      </c>
      <c r="AE15" s="14">
        <v>12.1</v>
      </c>
      <c r="AF15" s="15">
        <f t="shared" si="0"/>
        <v>79.322999999999993</v>
      </c>
      <c r="AG15" s="21"/>
    </row>
    <row r="16" spans="1:33" ht="18" x14ac:dyDescent="0.25">
      <c r="A16" s="5">
        <f t="shared" si="1"/>
        <v>176</v>
      </c>
      <c r="B16" s="6">
        <f t="shared" si="2"/>
        <v>79.882999999999981</v>
      </c>
      <c r="C16" s="30"/>
      <c r="D16" s="15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25">
        <f t="shared" si="4"/>
        <v>73</v>
      </c>
      <c r="W16" s="15"/>
      <c r="X16" s="26">
        <f t="shared" si="5"/>
        <v>10.3</v>
      </c>
      <c r="Y16" s="15"/>
      <c r="Z16" s="18"/>
      <c r="AA16" s="22">
        <f t="shared" si="6"/>
        <v>81.12299999999999</v>
      </c>
      <c r="AB16" s="13"/>
      <c r="AC16" s="23"/>
      <c r="AD16" s="14">
        <v>209</v>
      </c>
      <c r="AE16" s="14">
        <v>11.75</v>
      </c>
      <c r="AF16" s="15">
        <f t="shared" si="0"/>
        <v>79.672999999999988</v>
      </c>
      <c r="AG16" s="21"/>
    </row>
    <row r="17" spans="1:33" ht="18" x14ac:dyDescent="0.25">
      <c r="A17" s="5">
        <f t="shared" si="1"/>
        <v>191</v>
      </c>
      <c r="B17" s="6">
        <f t="shared" si="2"/>
        <v>79.322999999999993</v>
      </c>
      <c r="C17" s="30"/>
      <c r="D17" s="15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25">
        <f t="shared" si="4"/>
        <v>87</v>
      </c>
      <c r="W17" s="15"/>
      <c r="X17" s="26">
        <f t="shared" si="5"/>
        <v>10.63</v>
      </c>
      <c r="Y17" s="15"/>
      <c r="Z17" s="18"/>
      <c r="AA17" s="22">
        <f t="shared" si="6"/>
        <v>80.792999999999992</v>
      </c>
      <c r="AB17" s="28"/>
      <c r="AC17" s="23"/>
      <c r="AD17" s="29">
        <v>227</v>
      </c>
      <c r="AE17" s="14">
        <v>11.6</v>
      </c>
      <c r="AF17" s="15">
        <f t="shared" si="0"/>
        <v>79.822999999999993</v>
      </c>
      <c r="AG17" s="20"/>
    </row>
    <row r="18" spans="1:33" ht="18" x14ac:dyDescent="0.25">
      <c r="A18" s="5">
        <f t="shared" si="1"/>
        <v>209</v>
      </c>
      <c r="B18" s="6">
        <f t="shared" si="2"/>
        <v>79.672999999999988</v>
      </c>
      <c r="C18" s="13"/>
      <c r="D18" s="15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25">
        <f t="shared" si="4"/>
        <v>101</v>
      </c>
      <c r="W18" s="15"/>
      <c r="X18" s="26">
        <f t="shared" si="5"/>
        <v>10.9</v>
      </c>
      <c r="Y18" s="15"/>
      <c r="Z18" s="18"/>
      <c r="AA18" s="22">
        <f t="shared" si="6"/>
        <v>80.522999999999982</v>
      </c>
      <c r="AB18" s="30"/>
      <c r="AC18" s="23"/>
      <c r="AD18" s="29">
        <v>245</v>
      </c>
      <c r="AE18" s="14">
        <v>9.5</v>
      </c>
      <c r="AF18" s="15">
        <f t="shared" si="0"/>
        <v>81.922999999999988</v>
      </c>
      <c r="AG18" s="21"/>
    </row>
    <row r="19" spans="1:33" ht="18" x14ac:dyDescent="0.25">
      <c r="A19" s="5">
        <f t="shared" si="1"/>
        <v>227</v>
      </c>
      <c r="B19" s="6">
        <f t="shared" si="2"/>
        <v>79.822999999999993</v>
      </c>
      <c r="C19" s="28"/>
      <c r="D19" s="15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5">
        <f t="shared" si="4"/>
        <v>116</v>
      </c>
      <c r="W19" s="15"/>
      <c r="X19" s="26">
        <f t="shared" si="5"/>
        <v>11.06</v>
      </c>
      <c r="Y19" s="15"/>
      <c r="Z19" s="18"/>
      <c r="AA19" s="22">
        <f t="shared" si="6"/>
        <v>80.362999999999985</v>
      </c>
      <c r="AB19" s="30"/>
      <c r="AC19" s="9"/>
      <c r="AD19" s="29">
        <v>263</v>
      </c>
      <c r="AE19" s="31">
        <v>10.01</v>
      </c>
      <c r="AF19" s="15">
        <f t="shared" si="0"/>
        <v>81.412999999999982</v>
      </c>
      <c r="AG19" s="28"/>
    </row>
    <row r="20" spans="1:33" ht="18" x14ac:dyDescent="0.25">
      <c r="A20" s="5">
        <f t="shared" si="1"/>
        <v>245</v>
      </c>
      <c r="B20" s="6">
        <f t="shared" si="2"/>
        <v>81.922999999999988</v>
      </c>
      <c r="C20" s="13"/>
      <c r="D20" s="15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5">
        <f t="shared" si="4"/>
        <v>131</v>
      </c>
      <c r="W20" s="15"/>
      <c r="X20" s="26">
        <f t="shared" si="5"/>
        <v>10.97</v>
      </c>
      <c r="Y20" s="15"/>
      <c r="Z20" s="18"/>
      <c r="AA20" s="22">
        <f t="shared" si="6"/>
        <v>80.452999999999989</v>
      </c>
      <c r="AB20" s="13"/>
      <c r="AC20" s="9"/>
      <c r="AD20" s="29">
        <v>281</v>
      </c>
      <c r="AE20" s="31">
        <v>10.199999999999999</v>
      </c>
      <c r="AF20" s="15">
        <f t="shared" si="0"/>
        <v>81.222999999999985</v>
      </c>
      <c r="AG20" s="21"/>
    </row>
    <row r="21" spans="1:33" ht="18" x14ac:dyDescent="0.25">
      <c r="A21" s="5">
        <f t="shared" si="1"/>
        <v>263</v>
      </c>
      <c r="B21" s="6">
        <f t="shared" si="2"/>
        <v>81.412999999999982</v>
      </c>
      <c r="C21" s="28"/>
      <c r="D21" s="15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25">
        <f t="shared" si="4"/>
        <v>146</v>
      </c>
      <c r="W21" s="15"/>
      <c r="X21" s="26">
        <f t="shared" si="5"/>
        <v>10.8</v>
      </c>
      <c r="Y21" s="15"/>
      <c r="Z21" s="18"/>
      <c r="AA21" s="22">
        <f t="shared" si="6"/>
        <v>80.62299999999999</v>
      </c>
      <c r="AB21" s="28"/>
      <c r="AC21" s="9"/>
      <c r="AD21" s="29">
        <v>301</v>
      </c>
      <c r="AE21" s="31">
        <v>8.15</v>
      </c>
      <c r="AF21" s="15">
        <f t="shared" si="0"/>
        <v>83.272999999999982</v>
      </c>
      <c r="AG21" s="20"/>
    </row>
    <row r="22" spans="1:33" ht="18" x14ac:dyDescent="0.25">
      <c r="A22" s="5">
        <f t="shared" si="1"/>
        <v>281</v>
      </c>
      <c r="B22" s="6">
        <f t="shared" si="2"/>
        <v>81.222999999999985</v>
      </c>
      <c r="C22" s="24"/>
      <c r="D22" s="15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25">
        <f t="shared" si="4"/>
        <v>161</v>
      </c>
      <c r="W22" s="15"/>
      <c r="X22" s="26">
        <f t="shared" si="5"/>
        <v>11.2</v>
      </c>
      <c r="Y22" s="15"/>
      <c r="Z22" s="18"/>
      <c r="AA22" s="22">
        <f t="shared" si="6"/>
        <v>80.222999999999985</v>
      </c>
      <c r="AB22" s="13"/>
      <c r="AC22" s="9"/>
      <c r="AD22" s="29">
        <v>321</v>
      </c>
      <c r="AE22" s="31">
        <v>5.85</v>
      </c>
      <c r="AF22" s="15">
        <f t="shared" si="0"/>
        <v>85.572999999999993</v>
      </c>
      <c r="AG22" s="28"/>
    </row>
    <row r="23" spans="1:33" ht="18" x14ac:dyDescent="0.25">
      <c r="A23" s="5">
        <f t="shared" si="1"/>
        <v>301</v>
      </c>
      <c r="B23" s="6">
        <f t="shared" si="2"/>
        <v>83.272999999999982</v>
      </c>
      <c r="C23" s="24"/>
      <c r="D23" s="15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25">
        <f t="shared" si="4"/>
        <v>176</v>
      </c>
      <c r="W23" s="15"/>
      <c r="X23" s="26">
        <f t="shared" si="5"/>
        <v>11.54</v>
      </c>
      <c r="Y23" s="15"/>
      <c r="Z23" s="18"/>
      <c r="AA23" s="22">
        <f t="shared" si="6"/>
        <v>79.882999999999981</v>
      </c>
      <c r="AB23" s="28"/>
      <c r="AC23" s="9"/>
      <c r="AD23" s="29">
        <v>331</v>
      </c>
      <c r="AE23" s="31">
        <v>0</v>
      </c>
      <c r="AF23" s="15">
        <f t="shared" si="0"/>
        <v>91.422999999999988</v>
      </c>
      <c r="AG23" s="13" t="s">
        <v>16</v>
      </c>
    </row>
    <row r="24" spans="1:33" ht="18" x14ac:dyDescent="0.25">
      <c r="A24" s="5">
        <f t="shared" si="1"/>
        <v>321</v>
      </c>
      <c r="B24" s="6">
        <f t="shared" si="2"/>
        <v>85.572999999999993</v>
      </c>
      <c r="C24" s="24"/>
      <c r="D24" s="15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25">
        <f t="shared" si="4"/>
        <v>191</v>
      </c>
      <c r="W24" s="15"/>
      <c r="X24" s="26">
        <f t="shared" si="5"/>
        <v>12.1</v>
      </c>
      <c r="Y24" s="32"/>
      <c r="Z24" s="32"/>
      <c r="AA24" s="22">
        <f t="shared" si="6"/>
        <v>79.322999999999993</v>
      </c>
      <c r="AB24" s="24"/>
      <c r="AC24" s="9"/>
      <c r="AD24" s="29"/>
      <c r="AE24" s="31"/>
      <c r="AF24" s="15"/>
      <c r="AG24" s="13"/>
    </row>
    <row r="25" spans="1:33" ht="18" x14ac:dyDescent="0.25">
      <c r="A25" s="5">
        <f t="shared" si="1"/>
        <v>331</v>
      </c>
      <c r="B25" s="6">
        <f t="shared" si="2"/>
        <v>91.422999999999988</v>
      </c>
      <c r="C25" s="13" t="s">
        <v>16</v>
      </c>
      <c r="D25" s="15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25">
        <f t="shared" si="4"/>
        <v>209</v>
      </c>
      <c r="W25" s="32"/>
      <c r="X25" s="26">
        <f t="shared" si="5"/>
        <v>11.75</v>
      </c>
      <c r="Y25" s="32"/>
      <c r="Z25" s="32"/>
      <c r="AA25" s="22">
        <f t="shared" si="6"/>
        <v>79.672999999999988</v>
      </c>
      <c r="AB25" s="24"/>
      <c r="AC25" s="9"/>
      <c r="AD25" s="29"/>
      <c r="AE25" s="31"/>
      <c r="AF25" s="15"/>
      <c r="AG25" s="13"/>
    </row>
    <row r="26" spans="1:33" ht="18" x14ac:dyDescent="0.25">
      <c r="A26" s="5">
        <f>+V34</f>
        <v>338</v>
      </c>
      <c r="B26" s="6">
        <f>+AA34</f>
        <v>95.397999999999996</v>
      </c>
      <c r="C26" s="28"/>
      <c r="D26" s="15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25">
        <f t="shared" si="4"/>
        <v>227</v>
      </c>
      <c r="W26" s="32"/>
      <c r="X26" s="26">
        <f t="shared" si="5"/>
        <v>11.6</v>
      </c>
      <c r="Y26" s="32"/>
      <c r="Z26" s="32"/>
      <c r="AA26" s="22">
        <f t="shared" si="6"/>
        <v>79.822999999999993</v>
      </c>
      <c r="AB26" s="24"/>
      <c r="AC26" s="9"/>
      <c r="AD26" s="29"/>
      <c r="AE26" s="33"/>
      <c r="AF26" s="15"/>
      <c r="AG26" s="13"/>
    </row>
    <row r="27" spans="1:33" ht="18" x14ac:dyDescent="0.25">
      <c r="A27" s="5">
        <f>+V35</f>
        <v>341</v>
      </c>
      <c r="B27" s="6">
        <f>+AA35</f>
        <v>95.762999999999991</v>
      </c>
      <c r="C27" s="20" t="s">
        <v>75</v>
      </c>
      <c r="D27" s="15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25">
        <f t="shared" si="4"/>
        <v>245</v>
      </c>
      <c r="W27" s="32"/>
      <c r="X27" s="26">
        <f t="shared" si="5"/>
        <v>9.5</v>
      </c>
      <c r="Y27" s="32"/>
      <c r="Z27" s="32"/>
      <c r="AA27" s="22">
        <f t="shared" si="6"/>
        <v>81.922999999999988</v>
      </c>
      <c r="AB27" s="24"/>
      <c r="AC27" s="9"/>
      <c r="AD27" s="29"/>
      <c r="AE27" s="33"/>
      <c r="AF27" s="15"/>
      <c r="AG27" s="13"/>
    </row>
    <row r="28" spans="1:33" ht="18" x14ac:dyDescent="0.25">
      <c r="A28" s="5"/>
      <c r="B28" s="6"/>
      <c r="C28" s="13"/>
      <c r="D28" s="15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25">
        <f t="shared" si="4"/>
        <v>263</v>
      </c>
      <c r="W28" s="32"/>
      <c r="X28" s="26">
        <f t="shared" si="5"/>
        <v>10.01</v>
      </c>
      <c r="Y28" s="32"/>
      <c r="Z28" s="32"/>
      <c r="AA28" s="22">
        <f t="shared" si="6"/>
        <v>81.412999999999982</v>
      </c>
      <c r="AB28" s="28"/>
      <c r="AC28" s="9"/>
      <c r="AD28" s="29"/>
      <c r="AE28" s="33"/>
      <c r="AF28" s="15"/>
      <c r="AG28" s="13"/>
    </row>
    <row r="29" spans="1:33" ht="18" x14ac:dyDescent="0.25">
      <c r="A29" s="5"/>
      <c r="B29" s="6"/>
      <c r="C29" s="13"/>
      <c r="D29" s="15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25">
        <f t="shared" si="4"/>
        <v>281</v>
      </c>
      <c r="W29" s="32"/>
      <c r="X29" s="26">
        <f t="shared" si="5"/>
        <v>10.199999999999999</v>
      </c>
      <c r="Y29" s="32"/>
      <c r="Z29" s="32"/>
      <c r="AA29" s="22">
        <f t="shared" si="6"/>
        <v>81.222999999999985</v>
      </c>
      <c r="AB29" s="13"/>
      <c r="AC29" s="9"/>
      <c r="AD29" s="29"/>
      <c r="AE29" s="31"/>
      <c r="AF29" s="15"/>
      <c r="AG29" s="13"/>
    </row>
    <row r="30" spans="1:33" ht="18" x14ac:dyDescent="0.25">
      <c r="A30" s="5"/>
      <c r="B30" s="6"/>
      <c r="C30" s="13"/>
      <c r="D30" s="15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25">
        <f t="shared" si="4"/>
        <v>301</v>
      </c>
      <c r="W30" s="32"/>
      <c r="X30" s="26">
        <f t="shared" si="5"/>
        <v>8.15</v>
      </c>
      <c r="Y30" s="32"/>
      <c r="Z30" s="32"/>
      <c r="AA30" s="22">
        <f t="shared" si="6"/>
        <v>83.272999999999982</v>
      </c>
      <c r="AB30" s="13"/>
      <c r="AC30" s="9"/>
      <c r="AD30" s="29"/>
      <c r="AE30" s="31"/>
      <c r="AF30" s="15"/>
      <c r="AG30" s="21"/>
    </row>
    <row r="31" spans="1:33" ht="18" x14ac:dyDescent="0.25">
      <c r="A31" s="5"/>
      <c r="B31" s="6"/>
      <c r="C31" s="13"/>
      <c r="D31" s="15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25">
        <f t="shared" si="4"/>
        <v>321</v>
      </c>
      <c r="W31" s="15"/>
      <c r="X31" s="26">
        <f t="shared" si="5"/>
        <v>5.85</v>
      </c>
      <c r="Y31" s="15"/>
      <c r="Z31" s="18"/>
      <c r="AA31" s="22">
        <f t="shared" si="6"/>
        <v>85.572999999999993</v>
      </c>
      <c r="AB31" s="13"/>
      <c r="AC31" s="9"/>
      <c r="AD31" s="29"/>
      <c r="AE31" s="31"/>
      <c r="AF31" s="15"/>
      <c r="AG31" s="21"/>
    </row>
    <row r="32" spans="1:33" ht="18" x14ac:dyDescent="0.25">
      <c r="A32" s="5"/>
      <c r="B32" s="6"/>
      <c r="C32" s="13"/>
      <c r="D32" s="15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25">
        <f t="shared" si="4"/>
        <v>331</v>
      </c>
      <c r="W32" s="15"/>
      <c r="X32" s="26">
        <f t="shared" si="5"/>
        <v>0</v>
      </c>
      <c r="Y32" s="15"/>
      <c r="Z32" s="18"/>
      <c r="AA32" s="22">
        <f t="shared" si="6"/>
        <v>91.422999999999988</v>
      </c>
      <c r="AB32" s="13" t="s">
        <v>16</v>
      </c>
      <c r="AC32" s="9"/>
      <c r="AD32" s="34"/>
      <c r="AE32" s="34"/>
      <c r="AF32" s="34"/>
      <c r="AG32" s="34"/>
    </row>
    <row r="33" spans="1:33" ht="18" x14ac:dyDescent="0.25">
      <c r="A33" s="5"/>
      <c r="B33" s="6"/>
      <c r="C33" s="20"/>
      <c r="D33" s="15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18">
        <v>331</v>
      </c>
      <c r="W33" s="15">
        <v>4.9210000000000003</v>
      </c>
      <c r="X33" s="15"/>
      <c r="Y33" s="15"/>
      <c r="Z33" s="18"/>
      <c r="AA33" s="22">
        <f>+$AA$11+W33</f>
        <v>96.343999999999994</v>
      </c>
      <c r="AB33" s="28"/>
      <c r="AC33" s="4"/>
      <c r="AD33" s="4"/>
      <c r="AE33" s="4"/>
      <c r="AF33" s="4"/>
      <c r="AG33" s="4"/>
    </row>
    <row r="34" spans="1:33" ht="18.75" x14ac:dyDescent="0.3">
      <c r="A34" s="5"/>
      <c r="B34" s="6"/>
      <c r="C34" s="35"/>
      <c r="D34" s="160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18">
        <v>338</v>
      </c>
      <c r="W34" s="15"/>
      <c r="X34" s="15">
        <v>0.94599999999999995</v>
      </c>
      <c r="Y34" s="15"/>
      <c r="Z34" s="18"/>
      <c r="AA34" s="22">
        <f>+$AA$33-X34</f>
        <v>95.397999999999996</v>
      </c>
      <c r="AB34" s="13"/>
      <c r="AC34" s="9"/>
      <c r="AD34" s="36"/>
      <c r="AE34" s="37"/>
      <c r="AF34" s="38"/>
      <c r="AG34" s="39"/>
    </row>
    <row r="35" spans="1:33" ht="18.75" x14ac:dyDescent="0.3">
      <c r="A35" s="5"/>
      <c r="B35" s="6"/>
      <c r="C35" s="35"/>
      <c r="D35" s="79"/>
      <c r="E35" s="4"/>
      <c r="F35" s="4"/>
      <c r="G35" s="4"/>
      <c r="H35" s="4"/>
      <c r="I35" s="4"/>
      <c r="J35" s="4"/>
      <c r="K35" s="4"/>
      <c r="L35" s="4"/>
      <c r="M35" s="4"/>
      <c r="N35" s="40"/>
      <c r="O35" s="4"/>
      <c r="P35" s="4"/>
      <c r="Q35" s="4"/>
      <c r="R35" s="4"/>
      <c r="S35" s="4"/>
      <c r="T35" s="4"/>
      <c r="U35" s="4"/>
      <c r="V35" s="18">
        <v>341</v>
      </c>
      <c r="W35" s="15"/>
      <c r="X35" s="15">
        <v>0.58099999999999996</v>
      </c>
      <c r="Y35" s="15"/>
      <c r="Z35" s="15"/>
      <c r="AA35" s="22">
        <f>+$AA$33-X35</f>
        <v>95.762999999999991</v>
      </c>
      <c r="AB35" s="20" t="s">
        <v>75</v>
      </c>
      <c r="AC35" s="9"/>
      <c r="AD35" s="36"/>
      <c r="AE35" s="37"/>
      <c r="AF35" s="38"/>
      <c r="AG35" s="39"/>
    </row>
    <row r="36" spans="1:33" ht="18.75" x14ac:dyDescent="0.3">
      <c r="A36" s="63"/>
      <c r="B36" s="64"/>
      <c r="C36" s="65"/>
      <c r="D36" s="79"/>
      <c r="E36" s="4"/>
      <c r="F36" s="4"/>
      <c r="G36" s="4"/>
      <c r="H36" s="4"/>
      <c r="I36" s="4"/>
      <c r="J36" s="4"/>
      <c r="K36" s="4"/>
      <c r="L36" s="4"/>
      <c r="M36" s="4"/>
      <c r="N36" s="40"/>
      <c r="O36" s="4"/>
      <c r="P36" s="4"/>
      <c r="Q36" s="4"/>
      <c r="R36" s="4"/>
      <c r="S36" s="4"/>
      <c r="T36" s="4"/>
      <c r="U36" s="4"/>
      <c r="V36" s="18"/>
      <c r="W36" s="15"/>
      <c r="X36" s="15"/>
      <c r="Y36" s="15"/>
      <c r="Z36" s="15"/>
      <c r="AA36" s="22"/>
      <c r="AB36" s="20"/>
      <c r="AC36" s="9"/>
      <c r="AD36" s="36"/>
      <c r="AE36" s="37"/>
      <c r="AF36" s="38"/>
      <c r="AG36" s="39"/>
    </row>
    <row r="37" spans="1:33" ht="18.75" x14ac:dyDescent="0.3">
      <c r="A37" s="63"/>
      <c r="B37" s="64"/>
      <c r="C37" s="65"/>
      <c r="D37" s="79"/>
      <c r="E37" s="4"/>
      <c r="F37" s="4"/>
      <c r="G37" s="4"/>
      <c r="H37" s="4"/>
      <c r="I37" s="4"/>
      <c r="J37" s="4"/>
      <c r="K37" s="4"/>
      <c r="L37" s="4"/>
      <c r="M37" s="4"/>
      <c r="N37" s="40"/>
      <c r="O37" s="4"/>
      <c r="P37" s="4"/>
      <c r="Q37" s="4"/>
      <c r="R37" s="4"/>
      <c r="S37" s="4"/>
      <c r="T37" s="4"/>
      <c r="U37" s="4"/>
      <c r="V37" s="18"/>
      <c r="W37" s="15"/>
      <c r="X37" s="15"/>
      <c r="Y37" s="15"/>
      <c r="Z37" s="15"/>
      <c r="AA37" s="22"/>
      <c r="AB37" s="20"/>
      <c r="AC37" s="9"/>
      <c r="AD37" s="36"/>
      <c r="AE37" s="37"/>
      <c r="AF37" s="38"/>
      <c r="AG37" s="39"/>
    </row>
    <row r="38" spans="1:33" ht="18.75" x14ac:dyDescent="0.3">
      <c r="A38" s="63"/>
      <c r="B38" s="64"/>
      <c r="C38" s="65"/>
      <c r="D38" s="79"/>
      <c r="E38" s="4"/>
      <c r="F38" s="4"/>
      <c r="G38" s="4"/>
      <c r="H38" s="4"/>
      <c r="I38" s="4"/>
      <c r="J38" s="4"/>
      <c r="K38" s="4"/>
      <c r="L38" s="4"/>
      <c r="M38" s="4"/>
      <c r="N38" s="40"/>
      <c r="O38" s="4"/>
      <c r="P38" s="4"/>
      <c r="Q38" s="4"/>
      <c r="R38" s="4"/>
      <c r="S38" s="4"/>
      <c r="T38" s="4"/>
      <c r="U38" s="4"/>
      <c r="V38" s="18"/>
      <c r="W38" s="15"/>
      <c r="X38" s="15"/>
      <c r="Y38" s="15"/>
      <c r="Z38" s="15"/>
      <c r="AA38" s="22"/>
      <c r="AB38" s="20"/>
      <c r="AC38" s="9"/>
      <c r="AD38" s="36"/>
      <c r="AE38" s="37"/>
      <c r="AF38" s="38"/>
      <c r="AG38" s="39"/>
    </row>
    <row r="39" spans="1:33" ht="18.75" x14ac:dyDescent="0.3">
      <c r="A39" s="63"/>
      <c r="B39" s="64"/>
      <c r="C39" s="65"/>
      <c r="D39" s="79"/>
      <c r="E39" s="4"/>
      <c r="F39" s="4"/>
      <c r="G39" s="4"/>
      <c r="H39" s="4"/>
      <c r="I39" s="4"/>
      <c r="J39" s="4"/>
      <c r="K39" s="4"/>
      <c r="L39" s="4"/>
      <c r="M39" s="4"/>
      <c r="N39" s="40"/>
      <c r="O39" s="4"/>
      <c r="P39" s="4"/>
      <c r="Q39" s="4"/>
      <c r="R39" s="4"/>
      <c r="S39" s="4"/>
      <c r="T39" s="4"/>
      <c r="U39" s="4"/>
      <c r="V39" s="18"/>
      <c r="W39" s="15"/>
      <c r="X39" s="15"/>
      <c r="Y39" s="15"/>
      <c r="Z39" s="15"/>
      <c r="AA39" s="22"/>
      <c r="AB39" s="20"/>
      <c r="AC39" s="9"/>
      <c r="AD39" s="36"/>
      <c r="AE39" s="37"/>
      <c r="AF39" s="38"/>
      <c r="AG39" s="39"/>
    </row>
    <row r="40" spans="1:33" ht="18" x14ac:dyDescent="0.25">
      <c r="V40" s="18"/>
      <c r="W40" s="18"/>
      <c r="X40" s="15"/>
      <c r="Y40" s="18"/>
      <c r="Z40" s="18"/>
      <c r="AA40" s="22"/>
      <c r="AB40" s="28"/>
    </row>
    <row r="41" spans="1:33" ht="18" x14ac:dyDescent="0.25">
      <c r="A41" s="45"/>
      <c r="B41" s="46"/>
      <c r="C41" s="47"/>
      <c r="D41" s="150" t="s">
        <v>23</v>
      </c>
    </row>
    <row r="42" spans="1:33" ht="18" x14ac:dyDescent="0.25">
      <c r="A42" s="48">
        <v>21</v>
      </c>
      <c r="B42" s="49">
        <v>91.422999999999988</v>
      </c>
      <c r="C42" s="80" t="s">
        <v>21</v>
      </c>
      <c r="D42" s="150"/>
    </row>
    <row r="43" spans="1:33" ht="18" x14ac:dyDescent="0.25">
      <c r="A43" s="48">
        <v>331</v>
      </c>
      <c r="B43" s="49">
        <v>91.422999999999988</v>
      </c>
      <c r="C43" s="76" t="s">
        <v>16</v>
      </c>
      <c r="D43" s="150"/>
    </row>
    <row r="44" spans="1:33" ht="18" x14ac:dyDescent="0.25">
      <c r="A44" s="51">
        <v>22</v>
      </c>
      <c r="B44" s="52">
        <v>95.671000000000006</v>
      </c>
      <c r="C44" s="151" t="s">
        <v>76</v>
      </c>
      <c r="D44" s="150"/>
    </row>
    <row r="45" spans="1:33" ht="18" x14ac:dyDescent="0.25">
      <c r="A45" s="51">
        <v>22</v>
      </c>
      <c r="B45" s="52">
        <f>+B44-1</f>
        <v>94.671000000000006</v>
      </c>
      <c r="C45" s="152"/>
      <c r="D45" s="150"/>
    </row>
    <row r="46" spans="1:33" ht="18" x14ac:dyDescent="0.25">
      <c r="A46" s="51">
        <v>23</v>
      </c>
      <c r="B46" s="52">
        <v>94.683999999999997</v>
      </c>
      <c r="C46" s="151" t="s">
        <v>77</v>
      </c>
      <c r="D46" s="150"/>
    </row>
    <row r="47" spans="1:33" ht="18" x14ac:dyDescent="0.25">
      <c r="A47" s="51">
        <v>23</v>
      </c>
      <c r="B47" s="52">
        <f>+B46-1</f>
        <v>93.683999999999997</v>
      </c>
      <c r="C47" s="152"/>
      <c r="D47" s="150"/>
    </row>
    <row r="48" spans="1:33" ht="18" x14ac:dyDescent="0.25">
      <c r="A48" s="51">
        <v>24</v>
      </c>
      <c r="B48" s="52">
        <v>93.694000000000003</v>
      </c>
      <c r="C48" s="151" t="s">
        <v>56</v>
      </c>
      <c r="D48" s="150"/>
    </row>
    <row r="49" spans="1:5" ht="18" x14ac:dyDescent="0.25">
      <c r="A49" s="51">
        <v>24</v>
      </c>
      <c r="B49" s="52">
        <f>+B48-1</f>
        <v>92.694000000000003</v>
      </c>
      <c r="C49" s="152"/>
      <c r="D49" s="150"/>
    </row>
    <row r="50" spans="1:5" ht="18" x14ac:dyDescent="0.25">
      <c r="A50" s="51">
        <v>24</v>
      </c>
      <c r="B50" s="52">
        <v>92.683999999999997</v>
      </c>
      <c r="C50" s="151" t="s">
        <v>47</v>
      </c>
      <c r="D50" s="150"/>
    </row>
    <row r="51" spans="1:5" ht="18" x14ac:dyDescent="0.25">
      <c r="A51" s="51">
        <v>24</v>
      </c>
      <c r="B51" s="52">
        <f>+B50-1</f>
        <v>91.683999999999997</v>
      </c>
      <c r="C51" s="152"/>
      <c r="D51" s="150"/>
    </row>
    <row r="52" spans="1:5" ht="18" x14ac:dyDescent="0.25">
      <c r="A52" s="51">
        <v>24</v>
      </c>
      <c r="B52" s="52">
        <v>91.683999999999997</v>
      </c>
      <c r="C52" s="151" t="s">
        <v>48</v>
      </c>
      <c r="D52" s="150"/>
    </row>
    <row r="53" spans="1:5" ht="18" x14ac:dyDescent="0.25">
      <c r="A53" s="51">
        <v>24</v>
      </c>
      <c r="B53" s="52">
        <f>+B52-1</f>
        <v>90.683999999999997</v>
      </c>
      <c r="C53" s="152"/>
      <c r="D53" s="150"/>
    </row>
    <row r="54" spans="1:5" ht="18" x14ac:dyDescent="0.25">
      <c r="A54" s="53">
        <v>20</v>
      </c>
      <c r="B54" s="54">
        <v>95.762999999999991</v>
      </c>
      <c r="C54" s="55" t="s">
        <v>29</v>
      </c>
    </row>
    <row r="55" spans="1:5" ht="18" x14ac:dyDescent="0.25">
      <c r="A55" s="53">
        <v>341</v>
      </c>
      <c r="B55" s="54">
        <v>95.762999999999991</v>
      </c>
      <c r="C55" s="55" t="s">
        <v>29</v>
      </c>
    </row>
    <row r="56" spans="1:5" ht="18" x14ac:dyDescent="0.25">
      <c r="A56" s="56" t="s">
        <v>30</v>
      </c>
      <c r="B56" s="56"/>
      <c r="C56" s="57">
        <v>83.691999999999993</v>
      </c>
      <c r="E56" s="58">
        <f>+B54-C56</f>
        <v>12.070999999999998</v>
      </c>
    </row>
    <row r="57" spans="1:5" ht="18" x14ac:dyDescent="0.25">
      <c r="A57" s="59" t="s">
        <v>31</v>
      </c>
      <c r="B57" s="56"/>
      <c r="C57" s="67"/>
    </row>
    <row r="58" spans="1:5" ht="18" x14ac:dyDescent="0.25">
      <c r="A58" s="147" t="s">
        <v>32</v>
      </c>
      <c r="B58" s="147"/>
      <c r="C58" s="57">
        <f>+Z4</f>
        <v>100</v>
      </c>
    </row>
    <row r="59" spans="1:5" ht="18" x14ac:dyDescent="0.25">
      <c r="A59" s="147" t="s">
        <v>33</v>
      </c>
      <c r="B59" s="147"/>
      <c r="C59" s="57">
        <f>+B54</f>
        <v>95.762999999999991</v>
      </c>
    </row>
  </sheetData>
  <mergeCells count="19">
    <mergeCell ref="A58:B58"/>
    <mergeCell ref="A59:B59"/>
    <mergeCell ref="AB2:AB3"/>
    <mergeCell ref="D41:D53"/>
    <mergeCell ref="C44:C45"/>
    <mergeCell ref="C46:C47"/>
    <mergeCell ref="C48:C49"/>
    <mergeCell ref="C50:C51"/>
    <mergeCell ref="C52:C53"/>
    <mergeCell ref="D1:D34"/>
    <mergeCell ref="E1:T1"/>
    <mergeCell ref="V1:AB1"/>
    <mergeCell ref="AD1:AG1"/>
    <mergeCell ref="V2:V3"/>
    <mergeCell ref="W2:W3"/>
    <mergeCell ref="X2:X3"/>
    <mergeCell ref="Y2:Y3"/>
    <mergeCell ref="Z2:Z3"/>
    <mergeCell ref="AA2:AA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zoomScale="50" zoomScaleNormal="50" workbookViewId="0">
      <selection activeCell="P39" sqref="P39"/>
    </sheetView>
  </sheetViews>
  <sheetFormatPr baseColWidth="10" defaultRowHeight="15" x14ac:dyDescent="0.25"/>
  <cols>
    <col min="1" max="1" width="34.7109375" bestFit="1" customWidth="1"/>
    <col min="2" max="2" width="11.85546875" bestFit="1" customWidth="1"/>
    <col min="3" max="3" width="27" bestFit="1" customWidth="1"/>
    <col min="22" max="22" width="16.5703125" customWidth="1"/>
    <col min="23" max="23" width="16.85546875" customWidth="1"/>
    <col min="24" max="24" width="23.7109375" customWidth="1"/>
    <col min="25" max="25" width="22" customWidth="1"/>
    <col min="26" max="26" width="15.42578125" customWidth="1"/>
    <col min="27" max="27" width="11.85546875" bestFit="1" customWidth="1"/>
    <col min="28" max="28" width="29.85546875" bestFit="1" customWidth="1"/>
    <col min="31" max="31" width="17.85546875" bestFit="1" customWidth="1"/>
    <col min="32" max="32" width="11.28515625" bestFit="1" customWidth="1"/>
    <col min="33" max="33" width="25.5703125" bestFit="1" customWidth="1"/>
  </cols>
  <sheetData>
    <row r="1" spans="1:33" ht="20.25" x14ac:dyDescent="0.25">
      <c r="A1" s="1" t="s">
        <v>0</v>
      </c>
      <c r="B1" s="2" t="s">
        <v>1</v>
      </c>
      <c r="C1" s="3" t="s">
        <v>2</v>
      </c>
      <c r="D1" s="161" t="s">
        <v>3</v>
      </c>
      <c r="E1" s="156" t="s">
        <v>78</v>
      </c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4"/>
      <c r="V1" s="140" t="s">
        <v>79</v>
      </c>
      <c r="W1" s="141"/>
      <c r="X1" s="141"/>
      <c r="Y1" s="141"/>
      <c r="Z1" s="141"/>
      <c r="AA1" s="141"/>
      <c r="AB1" s="142"/>
      <c r="AC1" s="4"/>
      <c r="AD1" s="140" t="s">
        <v>6</v>
      </c>
      <c r="AE1" s="141"/>
      <c r="AF1" s="141"/>
      <c r="AG1" s="142"/>
    </row>
    <row r="2" spans="1:33" ht="20.25" x14ac:dyDescent="0.3">
      <c r="A2" s="5"/>
      <c r="B2" s="6">
        <f>+AA4</f>
        <v>94.494</v>
      </c>
      <c r="C2" s="7" t="s">
        <v>80</v>
      </c>
      <c r="D2" s="162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4"/>
      <c r="V2" s="143" t="s">
        <v>8</v>
      </c>
      <c r="W2" s="143" t="s">
        <v>9</v>
      </c>
      <c r="X2" s="143" t="s">
        <v>10</v>
      </c>
      <c r="Y2" s="143" t="s">
        <v>11</v>
      </c>
      <c r="Z2" s="143" t="s">
        <v>12</v>
      </c>
      <c r="AA2" s="145" t="s">
        <v>1</v>
      </c>
      <c r="AB2" s="148" t="s">
        <v>13</v>
      </c>
      <c r="AC2" s="9"/>
      <c r="AD2" s="10" t="s">
        <v>14</v>
      </c>
      <c r="AE2" s="11" t="s">
        <v>15</v>
      </c>
      <c r="AF2" s="11" t="s">
        <v>1</v>
      </c>
      <c r="AG2" s="12" t="s">
        <v>2</v>
      </c>
    </row>
    <row r="3" spans="1:33" ht="20.25" x14ac:dyDescent="0.3">
      <c r="A3" s="5">
        <f>+V6</f>
        <v>0</v>
      </c>
      <c r="B3" s="6">
        <f>+AA6</f>
        <v>93.713999999999999</v>
      </c>
      <c r="C3" s="24"/>
      <c r="D3" s="162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4"/>
      <c r="V3" s="144"/>
      <c r="W3" s="144"/>
      <c r="X3" s="144"/>
      <c r="Y3" s="144"/>
      <c r="Z3" s="144"/>
      <c r="AA3" s="146"/>
      <c r="AB3" s="149"/>
      <c r="AC3" s="9"/>
      <c r="AD3" s="14">
        <v>141</v>
      </c>
      <c r="AE3" s="14">
        <v>0</v>
      </c>
      <c r="AF3" s="15">
        <f>+AA10</f>
        <v>91.456000000000003</v>
      </c>
      <c r="AG3" s="13" t="s">
        <v>16</v>
      </c>
    </row>
    <row r="4" spans="1:33" ht="18.75" x14ac:dyDescent="0.3">
      <c r="A4" s="5">
        <f t="shared" ref="A4:A5" si="0">+V7</f>
        <v>80</v>
      </c>
      <c r="B4" s="6">
        <f t="shared" ref="B4:B5" si="1">+AA7</f>
        <v>93.652000000000001</v>
      </c>
      <c r="C4" s="16"/>
      <c r="D4" s="162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4"/>
      <c r="V4" s="18"/>
      <c r="W4" s="15">
        <v>0.49399999999999999</v>
      </c>
      <c r="X4" s="15"/>
      <c r="Y4" s="15"/>
      <c r="Z4" s="15">
        <v>94</v>
      </c>
      <c r="AA4" s="19">
        <f>+Z4+W4</f>
        <v>94.494</v>
      </c>
      <c r="AB4" s="20" t="s">
        <v>80</v>
      </c>
      <c r="AC4" s="9"/>
      <c r="AD4" s="14">
        <v>150</v>
      </c>
      <c r="AE4" s="14">
        <v>6.42</v>
      </c>
      <c r="AF4" s="15">
        <f t="shared" ref="AF4:AF21" si="2">+AA11</f>
        <v>90.213999999999999</v>
      </c>
      <c r="AG4" s="21"/>
    </row>
    <row r="5" spans="1:33" ht="18" x14ac:dyDescent="0.25">
      <c r="A5" s="5">
        <f t="shared" si="0"/>
        <v>96</v>
      </c>
      <c r="B5" s="6">
        <f t="shared" si="1"/>
        <v>90.367000000000004</v>
      </c>
      <c r="C5" s="24"/>
      <c r="D5" s="16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18"/>
      <c r="W5" s="15"/>
      <c r="X5" s="15">
        <v>0.33800000000000002</v>
      </c>
      <c r="Y5" s="15"/>
      <c r="Z5" s="18"/>
      <c r="AA5" s="22">
        <f>+$AA$4-X5</f>
        <v>94.156000000000006</v>
      </c>
      <c r="AB5" s="20" t="s">
        <v>81</v>
      </c>
      <c r="AC5" s="23"/>
      <c r="AD5" s="14">
        <v>180</v>
      </c>
      <c r="AE5" s="14">
        <v>8.3000000000000007</v>
      </c>
      <c r="AF5" s="15">
        <f t="shared" si="2"/>
        <v>89.225999999999999</v>
      </c>
      <c r="AG5" s="21"/>
    </row>
    <row r="6" spans="1:33" ht="18" x14ac:dyDescent="0.25">
      <c r="A6" s="5">
        <f>+V14</f>
        <v>141</v>
      </c>
      <c r="B6" s="6">
        <f>+AA14</f>
        <v>88.206000000000003</v>
      </c>
      <c r="C6" s="13" t="s">
        <v>16</v>
      </c>
      <c r="D6" s="16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8">
        <v>0</v>
      </c>
      <c r="W6" s="15"/>
      <c r="X6" s="15">
        <v>0.78</v>
      </c>
      <c r="Y6" s="15"/>
      <c r="Z6" s="18"/>
      <c r="AA6" s="22">
        <f t="shared" ref="AA6:AA9" si="3">+$AA$4-X6</f>
        <v>93.713999999999999</v>
      </c>
      <c r="AB6" s="20"/>
      <c r="AC6" s="23"/>
      <c r="AD6" s="14">
        <v>215</v>
      </c>
      <c r="AE6" s="14">
        <v>9.8000000000000007</v>
      </c>
      <c r="AF6" s="15">
        <f t="shared" si="2"/>
        <v>88.225999999999999</v>
      </c>
      <c r="AG6" s="21"/>
    </row>
    <row r="7" spans="1:33" ht="18" x14ac:dyDescent="0.25">
      <c r="A7" s="5">
        <f t="shared" ref="A7:A23" si="4">+V15</f>
        <v>141</v>
      </c>
      <c r="B7" s="6">
        <f t="shared" ref="B7:B23" si="5">+AA15</f>
        <v>88.206000000000003</v>
      </c>
      <c r="C7" s="20"/>
      <c r="D7" s="16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8">
        <v>80</v>
      </c>
      <c r="W7" s="32"/>
      <c r="X7" s="15">
        <v>0.84199999999999997</v>
      </c>
      <c r="Y7" s="15"/>
      <c r="Z7" s="18"/>
      <c r="AA7" s="22">
        <f t="shared" si="3"/>
        <v>93.652000000000001</v>
      </c>
      <c r="AB7" s="24" t="s">
        <v>82</v>
      </c>
      <c r="AC7" s="23"/>
      <c r="AD7" s="14">
        <v>240</v>
      </c>
      <c r="AE7" s="14">
        <v>10.37</v>
      </c>
      <c r="AF7" s="15">
        <f t="shared" si="2"/>
        <v>88.206000000000003</v>
      </c>
      <c r="AG7" s="21"/>
    </row>
    <row r="8" spans="1:33" ht="18" x14ac:dyDescent="0.25">
      <c r="A8" s="5">
        <f t="shared" si="4"/>
        <v>150</v>
      </c>
      <c r="B8" s="6">
        <f t="shared" si="5"/>
        <v>81.786000000000001</v>
      </c>
      <c r="C8" s="13"/>
      <c r="D8" s="16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8">
        <v>96</v>
      </c>
      <c r="W8" s="15"/>
      <c r="X8" s="15">
        <v>4.1269999999999998</v>
      </c>
      <c r="Y8" s="15"/>
      <c r="Z8" s="18"/>
      <c r="AA8" s="22">
        <f t="shared" si="3"/>
        <v>90.367000000000004</v>
      </c>
      <c r="AB8" s="24"/>
      <c r="AC8" s="23"/>
      <c r="AD8" s="14">
        <v>265</v>
      </c>
      <c r="AE8" s="14">
        <v>10.8</v>
      </c>
      <c r="AF8" s="15">
        <f t="shared" si="2"/>
        <v>88.206000000000003</v>
      </c>
      <c r="AG8" s="21"/>
    </row>
    <row r="9" spans="1:33" ht="18" x14ac:dyDescent="0.25">
      <c r="A9" s="5">
        <f t="shared" si="4"/>
        <v>180</v>
      </c>
      <c r="B9" s="6">
        <f t="shared" si="5"/>
        <v>79.906000000000006</v>
      </c>
      <c r="C9" s="20"/>
      <c r="D9" s="16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8"/>
      <c r="W9" s="15"/>
      <c r="X9" s="15">
        <v>2.8849999999999998</v>
      </c>
      <c r="Y9" s="15"/>
      <c r="Z9" s="18"/>
      <c r="AA9" s="22">
        <f t="shared" si="3"/>
        <v>91.608999999999995</v>
      </c>
      <c r="AB9" s="13" t="s">
        <v>83</v>
      </c>
      <c r="AC9" s="23"/>
      <c r="AD9" s="14">
        <v>290</v>
      </c>
      <c r="AE9" s="14">
        <v>12.34</v>
      </c>
      <c r="AF9" s="15">
        <f t="shared" si="2"/>
        <v>81.786000000000001</v>
      </c>
      <c r="AG9" s="21"/>
    </row>
    <row r="10" spans="1:33" ht="18" x14ac:dyDescent="0.25">
      <c r="A10" s="5">
        <f t="shared" si="4"/>
        <v>215</v>
      </c>
      <c r="B10" s="6">
        <f t="shared" si="5"/>
        <v>78.406000000000006</v>
      </c>
      <c r="C10" s="20"/>
      <c r="D10" s="16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8"/>
      <c r="W10" s="15">
        <v>0.22</v>
      </c>
      <c r="X10" s="15"/>
      <c r="Y10" s="15">
        <v>3.258</v>
      </c>
      <c r="Z10" s="18"/>
      <c r="AA10" s="22">
        <f>+$AA$4+W10-Y10</f>
        <v>91.456000000000003</v>
      </c>
      <c r="AB10" s="13" t="s">
        <v>74</v>
      </c>
      <c r="AC10" s="23"/>
      <c r="AD10" s="14">
        <v>315</v>
      </c>
      <c r="AE10" s="14">
        <v>13.5</v>
      </c>
      <c r="AF10" s="15">
        <f t="shared" si="2"/>
        <v>79.906000000000006</v>
      </c>
      <c r="AG10" s="21"/>
    </row>
    <row r="11" spans="1:33" ht="18.75" x14ac:dyDescent="0.3">
      <c r="A11" s="5">
        <f t="shared" si="4"/>
        <v>240</v>
      </c>
      <c r="B11" s="6">
        <f t="shared" si="5"/>
        <v>77.835999999999999</v>
      </c>
      <c r="C11" s="27"/>
      <c r="D11" s="16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8"/>
      <c r="W11" s="15"/>
      <c r="X11" s="15">
        <v>1.242</v>
      </c>
      <c r="Y11" s="15"/>
      <c r="Z11" s="18"/>
      <c r="AA11" s="22">
        <f>+$AA$10-X11</f>
        <v>90.213999999999999</v>
      </c>
      <c r="AB11" s="13" t="s">
        <v>53</v>
      </c>
      <c r="AC11" s="23"/>
      <c r="AD11" s="14">
        <v>335</v>
      </c>
      <c r="AE11" s="14">
        <v>13.32</v>
      </c>
      <c r="AF11" s="15">
        <f t="shared" si="2"/>
        <v>78.406000000000006</v>
      </c>
      <c r="AG11" s="21"/>
    </row>
    <row r="12" spans="1:33" ht="18.75" x14ac:dyDescent="0.3">
      <c r="A12" s="5">
        <f t="shared" si="4"/>
        <v>265</v>
      </c>
      <c r="B12" s="6">
        <f t="shared" si="5"/>
        <v>77.406000000000006</v>
      </c>
      <c r="C12" s="27"/>
      <c r="D12" s="162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8"/>
      <c r="W12" s="15"/>
      <c r="X12" s="15">
        <v>2.23</v>
      </c>
      <c r="Y12" s="15"/>
      <c r="Z12" s="18"/>
      <c r="AA12" s="22">
        <f t="shared" ref="AA12:AA14" si="6">+$AA$10-X12</f>
        <v>89.225999999999999</v>
      </c>
      <c r="AB12" s="13" t="s">
        <v>42</v>
      </c>
      <c r="AC12" s="23"/>
      <c r="AD12" s="14">
        <v>355</v>
      </c>
      <c r="AE12" s="14">
        <v>13.01</v>
      </c>
      <c r="AF12" s="15">
        <f t="shared" si="2"/>
        <v>77.835999999999999</v>
      </c>
      <c r="AG12" s="21"/>
    </row>
    <row r="13" spans="1:33" ht="18.75" x14ac:dyDescent="0.3">
      <c r="A13" s="5">
        <f t="shared" si="4"/>
        <v>290</v>
      </c>
      <c r="B13" s="6">
        <f t="shared" si="5"/>
        <v>75.866</v>
      </c>
      <c r="C13" s="27"/>
      <c r="D13" s="162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18"/>
      <c r="W13" s="15"/>
      <c r="X13" s="15">
        <v>3.23</v>
      </c>
      <c r="Y13" s="15"/>
      <c r="Z13" s="18"/>
      <c r="AA13" s="22">
        <f t="shared" si="6"/>
        <v>88.225999999999999</v>
      </c>
      <c r="AB13" s="13" t="s">
        <v>43</v>
      </c>
      <c r="AC13" s="23"/>
      <c r="AD13" s="14">
        <v>380</v>
      </c>
      <c r="AE13" s="14">
        <v>12.38</v>
      </c>
      <c r="AF13" s="15">
        <f t="shared" si="2"/>
        <v>77.406000000000006</v>
      </c>
      <c r="AG13" s="21"/>
    </row>
    <row r="14" spans="1:33" ht="18.75" x14ac:dyDescent="0.3">
      <c r="A14" s="5">
        <f t="shared" si="4"/>
        <v>315</v>
      </c>
      <c r="B14" s="6">
        <f t="shared" si="5"/>
        <v>74.706000000000003</v>
      </c>
      <c r="C14" s="27"/>
      <c r="D14" s="16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18">
        <v>141</v>
      </c>
      <c r="W14" s="15"/>
      <c r="X14" s="15">
        <v>3.25</v>
      </c>
      <c r="Y14" s="15"/>
      <c r="Z14" s="18"/>
      <c r="AA14" s="22">
        <f t="shared" si="6"/>
        <v>88.206000000000003</v>
      </c>
      <c r="AB14" s="13" t="s">
        <v>16</v>
      </c>
      <c r="AC14" s="23"/>
      <c r="AD14" s="14">
        <v>405</v>
      </c>
      <c r="AE14" s="14">
        <v>11.47</v>
      </c>
      <c r="AF14" s="15">
        <f t="shared" si="2"/>
        <v>75.866</v>
      </c>
      <c r="AG14" s="21"/>
    </row>
    <row r="15" spans="1:33" ht="18.75" x14ac:dyDescent="0.3">
      <c r="A15" s="5">
        <f t="shared" si="4"/>
        <v>335</v>
      </c>
      <c r="B15" s="6">
        <f t="shared" si="5"/>
        <v>74.885999999999996</v>
      </c>
      <c r="C15" s="27"/>
      <c r="D15" s="16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5">
        <f>+AD3</f>
        <v>141</v>
      </c>
      <c r="W15" s="15"/>
      <c r="X15" s="26">
        <f>+AE3</f>
        <v>0</v>
      </c>
      <c r="Y15" s="15"/>
      <c r="Z15" s="18"/>
      <c r="AA15" s="22">
        <f>+$AA$14-X15</f>
        <v>88.206000000000003</v>
      </c>
      <c r="AB15" s="13"/>
      <c r="AC15" s="23"/>
      <c r="AD15" s="14">
        <v>430</v>
      </c>
      <c r="AE15" s="14">
        <v>10.52</v>
      </c>
      <c r="AF15" s="15">
        <f t="shared" si="2"/>
        <v>74.706000000000003</v>
      </c>
      <c r="AG15" s="21"/>
    </row>
    <row r="16" spans="1:33" ht="18.75" x14ac:dyDescent="0.3">
      <c r="A16" s="5">
        <f t="shared" si="4"/>
        <v>355</v>
      </c>
      <c r="B16" s="6">
        <f t="shared" si="5"/>
        <v>75.195999999999998</v>
      </c>
      <c r="C16" s="27"/>
      <c r="D16" s="16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25">
        <f t="shared" ref="V16:V33" si="7">+AD4</f>
        <v>150</v>
      </c>
      <c r="W16" s="15"/>
      <c r="X16" s="26">
        <f t="shared" ref="X16:X33" si="8">+AE4</f>
        <v>6.42</v>
      </c>
      <c r="Y16" s="15"/>
      <c r="Z16" s="18"/>
      <c r="AA16" s="22">
        <f t="shared" ref="AA16:AA33" si="9">+$AA$14-X16</f>
        <v>81.786000000000001</v>
      </c>
      <c r="AB16" s="13"/>
      <c r="AC16" s="23"/>
      <c r="AD16" s="14">
        <v>460</v>
      </c>
      <c r="AE16" s="14">
        <v>10.07</v>
      </c>
      <c r="AF16" s="15">
        <f t="shared" si="2"/>
        <v>74.885999999999996</v>
      </c>
      <c r="AG16" s="21"/>
    </row>
    <row r="17" spans="1:33" ht="18.75" x14ac:dyDescent="0.3">
      <c r="A17" s="5">
        <f t="shared" si="4"/>
        <v>380</v>
      </c>
      <c r="B17" s="6">
        <f t="shared" si="5"/>
        <v>75.826000000000008</v>
      </c>
      <c r="C17" s="27"/>
      <c r="D17" s="162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25">
        <f t="shared" si="7"/>
        <v>180</v>
      </c>
      <c r="W17" s="15"/>
      <c r="X17" s="26">
        <f t="shared" si="8"/>
        <v>8.3000000000000007</v>
      </c>
      <c r="Y17" s="15"/>
      <c r="Z17" s="18"/>
      <c r="AA17" s="22">
        <f t="shared" si="9"/>
        <v>79.906000000000006</v>
      </c>
      <c r="AB17" s="28"/>
      <c r="AC17" s="23"/>
      <c r="AD17" s="29">
        <v>490</v>
      </c>
      <c r="AE17" s="14">
        <v>9.5</v>
      </c>
      <c r="AF17" s="15">
        <f t="shared" si="2"/>
        <v>75.195999999999998</v>
      </c>
      <c r="AG17" s="20"/>
    </row>
    <row r="18" spans="1:33" ht="18.75" x14ac:dyDescent="0.3">
      <c r="A18" s="5">
        <f t="shared" si="4"/>
        <v>405</v>
      </c>
      <c r="B18" s="6">
        <f t="shared" si="5"/>
        <v>76.736000000000004</v>
      </c>
      <c r="C18" s="27"/>
      <c r="D18" s="16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25">
        <f t="shared" si="7"/>
        <v>215</v>
      </c>
      <c r="W18" s="15"/>
      <c r="X18" s="26">
        <f t="shared" si="8"/>
        <v>9.8000000000000007</v>
      </c>
      <c r="Y18" s="15"/>
      <c r="Z18" s="18"/>
      <c r="AA18" s="22">
        <f t="shared" si="9"/>
        <v>78.406000000000006</v>
      </c>
      <c r="AB18" s="30"/>
      <c r="AC18" s="23"/>
      <c r="AD18" s="29">
        <v>520</v>
      </c>
      <c r="AE18" s="14">
        <v>9.08</v>
      </c>
      <c r="AF18" s="15">
        <f t="shared" si="2"/>
        <v>75.826000000000008</v>
      </c>
      <c r="AG18" s="21"/>
    </row>
    <row r="19" spans="1:33" ht="18.75" x14ac:dyDescent="0.3">
      <c r="A19" s="5">
        <f t="shared" si="4"/>
        <v>430</v>
      </c>
      <c r="B19" s="6">
        <f t="shared" si="5"/>
        <v>77.686000000000007</v>
      </c>
      <c r="C19" s="27"/>
      <c r="D19" s="16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5">
        <f t="shared" si="7"/>
        <v>240</v>
      </c>
      <c r="W19" s="15"/>
      <c r="X19" s="26">
        <f t="shared" si="8"/>
        <v>10.37</v>
      </c>
      <c r="Y19" s="15"/>
      <c r="Z19" s="18"/>
      <c r="AA19" s="22">
        <f t="shared" si="9"/>
        <v>77.835999999999999</v>
      </c>
      <c r="AB19" s="30"/>
      <c r="AC19" s="9"/>
      <c r="AD19" s="29">
        <v>550</v>
      </c>
      <c r="AE19" s="31">
        <v>8.65</v>
      </c>
      <c r="AF19" s="15">
        <f t="shared" si="2"/>
        <v>76.736000000000004</v>
      </c>
      <c r="AG19" s="28"/>
    </row>
    <row r="20" spans="1:33" ht="18.75" x14ac:dyDescent="0.3">
      <c r="A20" s="5">
        <f t="shared" si="4"/>
        <v>460</v>
      </c>
      <c r="B20" s="6">
        <f t="shared" si="5"/>
        <v>78.135999999999996</v>
      </c>
      <c r="C20" s="27"/>
      <c r="D20" s="16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5">
        <f t="shared" si="7"/>
        <v>265</v>
      </c>
      <c r="W20" s="15"/>
      <c r="X20" s="26">
        <f t="shared" si="8"/>
        <v>10.8</v>
      </c>
      <c r="Y20" s="15"/>
      <c r="Z20" s="18"/>
      <c r="AA20" s="22">
        <f t="shared" si="9"/>
        <v>77.406000000000006</v>
      </c>
      <c r="AB20" s="13"/>
      <c r="AC20" s="9"/>
      <c r="AD20" s="29">
        <v>580</v>
      </c>
      <c r="AE20" s="31">
        <v>5.5</v>
      </c>
      <c r="AF20" s="15">
        <f t="shared" si="2"/>
        <v>77.686000000000007</v>
      </c>
      <c r="AG20" s="21"/>
    </row>
    <row r="21" spans="1:33" ht="18.75" x14ac:dyDescent="0.3">
      <c r="A21" s="5">
        <f t="shared" si="4"/>
        <v>490</v>
      </c>
      <c r="B21" s="6">
        <f t="shared" si="5"/>
        <v>78.706000000000003</v>
      </c>
      <c r="C21" s="27"/>
      <c r="D21" s="16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25">
        <f t="shared" si="7"/>
        <v>290</v>
      </c>
      <c r="W21" s="15"/>
      <c r="X21" s="26">
        <f t="shared" si="8"/>
        <v>12.34</v>
      </c>
      <c r="Y21" s="15"/>
      <c r="Z21" s="18"/>
      <c r="AA21" s="22">
        <f t="shared" si="9"/>
        <v>75.866</v>
      </c>
      <c r="AB21" s="28"/>
      <c r="AC21" s="9"/>
      <c r="AD21" s="29">
        <v>595</v>
      </c>
      <c r="AE21" s="31">
        <v>0</v>
      </c>
      <c r="AF21" s="15">
        <f t="shared" si="2"/>
        <v>78.135999999999996</v>
      </c>
      <c r="AG21" s="13" t="s">
        <v>21</v>
      </c>
    </row>
    <row r="22" spans="1:33" ht="18.75" x14ac:dyDescent="0.3">
      <c r="A22" s="5">
        <f t="shared" si="4"/>
        <v>520</v>
      </c>
      <c r="B22" s="6">
        <f t="shared" si="5"/>
        <v>79.126000000000005</v>
      </c>
      <c r="C22" s="27"/>
      <c r="D22" s="16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25">
        <f t="shared" si="7"/>
        <v>315</v>
      </c>
      <c r="W22" s="15"/>
      <c r="X22" s="26">
        <f t="shared" si="8"/>
        <v>13.5</v>
      </c>
      <c r="Y22" s="15"/>
      <c r="Z22" s="18"/>
      <c r="AA22" s="22">
        <f t="shared" si="9"/>
        <v>74.706000000000003</v>
      </c>
      <c r="AB22" s="13"/>
      <c r="AC22" s="9"/>
      <c r="AD22" s="29"/>
      <c r="AE22" s="31"/>
      <c r="AF22" s="15"/>
      <c r="AG22" s="28"/>
    </row>
    <row r="23" spans="1:33" ht="18.75" x14ac:dyDescent="0.3">
      <c r="A23" s="5">
        <f t="shared" si="4"/>
        <v>550</v>
      </c>
      <c r="B23" s="6">
        <f t="shared" si="5"/>
        <v>79.555999999999997</v>
      </c>
      <c r="C23" s="27"/>
      <c r="D23" s="16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25">
        <f t="shared" si="7"/>
        <v>335</v>
      </c>
      <c r="W23" s="15"/>
      <c r="X23" s="26">
        <f t="shared" si="8"/>
        <v>13.32</v>
      </c>
      <c r="Y23" s="15"/>
      <c r="Z23" s="18"/>
      <c r="AA23" s="22">
        <f t="shared" si="9"/>
        <v>74.885999999999996</v>
      </c>
      <c r="AB23" s="28"/>
      <c r="AC23" s="9"/>
      <c r="AD23" s="29"/>
      <c r="AE23" s="31"/>
      <c r="AF23" s="15"/>
      <c r="AG23" s="20"/>
    </row>
    <row r="24" spans="1:33" ht="18.75" x14ac:dyDescent="0.3">
      <c r="A24" s="5">
        <f>+V32</f>
        <v>580</v>
      </c>
      <c r="B24" s="6">
        <f>+AA32</f>
        <v>82.706000000000003</v>
      </c>
      <c r="C24" s="27"/>
      <c r="D24" s="16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25">
        <f t="shared" si="7"/>
        <v>355</v>
      </c>
      <c r="W24" s="15"/>
      <c r="X24" s="26">
        <f t="shared" si="8"/>
        <v>13.01</v>
      </c>
      <c r="Y24" s="32"/>
      <c r="Z24" s="32"/>
      <c r="AA24" s="22">
        <f t="shared" si="9"/>
        <v>75.195999999999998</v>
      </c>
      <c r="AB24" s="24"/>
      <c r="AC24" s="9"/>
      <c r="AD24" s="29"/>
      <c r="AE24" s="31"/>
      <c r="AF24" s="15"/>
      <c r="AG24" s="21"/>
    </row>
    <row r="25" spans="1:33" ht="18" x14ac:dyDescent="0.25">
      <c r="A25" s="5">
        <f t="shared" ref="A25" si="10">+V33</f>
        <v>595</v>
      </c>
      <c r="B25" s="6">
        <f t="shared" ref="B25" si="11">+AA33</f>
        <v>88.206000000000003</v>
      </c>
      <c r="C25" s="13" t="s">
        <v>21</v>
      </c>
      <c r="D25" s="16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25">
        <f t="shared" si="7"/>
        <v>380</v>
      </c>
      <c r="W25" s="32"/>
      <c r="X25" s="26">
        <f t="shared" si="8"/>
        <v>12.38</v>
      </c>
      <c r="Y25" s="32"/>
      <c r="Z25" s="32"/>
      <c r="AA25" s="22">
        <f t="shared" si="9"/>
        <v>75.826000000000008</v>
      </c>
      <c r="AB25" s="24"/>
      <c r="AC25" s="9"/>
      <c r="AD25" s="29"/>
      <c r="AE25" s="31"/>
      <c r="AF25" s="15"/>
      <c r="AG25" s="21"/>
    </row>
    <row r="26" spans="1:33" ht="18.75" x14ac:dyDescent="0.3">
      <c r="A26" s="5">
        <f>+V35</f>
        <v>599</v>
      </c>
      <c r="B26" s="6">
        <f>+AA35</f>
        <v>90.534000000000006</v>
      </c>
      <c r="C26" s="27" t="s">
        <v>84</v>
      </c>
      <c r="D26" s="16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25">
        <f t="shared" si="7"/>
        <v>405</v>
      </c>
      <c r="W26" s="32"/>
      <c r="X26" s="26">
        <f t="shared" si="8"/>
        <v>11.47</v>
      </c>
      <c r="Y26" s="32"/>
      <c r="Z26" s="32"/>
      <c r="AA26" s="22">
        <f t="shared" si="9"/>
        <v>76.736000000000004</v>
      </c>
      <c r="AB26" s="24"/>
      <c r="AC26" s="9"/>
      <c r="AD26" s="29"/>
      <c r="AE26" s="33"/>
      <c r="AF26" s="15"/>
      <c r="AG26" s="13"/>
    </row>
    <row r="27" spans="1:33" ht="18.75" x14ac:dyDescent="0.3">
      <c r="A27" s="5"/>
      <c r="B27" s="6"/>
      <c r="C27" s="27"/>
      <c r="D27" s="16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25">
        <f t="shared" si="7"/>
        <v>430</v>
      </c>
      <c r="W27" s="32"/>
      <c r="X27" s="26">
        <f t="shared" si="8"/>
        <v>10.52</v>
      </c>
      <c r="Y27" s="32"/>
      <c r="Z27" s="32"/>
      <c r="AA27" s="22">
        <f t="shared" si="9"/>
        <v>77.686000000000007</v>
      </c>
      <c r="AB27" s="24"/>
      <c r="AC27" s="9"/>
      <c r="AD27" s="29"/>
      <c r="AE27" s="33"/>
      <c r="AF27" s="15"/>
      <c r="AG27" s="13"/>
    </row>
    <row r="28" spans="1:33" ht="18.75" x14ac:dyDescent="0.3">
      <c r="A28" s="5"/>
      <c r="B28" s="6"/>
      <c r="C28" s="27"/>
      <c r="D28" s="16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25">
        <f t="shared" si="7"/>
        <v>460</v>
      </c>
      <c r="W28" s="32"/>
      <c r="X28" s="26">
        <f t="shared" si="8"/>
        <v>10.07</v>
      </c>
      <c r="Y28" s="32"/>
      <c r="Z28" s="32"/>
      <c r="AA28" s="22">
        <f t="shared" si="9"/>
        <v>78.135999999999996</v>
      </c>
      <c r="AB28" s="28"/>
      <c r="AC28" s="9"/>
      <c r="AD28" s="29"/>
      <c r="AE28" s="33"/>
      <c r="AF28" s="15"/>
      <c r="AG28" s="13"/>
    </row>
    <row r="29" spans="1:33" ht="18" x14ac:dyDescent="0.25">
      <c r="A29" s="5"/>
      <c r="B29" s="6"/>
      <c r="C29" s="24"/>
      <c r="D29" s="16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25">
        <f t="shared" si="7"/>
        <v>490</v>
      </c>
      <c r="W29" s="32"/>
      <c r="X29" s="26">
        <f t="shared" si="8"/>
        <v>9.5</v>
      </c>
      <c r="Y29" s="32"/>
      <c r="Z29" s="32"/>
      <c r="AA29" s="22">
        <f t="shared" si="9"/>
        <v>78.706000000000003</v>
      </c>
      <c r="AB29" s="13"/>
      <c r="AC29" s="9"/>
      <c r="AD29" s="29"/>
      <c r="AE29" s="31"/>
      <c r="AF29" s="15"/>
      <c r="AG29" s="13"/>
    </row>
    <row r="30" spans="1:33" ht="18" x14ac:dyDescent="0.25">
      <c r="A30" s="5"/>
      <c r="B30" s="6"/>
      <c r="C30" s="13"/>
      <c r="D30" s="16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25">
        <f t="shared" si="7"/>
        <v>520</v>
      </c>
      <c r="W30" s="32"/>
      <c r="X30" s="26">
        <f t="shared" si="8"/>
        <v>9.08</v>
      </c>
      <c r="Y30" s="32"/>
      <c r="Z30" s="32"/>
      <c r="AA30" s="22">
        <f t="shared" si="9"/>
        <v>79.126000000000005</v>
      </c>
      <c r="AB30" s="13"/>
      <c r="AC30" s="9"/>
      <c r="AD30" s="29"/>
      <c r="AE30" s="31"/>
      <c r="AF30" s="15"/>
      <c r="AG30" s="21"/>
    </row>
    <row r="31" spans="1:33" ht="18" x14ac:dyDescent="0.25">
      <c r="A31" s="5"/>
      <c r="B31" s="6"/>
      <c r="C31" s="13"/>
      <c r="D31" s="16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25">
        <f t="shared" si="7"/>
        <v>550</v>
      </c>
      <c r="W31" s="15"/>
      <c r="X31" s="26">
        <f t="shared" si="8"/>
        <v>8.65</v>
      </c>
      <c r="Y31" s="15"/>
      <c r="Z31" s="18"/>
      <c r="AA31" s="22">
        <f t="shared" si="9"/>
        <v>79.555999999999997</v>
      </c>
      <c r="AB31" s="13"/>
      <c r="AC31" s="9"/>
      <c r="AD31" s="29"/>
      <c r="AE31" s="31"/>
      <c r="AF31" s="15"/>
      <c r="AG31" s="21"/>
    </row>
    <row r="32" spans="1:33" ht="18" x14ac:dyDescent="0.25">
      <c r="A32" s="5"/>
      <c r="B32" s="6"/>
      <c r="C32" s="28"/>
      <c r="D32" s="16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25">
        <f t="shared" si="7"/>
        <v>580</v>
      </c>
      <c r="W32" s="15"/>
      <c r="X32" s="26">
        <f t="shared" si="8"/>
        <v>5.5</v>
      </c>
      <c r="Y32" s="15"/>
      <c r="Z32" s="18"/>
      <c r="AA32" s="22">
        <f t="shared" si="9"/>
        <v>82.706000000000003</v>
      </c>
      <c r="AB32" s="13"/>
      <c r="AC32" s="9"/>
      <c r="AD32" s="34"/>
      <c r="AE32" s="34"/>
      <c r="AF32" s="34"/>
      <c r="AG32" s="34"/>
    </row>
    <row r="33" spans="1:33" ht="18" x14ac:dyDescent="0.25">
      <c r="A33" s="5"/>
      <c r="B33" s="6"/>
      <c r="C33" s="13"/>
      <c r="D33" s="16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25">
        <f t="shared" si="7"/>
        <v>595</v>
      </c>
      <c r="W33" s="15"/>
      <c r="X33" s="26">
        <f t="shared" si="8"/>
        <v>0</v>
      </c>
      <c r="Y33" s="15"/>
      <c r="Z33" s="18"/>
      <c r="AA33" s="22">
        <f t="shared" si="9"/>
        <v>88.206000000000003</v>
      </c>
      <c r="AB33" s="13" t="s">
        <v>21</v>
      </c>
      <c r="AC33" s="4"/>
      <c r="AD33" s="4"/>
      <c r="AE33" s="4"/>
      <c r="AF33" s="4"/>
      <c r="AG33" s="4"/>
    </row>
    <row r="34" spans="1:33" ht="18" x14ac:dyDescent="0.25">
      <c r="A34" s="5"/>
      <c r="B34" s="6"/>
      <c r="C34" s="13"/>
      <c r="D34" s="16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18"/>
      <c r="W34" s="15">
        <v>3.8820000000000001</v>
      </c>
      <c r="X34" s="15"/>
      <c r="Y34" s="15"/>
      <c r="Z34" s="18"/>
      <c r="AA34" s="22">
        <f>+$AA$14+W34</f>
        <v>92.088000000000008</v>
      </c>
      <c r="AB34" s="28"/>
      <c r="AC34" s="9"/>
      <c r="AD34" s="36"/>
      <c r="AE34" s="37"/>
      <c r="AF34" s="38"/>
      <c r="AG34" s="39"/>
    </row>
    <row r="35" spans="1:33" ht="18" x14ac:dyDescent="0.25">
      <c r="A35" s="5"/>
      <c r="B35" s="6"/>
      <c r="C35" s="13"/>
      <c r="D35" s="162"/>
      <c r="E35" s="4"/>
      <c r="F35" s="4"/>
      <c r="G35" s="4"/>
      <c r="H35" s="4"/>
      <c r="I35" s="4"/>
      <c r="J35" s="4"/>
      <c r="K35" s="4"/>
      <c r="L35" s="4"/>
      <c r="M35" s="4"/>
      <c r="N35" s="40"/>
      <c r="O35" s="4"/>
      <c r="P35" s="4"/>
      <c r="Q35" s="4"/>
      <c r="R35" s="4"/>
      <c r="S35" s="4"/>
      <c r="T35" s="4"/>
      <c r="U35" s="4"/>
      <c r="V35" s="18">
        <v>599</v>
      </c>
      <c r="W35" s="15"/>
      <c r="X35" s="15">
        <v>1.554</v>
      </c>
      <c r="Y35" s="15"/>
      <c r="Z35" s="15"/>
      <c r="AA35" s="22">
        <f>+$AA$34-X35</f>
        <v>90.534000000000006</v>
      </c>
      <c r="AB35" s="20" t="s">
        <v>85</v>
      </c>
      <c r="AC35" s="9"/>
      <c r="AD35" s="36"/>
      <c r="AE35" s="37"/>
      <c r="AF35" s="38"/>
      <c r="AG35" s="39"/>
    </row>
    <row r="36" spans="1:33" ht="18.75" x14ac:dyDescent="0.3">
      <c r="A36" s="5"/>
      <c r="B36" s="6"/>
      <c r="C36" s="35"/>
      <c r="D36" s="16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18"/>
      <c r="W36" s="15"/>
      <c r="X36" s="15"/>
      <c r="Y36" s="15"/>
      <c r="Z36" s="15"/>
      <c r="AA36" s="22"/>
      <c r="AB36" s="28"/>
      <c r="AC36" s="9"/>
      <c r="AD36" s="36"/>
      <c r="AE36" s="36"/>
      <c r="AF36" s="38"/>
      <c r="AG36" s="39"/>
    </row>
    <row r="37" spans="1:33" ht="18.75" x14ac:dyDescent="0.3">
      <c r="A37" s="5"/>
      <c r="B37" s="6"/>
      <c r="C37" s="35"/>
      <c r="D37" s="16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18"/>
      <c r="W37" s="15"/>
      <c r="X37" s="15"/>
      <c r="Y37" s="15"/>
      <c r="Z37" s="18"/>
      <c r="AA37" s="22"/>
      <c r="AB37" s="13"/>
      <c r="AC37" s="9"/>
      <c r="AD37" s="36"/>
      <c r="AE37" s="36"/>
      <c r="AF37" s="38"/>
      <c r="AG37" s="39"/>
    </row>
    <row r="38" spans="1:33" ht="18.75" x14ac:dyDescent="0.3">
      <c r="A38" s="5"/>
      <c r="B38" s="6"/>
      <c r="C38" s="35"/>
      <c r="D38" s="16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18"/>
      <c r="W38" s="15"/>
      <c r="X38" s="15"/>
      <c r="Y38" s="15"/>
      <c r="Z38" s="18"/>
      <c r="AA38" s="22"/>
      <c r="AB38" s="13"/>
      <c r="AC38" s="9"/>
      <c r="AD38" s="36"/>
      <c r="AE38" s="36"/>
      <c r="AF38" s="38"/>
      <c r="AG38" s="39"/>
    </row>
    <row r="39" spans="1:33" ht="18.75" x14ac:dyDescent="0.3">
      <c r="A39" s="5"/>
      <c r="B39" s="6"/>
      <c r="C39" s="35"/>
      <c r="D39" s="6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18"/>
      <c r="W39" s="15"/>
      <c r="X39" s="15"/>
      <c r="Y39" s="15"/>
      <c r="Z39" s="18"/>
      <c r="AA39" s="22"/>
      <c r="AB39" s="13"/>
      <c r="AC39" s="9"/>
      <c r="AD39" s="36"/>
      <c r="AE39" s="36"/>
      <c r="AF39" s="38"/>
      <c r="AG39" s="39"/>
    </row>
    <row r="40" spans="1:33" ht="18.75" x14ac:dyDescent="0.3">
      <c r="A40" s="5"/>
      <c r="B40" s="6"/>
      <c r="C40" s="35"/>
      <c r="D40" s="6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18"/>
      <c r="W40" s="15"/>
      <c r="X40" s="15"/>
      <c r="Y40" s="15"/>
      <c r="Z40" s="32"/>
      <c r="AA40" s="22"/>
      <c r="AB40" s="13"/>
      <c r="AC40" s="9"/>
      <c r="AD40" s="36"/>
      <c r="AE40" s="36"/>
      <c r="AF40" s="38"/>
      <c r="AG40" s="39"/>
    </row>
    <row r="41" spans="1:33" ht="18.75" x14ac:dyDescent="0.3">
      <c r="A41" s="5"/>
      <c r="B41" s="6"/>
      <c r="C41" s="35"/>
      <c r="D41" s="6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18"/>
      <c r="W41" s="32"/>
      <c r="X41" s="15"/>
      <c r="Y41" s="32"/>
      <c r="Z41" s="32"/>
      <c r="AA41" s="22"/>
      <c r="AB41" s="13"/>
      <c r="AC41" s="9"/>
      <c r="AD41" s="36"/>
      <c r="AE41" s="36"/>
      <c r="AF41" s="38"/>
      <c r="AG41" s="39"/>
    </row>
    <row r="42" spans="1:33" ht="18.75" x14ac:dyDescent="0.3">
      <c r="A42" s="5"/>
      <c r="B42" s="6"/>
      <c r="C42" s="35"/>
      <c r="D42" s="6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18"/>
      <c r="W42" s="32"/>
      <c r="X42" s="15"/>
      <c r="Y42" s="32"/>
      <c r="Z42" s="32"/>
      <c r="AA42" s="22"/>
      <c r="AB42" s="13"/>
      <c r="AC42" s="9"/>
      <c r="AD42" s="36"/>
      <c r="AE42" s="36"/>
      <c r="AF42" s="38"/>
      <c r="AG42" s="39"/>
    </row>
    <row r="43" spans="1:33" ht="18.75" x14ac:dyDescent="0.3">
      <c r="A43" s="5"/>
      <c r="B43" s="6"/>
      <c r="C43" s="35"/>
      <c r="D43" s="6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18"/>
      <c r="W43" s="32"/>
      <c r="X43" s="15"/>
      <c r="Y43" s="32"/>
      <c r="Z43" s="32"/>
      <c r="AA43" s="22"/>
      <c r="AB43" s="13"/>
      <c r="AC43" s="9"/>
      <c r="AD43" s="36"/>
      <c r="AE43" s="36"/>
      <c r="AF43" s="38"/>
      <c r="AG43" s="39"/>
    </row>
    <row r="44" spans="1:33" ht="18.75" x14ac:dyDescent="0.3">
      <c r="A44" s="5"/>
      <c r="B44" s="6"/>
      <c r="C44" s="35"/>
      <c r="D44" s="6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18"/>
      <c r="W44" s="32"/>
      <c r="X44" s="15"/>
      <c r="Y44" s="32"/>
      <c r="Z44" s="32"/>
      <c r="AA44" s="22"/>
      <c r="AB44" s="13"/>
      <c r="AC44" s="9"/>
      <c r="AD44" s="36"/>
      <c r="AE44" s="36"/>
      <c r="AF44" s="38"/>
      <c r="AG44" s="39"/>
    </row>
    <row r="45" spans="1:33" ht="18.75" x14ac:dyDescent="0.3">
      <c r="A45" s="5"/>
      <c r="B45" s="6"/>
      <c r="C45" s="35"/>
      <c r="D45" s="8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18"/>
      <c r="W45" s="18"/>
      <c r="X45" s="15"/>
      <c r="Y45" s="32"/>
      <c r="Z45" s="32"/>
      <c r="AA45" s="22"/>
      <c r="AB45" s="28"/>
      <c r="AC45" s="9"/>
      <c r="AD45" s="9"/>
      <c r="AE45" s="9"/>
      <c r="AF45" s="9"/>
      <c r="AG45" s="9"/>
    </row>
    <row r="46" spans="1:33" ht="18" x14ac:dyDescent="0.25">
      <c r="V46" s="18"/>
      <c r="W46" s="18"/>
      <c r="X46" s="15"/>
      <c r="Y46" s="18"/>
      <c r="Z46" s="18"/>
      <c r="AA46" s="22"/>
      <c r="AB46" s="28"/>
    </row>
    <row r="47" spans="1:33" ht="18" x14ac:dyDescent="0.25">
      <c r="A47" s="45"/>
      <c r="B47" s="46"/>
      <c r="C47" s="47"/>
      <c r="D47" s="150" t="s">
        <v>23</v>
      </c>
    </row>
    <row r="48" spans="1:33" ht="18" x14ac:dyDescent="0.25">
      <c r="A48" s="48">
        <v>141</v>
      </c>
      <c r="B48" s="49">
        <v>88.206000000000003</v>
      </c>
      <c r="C48" s="50" t="s">
        <v>24</v>
      </c>
      <c r="D48" s="150"/>
    </row>
    <row r="49" spans="1:5" ht="18" x14ac:dyDescent="0.25">
      <c r="A49" s="48">
        <v>595</v>
      </c>
      <c r="B49" s="49">
        <v>88.206000000000003</v>
      </c>
      <c r="C49" s="50" t="s">
        <v>25</v>
      </c>
      <c r="D49" s="150"/>
    </row>
    <row r="50" spans="1:5" ht="18" x14ac:dyDescent="0.25">
      <c r="A50" s="51"/>
      <c r="B50" s="52"/>
      <c r="C50" s="151"/>
      <c r="D50" s="150"/>
    </row>
    <row r="51" spans="1:5" ht="18" x14ac:dyDescent="0.25">
      <c r="A51" s="51"/>
      <c r="B51" s="52"/>
      <c r="C51" s="152"/>
      <c r="D51" s="150"/>
    </row>
    <row r="52" spans="1:5" ht="18" x14ac:dyDescent="0.25">
      <c r="A52" s="51">
        <v>100</v>
      </c>
      <c r="B52" s="52">
        <v>91.236000000000004</v>
      </c>
      <c r="C52" s="151" t="s">
        <v>77</v>
      </c>
      <c r="D52" s="150"/>
    </row>
    <row r="53" spans="1:5" ht="18" x14ac:dyDescent="0.25">
      <c r="A53" s="51">
        <v>100</v>
      </c>
      <c r="B53" s="52">
        <f>+B52-1</f>
        <v>90.236000000000004</v>
      </c>
      <c r="C53" s="152"/>
      <c r="D53" s="150"/>
    </row>
    <row r="54" spans="1:5" ht="18" x14ac:dyDescent="0.25">
      <c r="A54" s="51">
        <v>120</v>
      </c>
      <c r="B54" s="52">
        <v>90.213999999999999</v>
      </c>
      <c r="C54" s="151" t="s">
        <v>86</v>
      </c>
      <c r="D54" s="150"/>
    </row>
    <row r="55" spans="1:5" ht="18" x14ac:dyDescent="0.25">
      <c r="A55" s="51">
        <v>120</v>
      </c>
      <c r="B55" s="52">
        <f>+B54-1</f>
        <v>89.213999999999999</v>
      </c>
      <c r="C55" s="152"/>
      <c r="D55" s="150"/>
    </row>
    <row r="56" spans="1:5" ht="18" x14ac:dyDescent="0.25">
      <c r="A56" s="51">
        <v>140</v>
      </c>
      <c r="B56" s="52">
        <v>89.225999999999999</v>
      </c>
      <c r="C56" s="151" t="s">
        <v>47</v>
      </c>
      <c r="D56" s="150"/>
    </row>
    <row r="57" spans="1:5" ht="18" x14ac:dyDescent="0.25">
      <c r="A57" s="51">
        <v>140</v>
      </c>
      <c r="B57" s="52">
        <f>+B56-1</f>
        <v>88.225999999999999</v>
      </c>
      <c r="C57" s="152"/>
      <c r="D57" s="150"/>
    </row>
    <row r="58" spans="1:5" ht="18" x14ac:dyDescent="0.25">
      <c r="A58" s="51"/>
      <c r="B58" s="52"/>
      <c r="C58" s="151"/>
      <c r="D58" s="77"/>
    </row>
    <row r="59" spans="1:5" ht="18" x14ac:dyDescent="0.25">
      <c r="A59" s="51"/>
      <c r="B59" s="52"/>
      <c r="C59" s="152"/>
      <c r="D59" s="77"/>
    </row>
    <row r="60" spans="1:5" ht="18" x14ac:dyDescent="0.25">
      <c r="A60" s="53">
        <v>95</v>
      </c>
      <c r="B60" s="54">
        <v>90.534000000000006</v>
      </c>
      <c r="C60" s="55" t="s">
        <v>29</v>
      </c>
    </row>
    <row r="61" spans="1:5" ht="18" x14ac:dyDescent="0.25">
      <c r="A61" s="53">
        <v>599</v>
      </c>
      <c r="B61" s="54">
        <v>90.534000000000006</v>
      </c>
      <c r="C61" s="55" t="s">
        <v>29</v>
      </c>
      <c r="E61" s="61"/>
    </row>
    <row r="62" spans="1:5" ht="18" x14ac:dyDescent="0.25">
      <c r="A62" s="56" t="s">
        <v>30</v>
      </c>
      <c r="B62" s="56"/>
      <c r="C62" s="57">
        <v>80.236000000000004</v>
      </c>
      <c r="E62" s="58">
        <f>+B60-C62</f>
        <v>10.298000000000002</v>
      </c>
    </row>
    <row r="63" spans="1:5" ht="18" x14ac:dyDescent="0.25">
      <c r="A63" s="59" t="s">
        <v>31</v>
      </c>
      <c r="B63" s="56"/>
      <c r="C63" s="52">
        <v>90.108999999999995</v>
      </c>
    </row>
    <row r="64" spans="1:5" ht="18" x14ac:dyDescent="0.25">
      <c r="A64" s="147" t="s">
        <v>32</v>
      </c>
      <c r="B64" s="147"/>
      <c r="C64" s="57">
        <f>+Z4</f>
        <v>94</v>
      </c>
    </row>
    <row r="65" spans="1:3" ht="18" x14ac:dyDescent="0.25">
      <c r="A65" s="147" t="s">
        <v>33</v>
      </c>
      <c r="B65" s="147"/>
      <c r="C65" s="57">
        <f>+B60</f>
        <v>90.534000000000006</v>
      </c>
    </row>
  </sheetData>
  <mergeCells count="19">
    <mergeCell ref="C58:C59"/>
    <mergeCell ref="A64:B64"/>
    <mergeCell ref="A65:B65"/>
    <mergeCell ref="AB2:AB3"/>
    <mergeCell ref="D47:D57"/>
    <mergeCell ref="C50:C51"/>
    <mergeCell ref="C52:C53"/>
    <mergeCell ref="C54:C55"/>
    <mergeCell ref="C56:C57"/>
    <mergeCell ref="D1:D38"/>
    <mergeCell ref="E1:T1"/>
    <mergeCell ref="V1:AB1"/>
    <mergeCell ref="AD1:AG1"/>
    <mergeCell ref="V2:V3"/>
    <mergeCell ref="W2:W3"/>
    <mergeCell ref="X2:X3"/>
    <mergeCell ref="Y2:Y3"/>
    <mergeCell ref="Z2:Z3"/>
    <mergeCell ref="AA2:AA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zoomScale="50" zoomScaleNormal="50" workbookViewId="0">
      <selection activeCell="J57" sqref="J57"/>
    </sheetView>
  </sheetViews>
  <sheetFormatPr baseColWidth="10" defaultRowHeight="15" x14ac:dyDescent="0.25"/>
  <cols>
    <col min="1" max="1" width="34.7109375" bestFit="1" customWidth="1"/>
    <col min="2" max="2" width="11.85546875" bestFit="1" customWidth="1"/>
    <col min="3" max="3" width="27" bestFit="1" customWidth="1"/>
    <col min="22" max="22" width="18.5703125" customWidth="1"/>
    <col min="23" max="23" width="15.42578125" customWidth="1"/>
    <col min="24" max="25" width="22" customWidth="1"/>
    <col min="26" max="26" width="16.5703125" customWidth="1"/>
    <col min="27" max="27" width="11.28515625" bestFit="1" customWidth="1"/>
    <col min="28" max="28" width="29.85546875" bestFit="1" customWidth="1"/>
    <col min="31" max="31" width="17.85546875" bestFit="1" customWidth="1"/>
    <col min="33" max="33" width="32.140625" bestFit="1" customWidth="1"/>
  </cols>
  <sheetData>
    <row r="1" spans="1:33" ht="20.25" x14ac:dyDescent="0.25">
      <c r="A1" s="1" t="s">
        <v>0</v>
      </c>
      <c r="B1" s="2" t="s">
        <v>1</v>
      </c>
      <c r="C1" s="3" t="s">
        <v>2</v>
      </c>
      <c r="D1" s="155" t="s">
        <v>3</v>
      </c>
      <c r="E1" s="156" t="s">
        <v>87</v>
      </c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4"/>
      <c r="V1" s="140" t="s">
        <v>88</v>
      </c>
      <c r="W1" s="141"/>
      <c r="X1" s="141"/>
      <c r="Y1" s="141"/>
      <c r="Z1" s="141"/>
      <c r="AA1" s="141"/>
      <c r="AB1" s="142"/>
      <c r="AC1" s="4"/>
      <c r="AD1" s="140" t="s">
        <v>6</v>
      </c>
      <c r="AE1" s="141"/>
      <c r="AF1" s="141"/>
      <c r="AG1" s="142"/>
    </row>
    <row r="2" spans="1:33" ht="20.25" x14ac:dyDescent="0.3">
      <c r="A2" s="5">
        <f>+V4</f>
        <v>0</v>
      </c>
      <c r="B2" s="6">
        <f>+Z4</f>
        <v>92</v>
      </c>
      <c r="C2" s="7" t="s">
        <v>17</v>
      </c>
      <c r="D2" s="155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4"/>
      <c r="V2" s="143" t="s">
        <v>8</v>
      </c>
      <c r="W2" s="143" t="s">
        <v>9</v>
      </c>
      <c r="X2" s="143" t="s">
        <v>10</v>
      </c>
      <c r="Y2" s="143" t="s">
        <v>11</v>
      </c>
      <c r="Z2" s="143" t="s">
        <v>12</v>
      </c>
      <c r="AA2" s="145" t="s">
        <v>1</v>
      </c>
      <c r="AB2" s="148" t="s">
        <v>13</v>
      </c>
      <c r="AC2" s="9"/>
      <c r="AD2" s="10" t="s">
        <v>14</v>
      </c>
      <c r="AE2" s="11" t="s">
        <v>15</v>
      </c>
      <c r="AF2" s="11" t="s">
        <v>1</v>
      </c>
      <c r="AG2" s="12" t="s">
        <v>2</v>
      </c>
    </row>
    <row r="3" spans="1:33" ht="20.25" x14ac:dyDescent="0.3">
      <c r="A3" s="5">
        <f>+V5</f>
        <v>37</v>
      </c>
      <c r="B3" s="6">
        <f>+AA5</f>
        <v>92.031999999999996</v>
      </c>
      <c r="C3" s="21"/>
      <c r="D3" s="155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4"/>
      <c r="V3" s="144"/>
      <c r="W3" s="144"/>
      <c r="X3" s="144"/>
      <c r="Y3" s="144"/>
      <c r="Z3" s="144"/>
      <c r="AA3" s="146"/>
      <c r="AB3" s="149"/>
      <c r="AC3" s="9"/>
      <c r="AD3" s="14">
        <v>116</v>
      </c>
      <c r="AE3" s="14">
        <v>0</v>
      </c>
      <c r="AF3" s="15">
        <f>+AA7</f>
        <v>90.521999999999991</v>
      </c>
      <c r="AG3" s="13" t="s">
        <v>21</v>
      </c>
    </row>
    <row r="4" spans="1:33" ht="18.75" x14ac:dyDescent="0.3">
      <c r="A4" s="5">
        <f>+V7</f>
        <v>77</v>
      </c>
      <c r="B4" s="6">
        <f>+AA7</f>
        <v>90.521999999999991</v>
      </c>
      <c r="C4" s="35"/>
      <c r="D4" s="155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4"/>
      <c r="V4" s="18">
        <v>0</v>
      </c>
      <c r="W4" s="15"/>
      <c r="X4" s="15">
        <v>0.37</v>
      </c>
      <c r="Y4" s="15"/>
      <c r="Z4" s="22">
        <v>92</v>
      </c>
      <c r="AA4" s="19">
        <f>+Z4-X4</f>
        <v>91.63</v>
      </c>
      <c r="AB4" s="20" t="s">
        <v>52</v>
      </c>
      <c r="AC4" s="9"/>
      <c r="AD4" s="14">
        <v>137</v>
      </c>
      <c r="AE4" s="14">
        <v>6.02</v>
      </c>
      <c r="AF4" s="15">
        <f t="shared" ref="AF4:AF26" si="0">+AA8</f>
        <v>88.762</v>
      </c>
      <c r="AG4" s="21"/>
    </row>
    <row r="5" spans="1:33" ht="18.75" x14ac:dyDescent="0.3">
      <c r="A5" s="5">
        <f>+V9</f>
        <v>97</v>
      </c>
      <c r="B5" s="6">
        <f>+AA9</f>
        <v>89.432000000000002</v>
      </c>
      <c r="C5" s="82"/>
      <c r="D5" s="15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18">
        <v>37</v>
      </c>
      <c r="W5" s="15">
        <v>3.2000000000000001E-2</v>
      </c>
      <c r="X5" s="15"/>
      <c r="Y5" s="15"/>
      <c r="Z5" s="18"/>
      <c r="AA5" s="22">
        <f>+$Z$4+W5</f>
        <v>92.031999999999996</v>
      </c>
      <c r="AB5" s="13" t="s">
        <v>89</v>
      </c>
      <c r="AC5" s="23"/>
      <c r="AD5" s="14">
        <v>167</v>
      </c>
      <c r="AE5" s="14">
        <v>10.5</v>
      </c>
      <c r="AF5" s="15">
        <f t="shared" si="0"/>
        <v>89.432000000000002</v>
      </c>
      <c r="AG5" s="21"/>
    </row>
    <row r="6" spans="1:33" ht="18" x14ac:dyDescent="0.25">
      <c r="A6" s="5">
        <f>+V14</f>
        <v>116</v>
      </c>
      <c r="B6" s="6">
        <f>+AA14</f>
        <v>86.164999999999992</v>
      </c>
      <c r="C6" s="20"/>
      <c r="D6" s="15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8"/>
      <c r="W6" s="15"/>
      <c r="X6" s="15">
        <v>0.50700000000000001</v>
      </c>
      <c r="Y6" s="15"/>
      <c r="Z6" s="18"/>
      <c r="AA6" s="22">
        <f>+$AA$5-X6</f>
        <v>91.524999999999991</v>
      </c>
      <c r="AB6" s="13" t="s">
        <v>90</v>
      </c>
      <c r="AC6" s="23"/>
      <c r="AD6" s="14">
        <v>197</v>
      </c>
      <c r="AE6" s="14">
        <v>11.42</v>
      </c>
      <c r="AF6" s="15">
        <f t="shared" si="0"/>
        <v>89.521999999999991</v>
      </c>
      <c r="AG6" s="21"/>
    </row>
    <row r="7" spans="1:33" ht="18.75" x14ac:dyDescent="0.3">
      <c r="A7" s="5">
        <f t="shared" ref="A7:A29" si="1">+V15</f>
        <v>116</v>
      </c>
      <c r="B7" s="6">
        <f t="shared" ref="B7:B30" si="2">+AA15</f>
        <v>86.164999999999992</v>
      </c>
      <c r="C7" s="35" t="s">
        <v>21</v>
      </c>
      <c r="D7" s="15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8">
        <v>77</v>
      </c>
      <c r="W7" s="15"/>
      <c r="X7" s="15">
        <v>1.51</v>
      </c>
      <c r="Y7" s="15"/>
      <c r="Z7" s="18"/>
      <c r="AA7" s="22">
        <f t="shared" ref="AA7:AA11" si="3">+$AA$5-X7</f>
        <v>90.521999999999991</v>
      </c>
      <c r="AB7" s="24" t="s">
        <v>91</v>
      </c>
      <c r="AC7" s="23"/>
      <c r="AD7" s="14">
        <v>237</v>
      </c>
      <c r="AE7" s="14">
        <v>10.35</v>
      </c>
      <c r="AF7" s="15">
        <f t="shared" si="0"/>
        <v>88.524999999999991</v>
      </c>
      <c r="AG7" s="21"/>
    </row>
    <row r="8" spans="1:33" ht="18.75" x14ac:dyDescent="0.3">
      <c r="A8" s="5">
        <f t="shared" si="1"/>
        <v>137</v>
      </c>
      <c r="B8" s="6">
        <f t="shared" si="2"/>
        <v>80.144999999999996</v>
      </c>
      <c r="C8" s="35"/>
      <c r="D8" s="15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8"/>
      <c r="W8" s="15"/>
      <c r="X8" s="15">
        <v>3.27</v>
      </c>
      <c r="Y8" s="15"/>
      <c r="Z8" s="18"/>
      <c r="AA8" s="22">
        <f t="shared" si="3"/>
        <v>88.762</v>
      </c>
      <c r="AB8" s="20"/>
      <c r="AC8" s="23"/>
      <c r="AD8" s="14">
        <v>277</v>
      </c>
      <c r="AE8" s="14">
        <v>9.01</v>
      </c>
      <c r="AF8" s="15">
        <f t="shared" si="0"/>
        <v>88.772999999999996</v>
      </c>
      <c r="AG8" s="21"/>
    </row>
    <row r="9" spans="1:33" ht="18" x14ac:dyDescent="0.25">
      <c r="A9" s="5">
        <f t="shared" si="1"/>
        <v>167</v>
      </c>
      <c r="B9" s="6">
        <f t="shared" si="2"/>
        <v>75.664999999999992</v>
      </c>
      <c r="C9" s="21"/>
      <c r="D9" s="15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8">
        <v>97</v>
      </c>
      <c r="W9" s="15"/>
      <c r="X9" s="15">
        <v>2.6</v>
      </c>
      <c r="Y9" s="15"/>
      <c r="Z9" s="18"/>
      <c r="AA9" s="22">
        <f t="shared" si="3"/>
        <v>89.432000000000002</v>
      </c>
      <c r="AB9" s="13"/>
      <c r="AC9" s="23"/>
      <c r="AD9" s="14">
        <v>327</v>
      </c>
      <c r="AE9" s="14">
        <v>8.35</v>
      </c>
      <c r="AF9" s="15">
        <f t="shared" si="0"/>
        <v>86.524999999999991</v>
      </c>
      <c r="AG9" s="21"/>
    </row>
    <row r="10" spans="1:33" ht="18" x14ac:dyDescent="0.25">
      <c r="A10" s="5">
        <f t="shared" si="1"/>
        <v>197</v>
      </c>
      <c r="B10" s="6">
        <f t="shared" si="2"/>
        <v>74.74499999999999</v>
      </c>
      <c r="C10" s="21"/>
      <c r="D10" s="15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8"/>
      <c r="W10" s="15"/>
      <c r="X10" s="15">
        <v>2.5099999999999998</v>
      </c>
      <c r="Y10" s="15"/>
      <c r="Z10" s="18"/>
      <c r="AA10" s="22">
        <f t="shared" si="3"/>
        <v>89.521999999999991</v>
      </c>
      <c r="AB10" s="13" t="s">
        <v>92</v>
      </c>
      <c r="AC10" s="23"/>
      <c r="AD10" s="14">
        <v>397</v>
      </c>
      <c r="AE10" s="14">
        <v>7.5</v>
      </c>
      <c r="AF10" s="15">
        <f t="shared" si="0"/>
        <v>86.164999999999992</v>
      </c>
      <c r="AG10" s="21"/>
    </row>
    <row r="11" spans="1:33" ht="18.75" x14ac:dyDescent="0.3">
      <c r="A11" s="5">
        <f t="shared" si="1"/>
        <v>237</v>
      </c>
      <c r="B11" s="6">
        <f t="shared" si="2"/>
        <v>75.814999999999998</v>
      </c>
      <c r="C11" s="83"/>
      <c r="D11" s="15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8"/>
      <c r="W11" s="15"/>
      <c r="X11" s="15">
        <v>3.5070000000000001</v>
      </c>
      <c r="Y11" s="15"/>
      <c r="Z11" s="18"/>
      <c r="AA11" s="22">
        <f t="shared" si="3"/>
        <v>88.524999999999991</v>
      </c>
      <c r="AB11" s="13" t="s">
        <v>64</v>
      </c>
      <c r="AC11" s="23"/>
      <c r="AD11" s="14">
        <v>427</v>
      </c>
      <c r="AE11" s="14">
        <v>7.35</v>
      </c>
      <c r="AF11" s="15">
        <f t="shared" si="0"/>
        <v>86.164999999999992</v>
      </c>
      <c r="AG11" s="21"/>
    </row>
    <row r="12" spans="1:33" ht="18.75" x14ac:dyDescent="0.3">
      <c r="A12" s="5">
        <f t="shared" si="1"/>
        <v>277</v>
      </c>
      <c r="B12" s="6">
        <f t="shared" si="2"/>
        <v>77.154999999999987</v>
      </c>
      <c r="C12" s="83"/>
      <c r="D12" s="15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8"/>
      <c r="W12" s="15">
        <v>1.246</v>
      </c>
      <c r="X12" s="15"/>
      <c r="Y12" s="15">
        <v>4.5049999999999999</v>
      </c>
      <c r="Z12" s="18"/>
      <c r="AA12" s="22">
        <f>+$AA$5+W12-Y12</f>
        <v>88.772999999999996</v>
      </c>
      <c r="AB12" s="13" t="s">
        <v>74</v>
      </c>
      <c r="AC12" s="23"/>
      <c r="AD12" s="14">
        <v>477</v>
      </c>
      <c r="AE12" s="14">
        <v>7.09</v>
      </c>
      <c r="AF12" s="15">
        <f t="shared" si="0"/>
        <v>80.144999999999996</v>
      </c>
      <c r="AG12" s="21"/>
    </row>
    <row r="13" spans="1:33" ht="18.75" x14ac:dyDescent="0.3">
      <c r="A13" s="5">
        <f t="shared" si="1"/>
        <v>327</v>
      </c>
      <c r="B13" s="6">
        <f t="shared" si="2"/>
        <v>77.814999999999998</v>
      </c>
      <c r="C13" s="83"/>
      <c r="D13" s="15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18"/>
      <c r="W13" s="15"/>
      <c r="X13" s="15">
        <v>2.2480000000000002</v>
      </c>
      <c r="Y13" s="15"/>
      <c r="Z13" s="18"/>
      <c r="AA13" s="22">
        <f>+$AA$12-X13</f>
        <v>86.524999999999991</v>
      </c>
      <c r="AB13" s="84" t="s">
        <v>93</v>
      </c>
      <c r="AC13" s="23"/>
      <c r="AD13" s="14">
        <v>527</v>
      </c>
      <c r="AE13" s="14">
        <v>7.04</v>
      </c>
      <c r="AF13" s="15">
        <f t="shared" si="0"/>
        <v>75.664999999999992</v>
      </c>
      <c r="AG13" s="21"/>
    </row>
    <row r="14" spans="1:33" ht="18.75" x14ac:dyDescent="0.3">
      <c r="A14" s="5">
        <f t="shared" si="1"/>
        <v>397</v>
      </c>
      <c r="B14" s="6">
        <f t="shared" si="2"/>
        <v>78.664999999999992</v>
      </c>
      <c r="C14" s="83"/>
      <c r="D14" s="15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18">
        <v>116</v>
      </c>
      <c r="W14" s="15"/>
      <c r="X14" s="15">
        <v>2.6080000000000001</v>
      </c>
      <c r="Y14" s="15"/>
      <c r="Z14" s="18"/>
      <c r="AA14" s="22">
        <f>+$AA$12-X14</f>
        <v>86.164999999999992</v>
      </c>
      <c r="AB14" s="13" t="s">
        <v>94</v>
      </c>
      <c r="AC14" s="23"/>
      <c r="AD14" s="14">
        <v>577</v>
      </c>
      <c r="AE14" s="14">
        <v>7</v>
      </c>
      <c r="AF14" s="15">
        <f t="shared" si="0"/>
        <v>74.74499999999999</v>
      </c>
      <c r="AG14" s="21"/>
    </row>
    <row r="15" spans="1:33" ht="18.75" x14ac:dyDescent="0.3">
      <c r="A15" s="5">
        <f t="shared" si="1"/>
        <v>427</v>
      </c>
      <c r="B15" s="6">
        <f t="shared" si="2"/>
        <v>78.814999999999998</v>
      </c>
      <c r="C15" s="83"/>
      <c r="D15" s="15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5">
        <f>+AD3</f>
        <v>116</v>
      </c>
      <c r="W15" s="15"/>
      <c r="X15" s="26">
        <f>+AE3</f>
        <v>0</v>
      </c>
      <c r="Y15" s="15"/>
      <c r="Z15" s="18"/>
      <c r="AA15" s="22">
        <f>+$AA$14-X15</f>
        <v>86.164999999999992</v>
      </c>
      <c r="AB15" s="13"/>
      <c r="AC15" s="23"/>
      <c r="AD15" s="14">
        <v>637</v>
      </c>
      <c r="AE15" s="14">
        <v>7.32</v>
      </c>
      <c r="AF15" s="15">
        <f t="shared" si="0"/>
        <v>75.814999999999998</v>
      </c>
      <c r="AG15" s="21"/>
    </row>
    <row r="16" spans="1:33" ht="18.75" x14ac:dyDescent="0.3">
      <c r="A16" s="5">
        <f t="shared" si="1"/>
        <v>477</v>
      </c>
      <c r="B16" s="6">
        <f t="shared" si="2"/>
        <v>79.074999999999989</v>
      </c>
      <c r="C16" s="83"/>
      <c r="D16" s="15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25">
        <f t="shared" ref="V16:V38" si="4">+AD4</f>
        <v>137</v>
      </c>
      <c r="W16" s="15"/>
      <c r="X16" s="26">
        <f t="shared" ref="X16:X38" si="5">+AE4</f>
        <v>6.02</v>
      </c>
      <c r="Y16" s="15"/>
      <c r="Z16" s="18"/>
      <c r="AA16" s="22">
        <f t="shared" ref="AA16:AA39" si="6">+$AA$14-X16</f>
        <v>80.144999999999996</v>
      </c>
      <c r="AB16" s="13"/>
      <c r="AC16" s="23"/>
      <c r="AD16" s="14">
        <v>397</v>
      </c>
      <c r="AE16" s="14">
        <v>7.45</v>
      </c>
      <c r="AF16" s="15">
        <f t="shared" si="0"/>
        <v>77.154999999999987</v>
      </c>
      <c r="AG16" s="21"/>
    </row>
    <row r="17" spans="1:33" ht="18.75" x14ac:dyDescent="0.3">
      <c r="A17" s="5">
        <f t="shared" si="1"/>
        <v>527</v>
      </c>
      <c r="B17" s="6">
        <f t="shared" si="2"/>
        <v>79.124999999999986</v>
      </c>
      <c r="C17" s="83"/>
      <c r="D17" s="15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25">
        <f t="shared" si="4"/>
        <v>167</v>
      </c>
      <c r="W17" s="15"/>
      <c r="X17" s="26">
        <f t="shared" si="5"/>
        <v>10.5</v>
      </c>
      <c r="Y17" s="15"/>
      <c r="Z17" s="18"/>
      <c r="AA17" s="22">
        <f t="shared" si="6"/>
        <v>75.664999999999992</v>
      </c>
      <c r="AB17" s="13"/>
      <c r="AC17" s="23"/>
      <c r="AD17" s="14">
        <v>757</v>
      </c>
      <c r="AE17" s="14">
        <v>7.2</v>
      </c>
      <c r="AF17" s="15">
        <f t="shared" si="0"/>
        <v>77.814999999999998</v>
      </c>
      <c r="AG17" s="20"/>
    </row>
    <row r="18" spans="1:33" ht="18.75" x14ac:dyDescent="0.3">
      <c r="A18" s="5">
        <f t="shared" si="1"/>
        <v>577</v>
      </c>
      <c r="B18" s="6">
        <f t="shared" si="2"/>
        <v>79.164999999999992</v>
      </c>
      <c r="C18" s="85"/>
      <c r="D18" s="15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25">
        <f t="shared" si="4"/>
        <v>197</v>
      </c>
      <c r="W18" s="15"/>
      <c r="X18" s="26">
        <f t="shared" si="5"/>
        <v>11.42</v>
      </c>
      <c r="Y18" s="15"/>
      <c r="Z18" s="18"/>
      <c r="AA18" s="22">
        <f t="shared" si="6"/>
        <v>74.74499999999999</v>
      </c>
      <c r="AB18" s="30"/>
      <c r="AC18" s="23"/>
      <c r="AD18" s="29">
        <v>817</v>
      </c>
      <c r="AE18" s="31">
        <v>6.82</v>
      </c>
      <c r="AF18" s="15">
        <f t="shared" si="0"/>
        <v>78.664999999999992</v>
      </c>
      <c r="AG18" s="21"/>
    </row>
    <row r="19" spans="1:33" ht="18.75" x14ac:dyDescent="0.3">
      <c r="A19" s="5">
        <f t="shared" si="1"/>
        <v>637</v>
      </c>
      <c r="B19" s="6">
        <f t="shared" si="2"/>
        <v>78.844999999999999</v>
      </c>
      <c r="C19" s="85"/>
      <c r="D19" s="15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5">
        <f t="shared" si="4"/>
        <v>237</v>
      </c>
      <c r="W19" s="15"/>
      <c r="X19" s="26">
        <f t="shared" si="5"/>
        <v>10.35</v>
      </c>
      <c r="Y19" s="15"/>
      <c r="Z19" s="18"/>
      <c r="AA19" s="22">
        <f t="shared" si="6"/>
        <v>75.814999999999998</v>
      </c>
      <c r="AB19" s="30"/>
      <c r="AC19" s="9"/>
      <c r="AD19" s="29">
        <v>867</v>
      </c>
      <c r="AE19" s="31">
        <v>7.04</v>
      </c>
      <c r="AF19" s="15">
        <f t="shared" si="0"/>
        <v>78.814999999999998</v>
      </c>
      <c r="AG19" s="28"/>
    </row>
    <row r="20" spans="1:33" ht="18.75" x14ac:dyDescent="0.3">
      <c r="A20" s="5">
        <f t="shared" si="1"/>
        <v>397</v>
      </c>
      <c r="B20" s="6">
        <f t="shared" si="2"/>
        <v>78.714999999999989</v>
      </c>
      <c r="C20" s="83"/>
      <c r="D20" s="15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5">
        <f t="shared" si="4"/>
        <v>277</v>
      </c>
      <c r="W20" s="15"/>
      <c r="X20" s="26">
        <f t="shared" si="5"/>
        <v>9.01</v>
      </c>
      <c r="Y20" s="15"/>
      <c r="Z20" s="18"/>
      <c r="AA20" s="22">
        <f t="shared" si="6"/>
        <v>77.154999999999987</v>
      </c>
      <c r="AB20" s="13"/>
      <c r="AC20" s="9"/>
      <c r="AD20" s="29">
        <v>917</v>
      </c>
      <c r="AE20" s="31">
        <v>6.98</v>
      </c>
      <c r="AF20" s="15">
        <f t="shared" si="0"/>
        <v>79.074999999999989</v>
      </c>
      <c r="AG20" s="21"/>
    </row>
    <row r="21" spans="1:33" ht="18.75" x14ac:dyDescent="0.3">
      <c r="A21" s="5">
        <f t="shared" si="1"/>
        <v>757</v>
      </c>
      <c r="B21" s="6">
        <f t="shared" si="2"/>
        <v>78.964999999999989</v>
      </c>
      <c r="C21" s="83"/>
      <c r="D21" s="15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25">
        <f t="shared" si="4"/>
        <v>327</v>
      </c>
      <c r="W21" s="15"/>
      <c r="X21" s="26">
        <f t="shared" si="5"/>
        <v>8.35</v>
      </c>
      <c r="Y21" s="15"/>
      <c r="Z21" s="18"/>
      <c r="AA21" s="22">
        <f t="shared" si="6"/>
        <v>77.814999999999998</v>
      </c>
      <c r="AB21" s="13"/>
      <c r="AC21" s="9"/>
      <c r="AD21" s="29">
        <v>967</v>
      </c>
      <c r="AE21" s="31">
        <v>7.17</v>
      </c>
      <c r="AF21" s="15">
        <f t="shared" si="0"/>
        <v>79.124999999999986</v>
      </c>
      <c r="AG21" s="20"/>
    </row>
    <row r="22" spans="1:33" ht="18.75" x14ac:dyDescent="0.3">
      <c r="A22" s="5">
        <f t="shared" si="1"/>
        <v>817</v>
      </c>
      <c r="B22" s="6">
        <f t="shared" si="2"/>
        <v>79.344999999999999</v>
      </c>
      <c r="C22" s="83"/>
      <c r="D22" s="15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25">
        <f t="shared" si="4"/>
        <v>397</v>
      </c>
      <c r="W22" s="15"/>
      <c r="X22" s="26">
        <f t="shared" si="5"/>
        <v>7.5</v>
      </c>
      <c r="Y22" s="15"/>
      <c r="Z22" s="18"/>
      <c r="AA22" s="22">
        <f t="shared" si="6"/>
        <v>78.664999999999992</v>
      </c>
      <c r="AB22" s="13"/>
      <c r="AC22" s="9"/>
      <c r="AD22" s="29">
        <v>1017</v>
      </c>
      <c r="AE22" s="31">
        <v>7</v>
      </c>
      <c r="AF22" s="15">
        <f t="shared" si="0"/>
        <v>79.164999999999992</v>
      </c>
      <c r="AG22" s="28"/>
    </row>
    <row r="23" spans="1:33" ht="18.75" x14ac:dyDescent="0.3">
      <c r="A23" s="5">
        <f t="shared" si="1"/>
        <v>867</v>
      </c>
      <c r="B23" s="6">
        <f t="shared" si="2"/>
        <v>79.124999999999986</v>
      </c>
      <c r="C23" s="83"/>
      <c r="D23" s="15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25">
        <f t="shared" si="4"/>
        <v>427</v>
      </c>
      <c r="W23" s="15"/>
      <c r="X23" s="26">
        <f t="shared" si="5"/>
        <v>7.35</v>
      </c>
      <c r="Y23" s="15"/>
      <c r="Z23" s="18"/>
      <c r="AA23" s="22">
        <f t="shared" si="6"/>
        <v>78.814999999999998</v>
      </c>
      <c r="AB23" s="28"/>
      <c r="AC23" s="9"/>
      <c r="AD23" s="29">
        <v>1067</v>
      </c>
      <c r="AE23" s="31">
        <v>7.87</v>
      </c>
      <c r="AF23" s="15">
        <f t="shared" si="0"/>
        <v>78.844999999999999</v>
      </c>
      <c r="AG23" s="20"/>
    </row>
    <row r="24" spans="1:33" ht="18.75" x14ac:dyDescent="0.3">
      <c r="A24" s="5">
        <f t="shared" si="1"/>
        <v>917</v>
      </c>
      <c r="B24" s="6">
        <f t="shared" si="2"/>
        <v>79.184999999999988</v>
      </c>
      <c r="C24" s="83"/>
      <c r="D24" s="15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25">
        <f t="shared" si="4"/>
        <v>477</v>
      </c>
      <c r="W24" s="32"/>
      <c r="X24" s="26">
        <f t="shared" si="5"/>
        <v>7.09</v>
      </c>
      <c r="Y24" s="32"/>
      <c r="Z24" s="32"/>
      <c r="AA24" s="22">
        <f>+$AA$14-X24</f>
        <v>79.074999999999989</v>
      </c>
      <c r="AB24" s="28"/>
      <c r="AC24" s="9"/>
      <c r="AD24" s="29">
        <v>1117</v>
      </c>
      <c r="AE24" s="31">
        <v>8.17</v>
      </c>
      <c r="AF24" s="15">
        <f t="shared" si="0"/>
        <v>78.714999999999989</v>
      </c>
      <c r="AG24" s="21"/>
    </row>
    <row r="25" spans="1:33" ht="18.75" x14ac:dyDescent="0.3">
      <c r="A25" s="5">
        <f t="shared" si="1"/>
        <v>967</v>
      </c>
      <c r="B25" s="6">
        <f t="shared" si="2"/>
        <v>78.99499999999999</v>
      </c>
      <c r="C25" s="83"/>
      <c r="D25" s="15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25">
        <f t="shared" si="4"/>
        <v>527</v>
      </c>
      <c r="W25" s="32"/>
      <c r="X25" s="26">
        <f t="shared" si="5"/>
        <v>7.04</v>
      </c>
      <c r="Y25" s="32"/>
      <c r="Z25" s="32"/>
      <c r="AA25" s="22">
        <f t="shared" si="6"/>
        <v>79.124999999999986</v>
      </c>
      <c r="AB25" s="28"/>
      <c r="AC25" s="9"/>
      <c r="AD25" s="29">
        <v>1167</v>
      </c>
      <c r="AE25" s="33">
        <v>5.85</v>
      </c>
      <c r="AF25" s="15">
        <f t="shared" si="0"/>
        <v>78.964999999999989</v>
      </c>
      <c r="AG25" s="21"/>
    </row>
    <row r="26" spans="1:33" ht="18.75" x14ac:dyDescent="0.3">
      <c r="A26" s="5">
        <f t="shared" si="1"/>
        <v>1017</v>
      </c>
      <c r="B26" s="6">
        <f t="shared" si="2"/>
        <v>79.164999999999992</v>
      </c>
      <c r="C26" s="83"/>
      <c r="D26" s="15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25">
        <f t="shared" si="4"/>
        <v>577</v>
      </c>
      <c r="W26" s="32"/>
      <c r="X26" s="26">
        <f t="shared" si="5"/>
        <v>7</v>
      </c>
      <c r="Y26" s="32"/>
      <c r="Z26" s="32"/>
      <c r="AA26" s="22">
        <f t="shared" si="6"/>
        <v>79.164999999999992</v>
      </c>
      <c r="AB26" s="28"/>
      <c r="AC26" s="9"/>
      <c r="AD26" s="29">
        <v>1177</v>
      </c>
      <c r="AE26" s="33">
        <v>0</v>
      </c>
      <c r="AF26" s="15">
        <f t="shared" si="0"/>
        <v>79.344999999999999</v>
      </c>
      <c r="AG26" s="21"/>
    </row>
    <row r="27" spans="1:33" ht="18.75" x14ac:dyDescent="0.3">
      <c r="A27" s="5">
        <f t="shared" si="1"/>
        <v>1067</v>
      </c>
      <c r="B27" s="6">
        <f t="shared" si="2"/>
        <v>78.294999999999987</v>
      </c>
      <c r="C27" s="83"/>
      <c r="D27" s="15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25">
        <f t="shared" si="4"/>
        <v>637</v>
      </c>
      <c r="W27" s="32"/>
      <c r="X27" s="26">
        <f t="shared" si="5"/>
        <v>7.32</v>
      </c>
      <c r="Y27" s="32"/>
      <c r="Z27" s="32"/>
      <c r="AA27" s="22">
        <f t="shared" si="6"/>
        <v>78.844999999999999</v>
      </c>
      <c r="AB27" s="28"/>
      <c r="AC27" s="9"/>
      <c r="AD27" s="29"/>
      <c r="AE27" s="33"/>
      <c r="AF27" s="15"/>
      <c r="AG27" s="21"/>
    </row>
    <row r="28" spans="1:33" ht="18.75" x14ac:dyDescent="0.3">
      <c r="A28" s="5">
        <f t="shared" si="1"/>
        <v>1117</v>
      </c>
      <c r="B28" s="6">
        <f t="shared" si="2"/>
        <v>77.99499999999999</v>
      </c>
      <c r="C28" s="86"/>
      <c r="D28" s="15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25">
        <f t="shared" si="4"/>
        <v>397</v>
      </c>
      <c r="W28" s="32"/>
      <c r="X28" s="26">
        <f t="shared" si="5"/>
        <v>7.45</v>
      </c>
      <c r="Y28" s="32"/>
      <c r="Z28" s="32"/>
      <c r="AA28" s="22">
        <f t="shared" si="6"/>
        <v>78.714999999999989</v>
      </c>
      <c r="AB28" s="28"/>
      <c r="AC28" s="9"/>
      <c r="AD28" s="29"/>
      <c r="AE28" s="31"/>
      <c r="AF28" s="15"/>
      <c r="AG28" s="13" t="s">
        <v>95</v>
      </c>
    </row>
    <row r="29" spans="1:33" ht="18" x14ac:dyDescent="0.25">
      <c r="A29" s="5">
        <f t="shared" si="1"/>
        <v>1167</v>
      </c>
      <c r="B29" s="6">
        <f t="shared" si="2"/>
        <v>80.314999999999998</v>
      </c>
      <c r="C29" s="13"/>
      <c r="D29" s="15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25">
        <f t="shared" si="4"/>
        <v>757</v>
      </c>
      <c r="W29" s="32"/>
      <c r="X29" s="26">
        <f t="shared" si="5"/>
        <v>7.2</v>
      </c>
      <c r="Y29" s="32"/>
      <c r="Z29" s="32"/>
      <c r="AA29" s="22">
        <f t="shared" si="6"/>
        <v>78.964999999999989</v>
      </c>
      <c r="AB29" s="13"/>
      <c r="AC29" s="9"/>
      <c r="AD29" s="29"/>
      <c r="AE29" s="31"/>
      <c r="AF29" s="15"/>
      <c r="AG29" s="21"/>
    </row>
    <row r="30" spans="1:33" ht="18" x14ac:dyDescent="0.25">
      <c r="A30" s="5">
        <f>+V38</f>
        <v>1177</v>
      </c>
      <c r="B30" s="6">
        <f t="shared" si="2"/>
        <v>86.164999999999992</v>
      </c>
      <c r="C30" s="7" t="s">
        <v>16</v>
      </c>
      <c r="D30" s="15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25">
        <f t="shared" si="4"/>
        <v>817</v>
      </c>
      <c r="W30" s="32"/>
      <c r="X30" s="26">
        <f t="shared" si="5"/>
        <v>6.82</v>
      </c>
      <c r="Y30" s="32"/>
      <c r="Z30" s="32"/>
      <c r="AA30" s="22">
        <f t="shared" si="6"/>
        <v>79.344999999999999</v>
      </c>
      <c r="AB30" s="13"/>
      <c r="AC30" s="9"/>
      <c r="AD30" s="29"/>
      <c r="AE30" s="31"/>
      <c r="AF30" s="15"/>
      <c r="AG30" s="21"/>
    </row>
    <row r="31" spans="1:33" ht="18" x14ac:dyDescent="0.25">
      <c r="A31" s="5">
        <f>+V41</f>
        <v>1185</v>
      </c>
      <c r="B31" s="6">
        <f>+AA41</f>
        <v>86.082999999999998</v>
      </c>
      <c r="C31" s="13" t="s">
        <v>75</v>
      </c>
      <c r="D31" s="15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25">
        <f t="shared" si="4"/>
        <v>867</v>
      </c>
      <c r="W31" s="15"/>
      <c r="X31" s="26">
        <f t="shared" si="5"/>
        <v>7.04</v>
      </c>
      <c r="Y31" s="15"/>
      <c r="Z31" s="18"/>
      <c r="AA31" s="22">
        <f t="shared" si="6"/>
        <v>79.124999999999986</v>
      </c>
      <c r="AB31" s="13"/>
      <c r="AC31" s="9"/>
      <c r="AD31" s="29"/>
      <c r="AE31" s="31"/>
      <c r="AF31" s="15"/>
      <c r="AG31" s="21"/>
    </row>
    <row r="32" spans="1:33" ht="18.75" x14ac:dyDescent="0.3">
      <c r="A32" s="5">
        <f>+V42</f>
        <v>1220</v>
      </c>
      <c r="B32" s="6">
        <f>+AA42</f>
        <v>85.981999999999999</v>
      </c>
      <c r="C32" s="35"/>
      <c r="D32" s="15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25">
        <f t="shared" si="4"/>
        <v>917</v>
      </c>
      <c r="W32" s="15"/>
      <c r="X32" s="26">
        <f t="shared" si="5"/>
        <v>6.98</v>
      </c>
      <c r="Y32" s="15"/>
      <c r="Z32" s="18"/>
      <c r="AA32" s="22">
        <f t="shared" si="6"/>
        <v>79.184999999999988</v>
      </c>
      <c r="AB32" s="13"/>
      <c r="AC32" s="9"/>
      <c r="AD32" s="34"/>
      <c r="AE32" s="34"/>
      <c r="AF32" s="34"/>
      <c r="AG32" s="34"/>
    </row>
    <row r="33" spans="1:33" ht="18" x14ac:dyDescent="0.25">
      <c r="A33" s="5"/>
      <c r="B33" s="6"/>
      <c r="C33" s="13"/>
      <c r="D33" s="15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25">
        <f t="shared" si="4"/>
        <v>967</v>
      </c>
      <c r="W33" s="15"/>
      <c r="X33" s="26">
        <f t="shared" si="5"/>
        <v>7.17</v>
      </c>
      <c r="Y33" s="15"/>
      <c r="Z33" s="18"/>
      <c r="AA33" s="22">
        <f t="shared" si="6"/>
        <v>78.99499999999999</v>
      </c>
      <c r="AB33" s="28"/>
      <c r="AC33" s="4"/>
      <c r="AD33" s="4"/>
      <c r="AE33" s="4"/>
      <c r="AF33" s="4"/>
      <c r="AG33" s="4"/>
    </row>
    <row r="34" spans="1:33" ht="18.75" x14ac:dyDescent="0.3">
      <c r="A34" s="63"/>
      <c r="B34" s="64"/>
      <c r="C34" s="65"/>
      <c r="D34" s="8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25">
        <f>+AD22</f>
        <v>1017</v>
      </c>
      <c r="W34" s="18"/>
      <c r="X34" s="26">
        <f t="shared" si="5"/>
        <v>7</v>
      </c>
      <c r="Y34" s="32"/>
      <c r="Z34" s="32"/>
      <c r="AA34" s="22">
        <f t="shared" si="6"/>
        <v>79.164999999999992</v>
      </c>
      <c r="AB34" s="13"/>
      <c r="AC34" s="9"/>
      <c r="AD34" s="9"/>
      <c r="AE34" s="9"/>
      <c r="AF34" s="9"/>
      <c r="AG34" s="9"/>
    </row>
    <row r="35" spans="1:33" ht="18.75" x14ac:dyDescent="0.3">
      <c r="A35" s="63"/>
      <c r="B35" s="64"/>
      <c r="C35" s="65"/>
      <c r="D35" s="8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25">
        <f t="shared" si="4"/>
        <v>1067</v>
      </c>
      <c r="W35" s="18"/>
      <c r="X35" s="26">
        <f t="shared" si="5"/>
        <v>7.87</v>
      </c>
      <c r="Y35" s="32"/>
      <c r="Z35" s="32"/>
      <c r="AA35" s="22">
        <f t="shared" si="6"/>
        <v>78.294999999999987</v>
      </c>
      <c r="AB35" s="13"/>
      <c r="AC35" s="9"/>
      <c r="AD35" s="9"/>
      <c r="AE35" s="9"/>
      <c r="AF35" s="9"/>
      <c r="AG35" s="9"/>
    </row>
    <row r="36" spans="1:33" ht="18" x14ac:dyDescent="0.25">
      <c r="A36" s="87"/>
      <c r="B36" s="88"/>
      <c r="C36" s="8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25">
        <f t="shared" si="4"/>
        <v>1117</v>
      </c>
      <c r="W36" s="18"/>
      <c r="X36" s="26">
        <f t="shared" si="5"/>
        <v>8.17</v>
      </c>
      <c r="Y36" s="32"/>
      <c r="Z36" s="32"/>
      <c r="AA36" s="22">
        <f t="shared" si="6"/>
        <v>77.99499999999999</v>
      </c>
      <c r="AB36" s="13"/>
      <c r="AC36" s="9"/>
      <c r="AD36" s="9"/>
      <c r="AE36" s="9"/>
      <c r="AF36" s="9"/>
      <c r="AG36" s="9"/>
    </row>
    <row r="37" spans="1:33" ht="18" x14ac:dyDescent="0.25">
      <c r="A37" s="87"/>
      <c r="B37" s="88"/>
      <c r="C37" s="89"/>
      <c r="D37" s="60"/>
      <c r="E37" s="90"/>
      <c r="F37" s="9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25">
        <f t="shared" si="4"/>
        <v>1167</v>
      </c>
      <c r="W37" s="41"/>
      <c r="X37" s="26">
        <f t="shared" si="5"/>
        <v>5.85</v>
      </c>
      <c r="Y37" s="42"/>
      <c r="Z37" s="42"/>
      <c r="AA37" s="22">
        <f t="shared" si="6"/>
        <v>80.314999999999998</v>
      </c>
      <c r="AB37" s="13"/>
      <c r="AC37" s="9"/>
      <c r="AD37" s="9"/>
      <c r="AE37" s="9"/>
      <c r="AF37" s="9"/>
      <c r="AG37" s="9"/>
    </row>
    <row r="38" spans="1:33" ht="18" x14ac:dyDescent="0.25">
      <c r="A38" s="87"/>
      <c r="B38" s="88"/>
      <c r="C38" s="89"/>
      <c r="D38" s="60"/>
      <c r="E38" s="90"/>
      <c r="F38" s="9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25">
        <f t="shared" si="4"/>
        <v>1177</v>
      </c>
      <c r="W38" s="41"/>
      <c r="X38" s="26">
        <f t="shared" si="5"/>
        <v>0</v>
      </c>
      <c r="Y38" s="42"/>
      <c r="Z38" s="42"/>
      <c r="AA38" s="22">
        <f t="shared" si="6"/>
        <v>86.164999999999992</v>
      </c>
      <c r="AB38" s="13" t="s">
        <v>96</v>
      </c>
      <c r="AC38" s="9"/>
      <c r="AD38" s="9"/>
      <c r="AE38" s="9"/>
      <c r="AF38" s="9"/>
      <c r="AG38" s="9"/>
    </row>
    <row r="39" spans="1:33" ht="18" x14ac:dyDescent="0.25">
      <c r="A39" s="87"/>
      <c r="B39" s="88"/>
      <c r="C39" s="89"/>
      <c r="D39" s="60"/>
      <c r="E39" s="90"/>
      <c r="F39" s="9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18">
        <v>1177</v>
      </c>
      <c r="W39" s="41">
        <v>4.8470000000000004</v>
      </c>
      <c r="X39" s="68"/>
      <c r="Y39" s="68"/>
      <c r="Z39" s="42"/>
      <c r="AA39" s="22">
        <f t="shared" si="6"/>
        <v>86.164999999999992</v>
      </c>
      <c r="AB39" s="13"/>
      <c r="AC39" s="9"/>
      <c r="AD39" s="9"/>
      <c r="AE39" s="9"/>
      <c r="AF39" s="9"/>
      <c r="AG39" s="9"/>
    </row>
    <row r="40" spans="1:33" ht="18" x14ac:dyDescent="0.25">
      <c r="A40" s="87"/>
      <c r="B40" s="88"/>
      <c r="C40" s="89"/>
      <c r="D40" s="60"/>
      <c r="E40" s="90"/>
      <c r="F40" s="90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1">
        <v>1182</v>
      </c>
      <c r="W40" s="41">
        <v>2.2480000000000002</v>
      </c>
      <c r="X40" s="68"/>
      <c r="Y40" s="68">
        <v>0.94599999999999995</v>
      </c>
      <c r="Z40" s="42"/>
      <c r="AA40" s="22">
        <f>+$AA$39+W40-Y40</f>
        <v>87.466999999999999</v>
      </c>
      <c r="AB40" s="13"/>
      <c r="AC40" s="9"/>
      <c r="AD40" s="9"/>
      <c r="AE40" s="9"/>
      <c r="AF40" s="9"/>
      <c r="AG40" s="9"/>
    </row>
    <row r="41" spans="1:33" ht="18" x14ac:dyDescent="0.25">
      <c r="A41" s="87"/>
      <c r="B41" s="88"/>
      <c r="C41" s="89"/>
      <c r="D41" s="60"/>
      <c r="E41" s="90"/>
      <c r="F41" s="90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1">
        <v>1185</v>
      </c>
      <c r="W41" s="41"/>
      <c r="X41" s="68">
        <v>1.3839999999999999</v>
      </c>
      <c r="Y41" s="42"/>
      <c r="Z41" s="42"/>
      <c r="AA41" s="22">
        <f>+$AA$40-X41</f>
        <v>86.082999999999998</v>
      </c>
      <c r="AB41" s="13" t="s">
        <v>97</v>
      </c>
      <c r="AC41" s="9"/>
      <c r="AD41" s="9"/>
      <c r="AE41" s="9"/>
      <c r="AF41" s="9"/>
      <c r="AG41" s="9"/>
    </row>
    <row r="42" spans="1:33" ht="18" x14ac:dyDescent="0.25">
      <c r="A42" s="87"/>
      <c r="B42" s="88"/>
      <c r="C42" s="89"/>
      <c r="D42" s="9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1">
        <v>1220</v>
      </c>
      <c r="W42" s="41"/>
      <c r="X42" s="68">
        <v>1.4850000000000001</v>
      </c>
      <c r="Y42" s="42"/>
      <c r="Z42" s="42"/>
      <c r="AA42" s="22">
        <f>+$AA$40-X42</f>
        <v>85.981999999999999</v>
      </c>
      <c r="AB42" s="13"/>
      <c r="AC42" s="9"/>
      <c r="AD42" s="9"/>
      <c r="AE42" s="9"/>
      <c r="AF42" s="9"/>
      <c r="AG42" s="9"/>
    </row>
    <row r="43" spans="1:33" ht="18" x14ac:dyDescent="0.25">
      <c r="A43" s="48">
        <v>116</v>
      </c>
      <c r="B43" s="49">
        <v>86.164999999999992</v>
      </c>
      <c r="C43" s="50" t="s">
        <v>25</v>
      </c>
      <c r="D43" s="158" t="s">
        <v>23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1"/>
      <c r="W43" s="41"/>
      <c r="X43" s="68"/>
      <c r="Y43" s="42"/>
      <c r="Z43" s="92"/>
      <c r="AA43" s="22"/>
      <c r="AB43" s="13"/>
      <c r="AC43" s="39"/>
      <c r="AD43" s="43"/>
      <c r="AE43" s="44"/>
      <c r="AF43" s="44"/>
      <c r="AG43" s="9"/>
    </row>
    <row r="44" spans="1:33" ht="18" x14ac:dyDescent="0.25">
      <c r="A44" s="48">
        <v>1177</v>
      </c>
      <c r="B44" s="49">
        <v>86.164999999999992</v>
      </c>
      <c r="C44" s="50" t="s">
        <v>24</v>
      </c>
      <c r="D44" s="158"/>
      <c r="E44" s="90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93"/>
      <c r="W44" s="93"/>
      <c r="X44" s="93"/>
      <c r="Y44" s="93"/>
      <c r="Z44" s="93"/>
      <c r="AA44" s="93"/>
      <c r="AB44" s="93"/>
      <c r="AC44" s="94"/>
      <c r="AD44" s="94"/>
      <c r="AE44" s="94"/>
      <c r="AF44" s="94"/>
      <c r="AG44" s="4"/>
    </row>
    <row r="45" spans="1:33" ht="18" x14ac:dyDescent="0.25">
      <c r="A45" s="51">
        <v>78</v>
      </c>
      <c r="B45" s="52">
        <v>91.525000000000006</v>
      </c>
      <c r="C45" s="151" t="s">
        <v>98</v>
      </c>
      <c r="D45" s="158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95"/>
      <c r="W45" s="95"/>
      <c r="X45" s="95"/>
      <c r="Y45" s="95"/>
      <c r="Z45" s="95"/>
      <c r="AA45" s="95"/>
      <c r="AB45" s="95"/>
      <c r="AC45" s="94"/>
      <c r="AD45" s="94"/>
      <c r="AE45" s="94"/>
      <c r="AF45" s="94"/>
      <c r="AG45" s="4"/>
    </row>
    <row r="46" spans="1:33" ht="18" x14ac:dyDescent="0.25">
      <c r="A46" s="51">
        <v>78</v>
      </c>
      <c r="B46" s="52">
        <f>+B45-1</f>
        <v>90.525000000000006</v>
      </c>
      <c r="C46" s="152"/>
      <c r="D46" s="158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78"/>
      <c r="W46" s="78"/>
      <c r="X46" s="95"/>
      <c r="Y46" s="95"/>
      <c r="Z46" s="95"/>
      <c r="AA46" s="95"/>
      <c r="AB46" s="95"/>
      <c r="AC46" s="4"/>
      <c r="AD46" s="4"/>
      <c r="AE46" s="4"/>
      <c r="AF46" s="4"/>
      <c r="AG46" s="4"/>
    </row>
    <row r="47" spans="1:33" ht="18.75" x14ac:dyDescent="0.3">
      <c r="A47" s="51">
        <v>95</v>
      </c>
      <c r="B47" s="52">
        <v>90.522000000000006</v>
      </c>
      <c r="C47" s="151" t="s">
        <v>99</v>
      </c>
      <c r="D47" s="158"/>
      <c r="E47" s="4"/>
      <c r="F47" s="4"/>
      <c r="G47" s="4"/>
      <c r="H47" s="96"/>
      <c r="I47" s="4"/>
      <c r="J47" s="4"/>
      <c r="K47" s="4"/>
      <c r="L47" s="4"/>
      <c r="M47" s="4"/>
      <c r="N47" s="4"/>
      <c r="O47" s="4"/>
      <c r="P47" s="4"/>
      <c r="Q47" s="97"/>
      <c r="R47" s="97"/>
      <c r="S47" s="97"/>
      <c r="T47" s="97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ht="18" x14ac:dyDescent="0.25">
      <c r="A48" s="51">
        <v>95</v>
      </c>
      <c r="B48" s="52">
        <f>+B47-1</f>
        <v>89.522000000000006</v>
      </c>
      <c r="C48" s="152"/>
      <c r="D48" s="158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18" x14ac:dyDescent="0.25">
      <c r="A49" s="51">
        <v>105</v>
      </c>
      <c r="B49" s="52">
        <v>89.522000000000006</v>
      </c>
      <c r="C49" s="151" t="s">
        <v>100</v>
      </c>
      <c r="D49" s="158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8" x14ac:dyDescent="0.25">
      <c r="A50" s="51">
        <v>105</v>
      </c>
      <c r="B50" s="52">
        <f>+B49-1</f>
        <v>88.522000000000006</v>
      </c>
      <c r="C50" s="152"/>
      <c r="D50" s="158"/>
    </row>
    <row r="51" spans="1:33" ht="18" x14ac:dyDescent="0.25">
      <c r="A51" s="51">
        <v>115</v>
      </c>
      <c r="B51" s="52">
        <v>88.525000000000006</v>
      </c>
      <c r="C51" s="151" t="s">
        <v>76</v>
      </c>
      <c r="D51" s="158"/>
    </row>
    <row r="52" spans="1:33" ht="18" x14ac:dyDescent="0.25">
      <c r="A52" s="51">
        <v>115</v>
      </c>
      <c r="B52" s="52">
        <f>+B51-1</f>
        <v>87.525000000000006</v>
      </c>
      <c r="C52" s="152"/>
      <c r="D52" s="158"/>
    </row>
    <row r="53" spans="1:33" ht="18" x14ac:dyDescent="0.25">
      <c r="A53" s="51">
        <v>120</v>
      </c>
      <c r="B53" s="52">
        <v>87.527000000000001</v>
      </c>
      <c r="C53" s="151" t="s">
        <v>77</v>
      </c>
      <c r="D53" s="158"/>
    </row>
    <row r="54" spans="1:33" ht="18" x14ac:dyDescent="0.25">
      <c r="A54" s="51">
        <v>120</v>
      </c>
      <c r="B54" s="52">
        <f>+B52-1</f>
        <v>86.525000000000006</v>
      </c>
      <c r="C54" s="152"/>
      <c r="D54" s="158"/>
    </row>
    <row r="55" spans="1:33" ht="18" x14ac:dyDescent="0.25">
      <c r="A55" s="51"/>
      <c r="B55" s="52"/>
      <c r="C55" s="151"/>
      <c r="D55" s="158"/>
    </row>
    <row r="56" spans="1:33" ht="18" x14ac:dyDescent="0.25">
      <c r="A56" s="51"/>
      <c r="B56" s="52"/>
      <c r="C56" s="152"/>
      <c r="D56" s="159"/>
    </row>
    <row r="57" spans="1:33" ht="18" x14ac:dyDescent="0.25">
      <c r="A57" s="53">
        <v>116</v>
      </c>
      <c r="B57" s="54">
        <v>86.082999999999998</v>
      </c>
      <c r="C57" s="55" t="s">
        <v>29</v>
      </c>
      <c r="E57" s="58"/>
    </row>
    <row r="58" spans="1:33" ht="18" x14ac:dyDescent="0.25">
      <c r="A58" s="53">
        <v>1185</v>
      </c>
      <c r="B58" s="54">
        <v>86.082999999999998</v>
      </c>
      <c r="C58" s="55" t="s">
        <v>29</v>
      </c>
    </row>
    <row r="59" spans="1:33" ht="18" x14ac:dyDescent="0.25">
      <c r="A59" s="56" t="s">
        <v>30</v>
      </c>
      <c r="B59" s="56"/>
      <c r="C59" s="57">
        <v>76.525000000000006</v>
      </c>
      <c r="E59" s="61">
        <f>+B57-C59</f>
        <v>9.5579999999999927</v>
      </c>
    </row>
    <row r="60" spans="1:33" ht="18" x14ac:dyDescent="0.25">
      <c r="A60" s="59" t="s">
        <v>31</v>
      </c>
      <c r="B60" s="56"/>
      <c r="C60" s="52"/>
      <c r="E60" s="58"/>
    </row>
    <row r="61" spans="1:33" ht="18" x14ac:dyDescent="0.25">
      <c r="A61" s="147" t="s">
        <v>32</v>
      </c>
      <c r="B61" s="147"/>
      <c r="C61" s="57">
        <f>+Z4</f>
        <v>92</v>
      </c>
    </row>
    <row r="62" spans="1:33" ht="18" x14ac:dyDescent="0.25">
      <c r="A62" s="147" t="s">
        <v>33</v>
      </c>
      <c r="B62" s="147"/>
      <c r="C62" s="57"/>
    </row>
  </sheetData>
  <mergeCells count="20">
    <mergeCell ref="A61:B61"/>
    <mergeCell ref="A62:B62"/>
    <mergeCell ref="AB2:AB3"/>
    <mergeCell ref="D43:D56"/>
    <mergeCell ref="C45:C46"/>
    <mergeCell ref="C47:C48"/>
    <mergeCell ref="C49:C50"/>
    <mergeCell ref="C51:C52"/>
    <mergeCell ref="C53:C54"/>
    <mergeCell ref="C55:C56"/>
    <mergeCell ref="D1:D33"/>
    <mergeCell ref="E1:T1"/>
    <mergeCell ref="V1:AB1"/>
    <mergeCell ref="AD1:AG1"/>
    <mergeCell ref="V2:V3"/>
    <mergeCell ref="W2:W3"/>
    <mergeCell ref="X2:X3"/>
    <mergeCell ref="Y2:Y3"/>
    <mergeCell ref="Z2:Z3"/>
    <mergeCell ref="AA2:AA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3"/>
  <sheetViews>
    <sheetView zoomScale="60" zoomScaleNormal="60" workbookViewId="0">
      <selection activeCell="I63" sqref="I63"/>
    </sheetView>
  </sheetViews>
  <sheetFormatPr baseColWidth="10" defaultRowHeight="15" x14ac:dyDescent="0.25"/>
  <sheetData>
    <row r="1" spans="1:34" x14ac:dyDescent="0.25">
      <c r="A1" t="s">
        <v>101</v>
      </c>
      <c r="B1" t="s">
        <v>1</v>
      </c>
      <c r="C1" t="s">
        <v>2</v>
      </c>
      <c r="D1" t="s">
        <v>3</v>
      </c>
      <c r="X1" t="s">
        <v>102</v>
      </c>
      <c r="AC1" t="s">
        <v>103</v>
      </c>
    </row>
    <row r="2" spans="1:34" x14ac:dyDescent="0.25">
      <c r="B2">
        <v>100</v>
      </c>
      <c r="C2" t="s">
        <v>104</v>
      </c>
      <c r="X2" t="s">
        <v>105</v>
      </c>
      <c r="Y2" t="s">
        <v>106</v>
      </c>
      <c r="AC2" t="s">
        <v>107</v>
      </c>
      <c r="AD2">
        <v>100</v>
      </c>
    </row>
    <row r="3" spans="1:34" x14ac:dyDescent="0.25">
      <c r="C3" t="s">
        <v>108</v>
      </c>
      <c r="X3" t="s">
        <v>109</v>
      </c>
      <c r="Y3">
        <v>48017010</v>
      </c>
      <c r="AC3" t="s">
        <v>110</v>
      </c>
      <c r="AD3">
        <v>-3</v>
      </c>
    </row>
    <row r="4" spans="1:34" x14ac:dyDescent="0.25">
      <c r="A4">
        <v>5</v>
      </c>
      <c r="B4">
        <v>100.062</v>
      </c>
      <c r="X4" t="s">
        <v>111</v>
      </c>
      <c r="Y4" t="s">
        <v>112</v>
      </c>
      <c r="AC4" t="s">
        <v>113</v>
      </c>
      <c r="AD4">
        <v>-3</v>
      </c>
    </row>
    <row r="5" spans="1:34" x14ac:dyDescent="0.25">
      <c r="A5">
        <v>15</v>
      </c>
      <c r="B5">
        <v>96.584999999999994</v>
      </c>
      <c r="X5" t="s">
        <v>114</v>
      </c>
      <c r="Y5" t="s">
        <v>115</v>
      </c>
      <c r="AC5" t="s">
        <v>116</v>
      </c>
      <c r="AD5">
        <v>0.55000000000000004</v>
      </c>
    </row>
    <row r="6" spans="1:34" x14ac:dyDescent="0.25">
      <c r="A6">
        <v>20</v>
      </c>
      <c r="B6">
        <v>95.850999999999999</v>
      </c>
      <c r="X6" t="s">
        <v>117</v>
      </c>
      <c r="Y6" t="s">
        <v>118</v>
      </c>
      <c r="AC6" t="s">
        <v>119</v>
      </c>
    </row>
    <row r="7" spans="1:34" x14ac:dyDescent="0.25">
      <c r="A7">
        <v>35</v>
      </c>
      <c r="B7">
        <v>96.162999999999997</v>
      </c>
      <c r="X7" t="s">
        <v>120</v>
      </c>
      <c r="Y7" t="s">
        <v>121</v>
      </c>
    </row>
    <row r="8" spans="1:34" x14ac:dyDescent="0.25">
      <c r="A8">
        <v>55</v>
      </c>
      <c r="B8">
        <v>96.203000000000003</v>
      </c>
      <c r="X8" t="s">
        <v>122</v>
      </c>
    </row>
    <row r="9" spans="1:34" x14ac:dyDescent="0.25">
      <c r="A9">
        <v>95</v>
      </c>
      <c r="B9">
        <v>96.26700000000001</v>
      </c>
    </row>
    <row r="10" spans="1:34" x14ac:dyDescent="0.25">
      <c r="A10">
        <v>130</v>
      </c>
      <c r="B10">
        <v>93.224000000000004</v>
      </c>
    </row>
    <row r="11" spans="1:34" x14ac:dyDescent="0.25">
      <c r="A11">
        <v>180</v>
      </c>
      <c r="B11">
        <v>93.921000000000006</v>
      </c>
      <c r="X11" t="s">
        <v>145</v>
      </c>
      <c r="AE11" t="s">
        <v>123</v>
      </c>
    </row>
    <row r="12" spans="1:34" x14ac:dyDescent="0.25">
      <c r="A12">
        <v>210</v>
      </c>
      <c r="B12">
        <v>94.198000000000008</v>
      </c>
      <c r="X12" t="s">
        <v>124</v>
      </c>
      <c r="Y12" t="s">
        <v>125</v>
      </c>
      <c r="Z12" t="s">
        <v>126</v>
      </c>
      <c r="AA12" t="s">
        <v>1</v>
      </c>
      <c r="AC12" t="s">
        <v>13</v>
      </c>
      <c r="AE12" t="s">
        <v>14</v>
      </c>
      <c r="AF12" t="s">
        <v>15</v>
      </c>
      <c r="AG12" t="s">
        <v>1</v>
      </c>
      <c r="AH12" t="s">
        <v>2</v>
      </c>
    </row>
    <row r="13" spans="1:34" x14ac:dyDescent="0.25">
      <c r="A13">
        <v>235</v>
      </c>
      <c r="B13">
        <v>91.415000000000006</v>
      </c>
      <c r="X13">
        <v>0.46400000000000002</v>
      </c>
      <c r="AA13">
        <v>100</v>
      </c>
      <c r="AB13">
        <v>0</v>
      </c>
      <c r="AC13" t="s">
        <v>7</v>
      </c>
      <c r="AD13">
        <v>474.7</v>
      </c>
      <c r="AE13">
        <v>474.7</v>
      </c>
      <c r="AF13">
        <v>0</v>
      </c>
      <c r="AG13">
        <v>85.524999999999991</v>
      </c>
      <c r="AH13" t="s">
        <v>24</v>
      </c>
    </row>
    <row r="14" spans="1:34" x14ac:dyDescent="0.25">
      <c r="A14">
        <v>263</v>
      </c>
      <c r="B14">
        <v>89.987000000000009</v>
      </c>
      <c r="Z14">
        <v>100.464</v>
      </c>
      <c r="AE14">
        <v>476.7</v>
      </c>
      <c r="AF14">
        <v>1</v>
      </c>
      <c r="AG14">
        <v>84.524999999999991</v>
      </c>
    </row>
    <row r="15" spans="1:34" x14ac:dyDescent="0.25">
      <c r="A15">
        <v>270</v>
      </c>
      <c r="B15">
        <v>89.787000000000006</v>
      </c>
      <c r="Y15">
        <v>0.40200000000000002</v>
      </c>
      <c r="AA15">
        <v>100.062</v>
      </c>
      <c r="AB15">
        <v>5</v>
      </c>
      <c r="AC15" t="s">
        <v>127</v>
      </c>
      <c r="AE15">
        <v>526.70000000000005</v>
      </c>
      <c r="AF15">
        <v>7.15</v>
      </c>
      <c r="AG15">
        <v>78.374999999999986</v>
      </c>
    </row>
    <row r="16" spans="1:34" x14ac:dyDescent="0.25">
      <c r="A16">
        <v>292</v>
      </c>
      <c r="B16">
        <v>89.085000000000008</v>
      </c>
      <c r="Y16">
        <v>3.879</v>
      </c>
      <c r="AA16">
        <v>96.584999999999994</v>
      </c>
      <c r="AB16">
        <v>15</v>
      </c>
      <c r="AE16">
        <v>586.70000000000005</v>
      </c>
      <c r="AF16">
        <v>7.8</v>
      </c>
      <c r="AG16">
        <v>77.724999999999994</v>
      </c>
    </row>
    <row r="17" spans="1:34" x14ac:dyDescent="0.25">
      <c r="A17">
        <v>311</v>
      </c>
      <c r="B17">
        <v>87.881</v>
      </c>
      <c r="Y17">
        <v>4.6130000000000004</v>
      </c>
      <c r="AA17">
        <v>95.850999999999999</v>
      </c>
      <c r="AB17">
        <v>20</v>
      </c>
      <c r="AE17">
        <v>686.7</v>
      </c>
      <c r="AF17">
        <v>7.52</v>
      </c>
      <c r="AG17">
        <v>78.004999999999995</v>
      </c>
    </row>
    <row r="18" spans="1:34" x14ac:dyDescent="0.25">
      <c r="A18">
        <v>320.5</v>
      </c>
      <c r="B18">
        <v>85.974000000000004</v>
      </c>
      <c r="Y18">
        <v>4.3010000000000002</v>
      </c>
      <c r="AA18">
        <v>96.162999999999997</v>
      </c>
      <c r="AB18">
        <v>35</v>
      </c>
      <c r="AE18">
        <v>836.7</v>
      </c>
      <c r="AF18">
        <v>7.51</v>
      </c>
      <c r="AG18">
        <v>78.014999999999986</v>
      </c>
    </row>
    <row r="19" spans="1:34" x14ac:dyDescent="0.25">
      <c r="A19">
        <v>322</v>
      </c>
      <c r="B19">
        <v>85.63300000000001</v>
      </c>
      <c r="X19">
        <v>1.661</v>
      </c>
      <c r="AE19">
        <v>1036.7</v>
      </c>
      <c r="AF19">
        <v>7</v>
      </c>
      <c r="AG19">
        <v>78.524999999999991</v>
      </c>
    </row>
    <row r="20" spans="1:34" x14ac:dyDescent="0.25">
      <c r="A20">
        <v>323.5</v>
      </c>
      <c r="B20">
        <v>85.974000000000004</v>
      </c>
      <c r="Y20">
        <v>4.2610000000000001</v>
      </c>
      <c r="Z20">
        <v>97.864000000000004</v>
      </c>
      <c r="AA20">
        <v>96.203000000000003</v>
      </c>
      <c r="AB20">
        <v>55</v>
      </c>
      <c r="AE20">
        <v>1286.7</v>
      </c>
      <c r="AF20">
        <v>6.11</v>
      </c>
      <c r="AG20">
        <v>79.414999999999992</v>
      </c>
    </row>
    <row r="21" spans="1:34" x14ac:dyDescent="0.25">
      <c r="A21">
        <v>353.5</v>
      </c>
      <c r="B21">
        <v>88.094999999999999</v>
      </c>
      <c r="Y21">
        <v>1.597</v>
      </c>
      <c r="AA21">
        <v>96.26700000000001</v>
      </c>
      <c r="AB21">
        <v>95</v>
      </c>
      <c r="AE21">
        <v>1586.7</v>
      </c>
      <c r="AF21">
        <v>5.85</v>
      </c>
      <c r="AG21">
        <v>79.674999999999997</v>
      </c>
    </row>
    <row r="22" spans="1:34" x14ac:dyDescent="0.25">
      <c r="A22">
        <v>383.5</v>
      </c>
      <c r="B22">
        <v>87.736000000000004</v>
      </c>
      <c r="Y22">
        <v>4.6399999999999997</v>
      </c>
      <c r="AA22">
        <v>93.224000000000004</v>
      </c>
      <c r="AB22">
        <v>130</v>
      </c>
      <c r="AE22">
        <v>1936.7</v>
      </c>
      <c r="AF22">
        <v>5.29</v>
      </c>
      <c r="AG22">
        <v>80.234999999999985</v>
      </c>
    </row>
    <row r="23" spans="1:34" x14ac:dyDescent="0.25">
      <c r="A23">
        <v>413.5</v>
      </c>
      <c r="B23">
        <v>87.975999999999999</v>
      </c>
      <c r="AE23">
        <v>2336.6999999999998</v>
      </c>
      <c r="AF23">
        <v>3.75</v>
      </c>
      <c r="AG23">
        <v>81.774999999999991</v>
      </c>
    </row>
    <row r="24" spans="1:34" x14ac:dyDescent="0.25">
      <c r="A24">
        <v>474.7</v>
      </c>
      <c r="B24">
        <v>85.524999999999991</v>
      </c>
      <c r="C24" t="s">
        <v>24</v>
      </c>
      <c r="X24">
        <v>1.958</v>
      </c>
      <c r="Y24">
        <v>2.161</v>
      </c>
      <c r="Z24">
        <v>97.661000000000001</v>
      </c>
      <c r="AA24">
        <v>95.703000000000003</v>
      </c>
      <c r="AB24">
        <v>130</v>
      </c>
      <c r="AE24">
        <v>2786.7</v>
      </c>
      <c r="AF24">
        <v>2.7</v>
      </c>
      <c r="AG24">
        <v>82.824999999999989</v>
      </c>
    </row>
    <row r="25" spans="1:34" x14ac:dyDescent="0.25">
      <c r="A25">
        <v>476.7</v>
      </c>
      <c r="B25">
        <v>84.524999999999991</v>
      </c>
      <c r="X25">
        <v>2.411</v>
      </c>
      <c r="AE25">
        <v>3286.7</v>
      </c>
      <c r="AF25">
        <v>2.0099999999999998</v>
      </c>
      <c r="AG25">
        <v>83.514999999999986</v>
      </c>
    </row>
    <row r="26" spans="1:34" x14ac:dyDescent="0.25">
      <c r="A26">
        <v>526.70000000000005</v>
      </c>
      <c r="B26">
        <v>78.374999999999986</v>
      </c>
      <c r="Y26">
        <v>3.74</v>
      </c>
      <c r="Z26">
        <v>96.332000000000008</v>
      </c>
      <c r="AA26">
        <v>93.921000000000006</v>
      </c>
      <c r="AB26">
        <v>180</v>
      </c>
      <c r="AE26">
        <v>3830.7</v>
      </c>
      <c r="AF26">
        <v>0.3</v>
      </c>
      <c r="AG26">
        <v>85.224999999999994</v>
      </c>
    </row>
    <row r="27" spans="1:34" x14ac:dyDescent="0.25">
      <c r="A27">
        <v>586.70000000000005</v>
      </c>
      <c r="B27">
        <v>77.724999999999994</v>
      </c>
      <c r="Y27">
        <v>2.1339999999999999</v>
      </c>
      <c r="AA27">
        <v>94.198000000000008</v>
      </c>
      <c r="AB27">
        <v>210</v>
      </c>
      <c r="AE27">
        <v>3830.7</v>
      </c>
      <c r="AF27">
        <v>0</v>
      </c>
      <c r="AG27">
        <v>85.525000000000006</v>
      </c>
      <c r="AH27" t="s">
        <v>25</v>
      </c>
    </row>
    <row r="28" spans="1:34" x14ac:dyDescent="0.25">
      <c r="A28">
        <v>686.7</v>
      </c>
      <c r="B28">
        <v>78.004999999999995</v>
      </c>
      <c r="X28">
        <v>0.84199999999999997</v>
      </c>
    </row>
    <row r="29" spans="1:34" x14ac:dyDescent="0.25">
      <c r="A29">
        <v>836.7</v>
      </c>
      <c r="B29">
        <v>78.014999999999986</v>
      </c>
      <c r="Y29">
        <v>4.9169999999999998</v>
      </c>
      <c r="Z29">
        <v>92.257000000000005</v>
      </c>
      <c r="AA29">
        <v>91.415000000000006</v>
      </c>
      <c r="AB29">
        <v>235</v>
      </c>
    </row>
    <row r="30" spans="1:34" x14ac:dyDescent="0.25">
      <c r="A30">
        <v>1036.7</v>
      </c>
      <c r="B30">
        <v>78.524999999999991</v>
      </c>
      <c r="Y30">
        <v>2.27</v>
      </c>
      <c r="AA30">
        <v>89.987000000000009</v>
      </c>
      <c r="AB30">
        <v>263</v>
      </c>
      <c r="AC30" t="s">
        <v>128</v>
      </c>
    </row>
    <row r="31" spans="1:34" x14ac:dyDescent="0.25">
      <c r="A31">
        <v>1286.7</v>
      </c>
      <c r="B31">
        <v>79.414999999999992</v>
      </c>
      <c r="Y31">
        <v>2.4700000000000002</v>
      </c>
      <c r="AA31">
        <v>89.787000000000006</v>
      </c>
      <c r="AB31">
        <v>270</v>
      </c>
    </row>
    <row r="32" spans="1:34" x14ac:dyDescent="0.25">
      <c r="A32">
        <v>1586.7</v>
      </c>
      <c r="B32">
        <v>79.674999999999997</v>
      </c>
      <c r="Y32">
        <v>3.1720000000000002</v>
      </c>
      <c r="AA32">
        <v>89.085000000000008</v>
      </c>
      <c r="AB32">
        <v>292</v>
      </c>
    </row>
    <row r="33" spans="1:29" x14ac:dyDescent="0.25">
      <c r="A33">
        <v>1936.7</v>
      </c>
      <c r="B33">
        <v>80.234999999999985</v>
      </c>
      <c r="X33">
        <v>0.70199999999999996</v>
      </c>
    </row>
    <row r="34" spans="1:29" x14ac:dyDescent="0.25">
      <c r="A34">
        <v>2336.6999999999998</v>
      </c>
      <c r="B34">
        <v>81.774999999999991</v>
      </c>
      <c r="Y34">
        <v>1.7410000000000001</v>
      </c>
      <c r="Z34">
        <v>91.218000000000004</v>
      </c>
      <c r="AA34">
        <v>90.516000000000005</v>
      </c>
    </row>
    <row r="35" spans="1:29" x14ac:dyDescent="0.25">
      <c r="A35">
        <v>2786.7</v>
      </c>
      <c r="B35">
        <v>82.824999999999989</v>
      </c>
      <c r="Y35">
        <v>1.2729999999999999</v>
      </c>
      <c r="AA35">
        <v>89.945000000000007</v>
      </c>
      <c r="AC35" t="s">
        <v>129</v>
      </c>
    </row>
    <row r="36" spans="1:29" x14ac:dyDescent="0.25">
      <c r="A36">
        <v>3286.7</v>
      </c>
      <c r="B36">
        <v>83.514999999999986</v>
      </c>
      <c r="X36">
        <v>0.873</v>
      </c>
    </row>
    <row r="37" spans="1:29" x14ac:dyDescent="0.25">
      <c r="A37">
        <v>3830.7</v>
      </c>
      <c r="B37">
        <v>85.224999999999994</v>
      </c>
      <c r="Y37">
        <v>3.3370000000000002</v>
      </c>
      <c r="Z37">
        <v>88.754000000000005</v>
      </c>
      <c r="AA37">
        <v>87.881</v>
      </c>
      <c r="AB37">
        <v>311</v>
      </c>
    </row>
    <row r="38" spans="1:29" x14ac:dyDescent="0.25">
      <c r="A38">
        <v>3830.7</v>
      </c>
      <c r="B38">
        <v>85.525000000000006</v>
      </c>
      <c r="C38" t="s">
        <v>25</v>
      </c>
      <c r="Y38">
        <v>2.78</v>
      </c>
      <c r="AA38">
        <v>85.974000000000004</v>
      </c>
      <c r="AB38">
        <v>320.5</v>
      </c>
    </row>
    <row r="39" spans="1:29" x14ac:dyDescent="0.25">
      <c r="Y39">
        <v>3.121</v>
      </c>
      <c r="AA39">
        <v>85.63300000000001</v>
      </c>
      <c r="AB39">
        <v>322</v>
      </c>
    </row>
    <row r="40" spans="1:29" x14ac:dyDescent="0.25">
      <c r="Y40">
        <v>2.78</v>
      </c>
      <c r="AA40">
        <v>85.974000000000004</v>
      </c>
      <c r="AB40">
        <v>323.5</v>
      </c>
    </row>
    <row r="41" spans="1:29" x14ac:dyDescent="0.25">
      <c r="Y41">
        <v>0.65900000000000003</v>
      </c>
      <c r="AA41">
        <v>88.094999999999999</v>
      </c>
      <c r="AB41">
        <v>353.5</v>
      </c>
    </row>
    <row r="42" spans="1:29" x14ac:dyDescent="0.25">
      <c r="Y42">
        <v>1.018</v>
      </c>
      <c r="AA42">
        <v>87.736000000000004</v>
      </c>
      <c r="AB42">
        <v>383.5</v>
      </c>
    </row>
    <row r="43" spans="1:29" x14ac:dyDescent="0.25">
      <c r="X43">
        <v>0.53800000000000003</v>
      </c>
    </row>
    <row r="44" spans="1:29" x14ac:dyDescent="0.25">
      <c r="A44">
        <v>474.7</v>
      </c>
      <c r="B44">
        <v>85.524999999999991</v>
      </c>
      <c r="C44" t="s">
        <v>24</v>
      </c>
      <c r="D44" t="s">
        <v>23</v>
      </c>
      <c r="Y44">
        <v>0.77800000000000002</v>
      </c>
      <c r="Z44">
        <v>88.513999999999996</v>
      </c>
      <c r="AA44">
        <v>87.975999999999999</v>
      </c>
      <c r="AB44">
        <v>413.5</v>
      </c>
    </row>
    <row r="45" spans="1:29" x14ac:dyDescent="0.25">
      <c r="A45">
        <v>3830.7</v>
      </c>
      <c r="B45">
        <v>85.525000000000006</v>
      </c>
      <c r="C45" t="s">
        <v>25</v>
      </c>
      <c r="Y45">
        <v>2.9889999999999999</v>
      </c>
      <c r="AA45">
        <v>85.524999999999991</v>
      </c>
      <c r="AB45">
        <v>474.7</v>
      </c>
      <c r="AC45" t="s">
        <v>24</v>
      </c>
    </row>
    <row r="46" spans="1:29" x14ac:dyDescent="0.25">
      <c r="A46">
        <v>550</v>
      </c>
      <c r="B46">
        <v>79.945000000000007</v>
      </c>
      <c r="C46" t="s">
        <v>130</v>
      </c>
      <c r="X46">
        <v>4.952</v>
      </c>
      <c r="Y46">
        <v>0.39900000000000002</v>
      </c>
      <c r="Z46">
        <v>93.066999999999993</v>
      </c>
      <c r="AA46">
        <v>88.114999999999995</v>
      </c>
    </row>
    <row r="47" spans="1:29" x14ac:dyDescent="0.25">
      <c r="A47">
        <v>550</v>
      </c>
      <c r="B47">
        <v>89.945000000000007</v>
      </c>
      <c r="C47" t="s">
        <v>130</v>
      </c>
      <c r="X47">
        <v>4.2670000000000003</v>
      </c>
    </row>
    <row r="48" spans="1:29" x14ac:dyDescent="0.25">
      <c r="A48">
        <v>600</v>
      </c>
      <c r="B48">
        <v>89.945000000000007</v>
      </c>
      <c r="C48" t="s">
        <v>131</v>
      </c>
      <c r="Y48">
        <v>2.1999999999999999E-2</v>
      </c>
      <c r="Z48">
        <v>97.311999999999983</v>
      </c>
      <c r="AA48">
        <v>93.044999999999987</v>
      </c>
    </row>
    <row r="49" spans="1:29" x14ac:dyDescent="0.25">
      <c r="A49">
        <v>600</v>
      </c>
      <c r="B49">
        <v>94.945000000000007</v>
      </c>
      <c r="C49" t="s">
        <v>131</v>
      </c>
      <c r="Y49">
        <v>1.3879999999999999</v>
      </c>
      <c r="AA49">
        <v>95.923999999999978</v>
      </c>
    </row>
    <row r="50" spans="1:29" x14ac:dyDescent="0.25">
      <c r="C50" t="s">
        <v>132</v>
      </c>
      <c r="Y50">
        <v>2.3559999999999999</v>
      </c>
      <c r="AA50">
        <v>94.955999999999989</v>
      </c>
      <c r="AC50" t="s">
        <v>133</v>
      </c>
    </row>
    <row r="51" spans="1:29" x14ac:dyDescent="0.25">
      <c r="C51" t="s">
        <v>132</v>
      </c>
      <c r="X51">
        <v>4.452</v>
      </c>
      <c r="Y51">
        <v>0.33100000000000002</v>
      </c>
      <c r="Z51">
        <v>101.43299999999998</v>
      </c>
      <c r="AA51">
        <v>96.98099999999998</v>
      </c>
    </row>
    <row r="52" spans="1:29" x14ac:dyDescent="0.25">
      <c r="C52" t="s">
        <v>67</v>
      </c>
      <c r="X52">
        <v>1.534</v>
      </c>
      <c r="Y52">
        <v>1.474</v>
      </c>
      <c r="Z52">
        <v>101.49299999999998</v>
      </c>
      <c r="AA52">
        <v>99.958999999999975</v>
      </c>
    </row>
    <row r="53" spans="1:29" x14ac:dyDescent="0.25">
      <c r="C53" t="s">
        <v>67</v>
      </c>
    </row>
    <row r="54" spans="1:29" x14ac:dyDescent="0.25">
      <c r="C54" t="s">
        <v>67</v>
      </c>
    </row>
    <row r="55" spans="1:29" x14ac:dyDescent="0.25">
      <c r="C55" t="s">
        <v>67</v>
      </c>
    </row>
    <row r="56" spans="1:29" x14ac:dyDescent="0.25">
      <c r="C56" t="s">
        <v>29</v>
      </c>
    </row>
    <row r="57" spans="1:29" x14ac:dyDescent="0.25">
      <c r="C57" t="s">
        <v>29</v>
      </c>
      <c r="H57" t="s">
        <v>146</v>
      </c>
      <c r="X57" t="s">
        <v>1</v>
      </c>
      <c r="Y57" t="s">
        <v>134</v>
      </c>
      <c r="Z57" t="s">
        <v>135</v>
      </c>
      <c r="AB57" t="s">
        <v>136</v>
      </c>
    </row>
    <row r="58" spans="1:29" x14ac:dyDescent="0.25">
      <c r="Y58" t="s">
        <v>137</v>
      </c>
      <c r="Z58">
        <v>-6</v>
      </c>
      <c r="AB58" t="s">
        <v>1</v>
      </c>
    </row>
    <row r="59" spans="1:29" x14ac:dyDescent="0.25">
      <c r="A59" t="s">
        <v>30</v>
      </c>
      <c r="C59">
        <v>79.945000000000007</v>
      </c>
      <c r="Y59" t="s">
        <v>138</v>
      </c>
      <c r="Z59">
        <v>-5</v>
      </c>
      <c r="AB59" t="e">
        <v>#REF!</v>
      </c>
      <c r="AC59" t="e">
        <v>#REF!</v>
      </c>
    </row>
    <row r="60" spans="1:29" x14ac:dyDescent="0.25">
      <c r="A60" t="s">
        <v>31</v>
      </c>
      <c r="F60" t="s">
        <v>139</v>
      </c>
      <c r="Y60" t="s">
        <v>140</v>
      </c>
      <c r="Z60">
        <v>-4</v>
      </c>
      <c r="AB60">
        <v>0</v>
      </c>
      <c r="AC60">
        <v>-3</v>
      </c>
    </row>
    <row r="61" spans="1:29" x14ac:dyDescent="0.25">
      <c r="A61" t="s">
        <v>32</v>
      </c>
      <c r="C61">
        <v>100</v>
      </c>
      <c r="Y61" t="s">
        <v>141</v>
      </c>
      <c r="Z61">
        <v>-3</v>
      </c>
    </row>
    <row r="62" spans="1:29" x14ac:dyDescent="0.25">
      <c r="A62" t="s">
        <v>33</v>
      </c>
      <c r="C62">
        <v>0</v>
      </c>
      <c r="F62" t="s">
        <v>142</v>
      </c>
      <c r="O62">
        <v>80.563999999999993</v>
      </c>
      <c r="X62">
        <v>94.955999999999989</v>
      </c>
      <c r="Y62" t="s">
        <v>143</v>
      </c>
      <c r="Z62">
        <v>79.955999999999989</v>
      </c>
    </row>
    <row r="63" spans="1:29" x14ac:dyDescent="0.25">
      <c r="X63">
        <v>89.945000000000007</v>
      </c>
      <c r="Y63" t="s">
        <v>144</v>
      </c>
      <c r="Z63">
        <v>79.945000000000007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zoomScale="50" zoomScaleNormal="50" workbookViewId="0">
      <selection activeCell="E65" sqref="E65"/>
    </sheetView>
  </sheetViews>
  <sheetFormatPr baseColWidth="10" defaultRowHeight="15" x14ac:dyDescent="0.25"/>
  <cols>
    <col min="1" max="1" width="9.5703125" bestFit="1" customWidth="1"/>
    <col min="2" max="2" width="8.42578125" bestFit="1" customWidth="1"/>
    <col min="3" max="3" width="14.7109375" bestFit="1" customWidth="1"/>
  </cols>
  <sheetData>
    <row r="1" spans="1:19" ht="15.75" thickBot="1" x14ac:dyDescent="0.3">
      <c r="A1" s="164" t="s">
        <v>147</v>
      </c>
      <c r="B1" s="164"/>
      <c r="C1" s="164"/>
    </row>
    <row r="2" spans="1:19" ht="15.75" thickBot="1" x14ac:dyDescent="0.3">
      <c r="A2" s="98" t="s">
        <v>101</v>
      </c>
      <c r="B2" s="99" t="s">
        <v>1</v>
      </c>
      <c r="C2" s="100" t="s">
        <v>148</v>
      </c>
      <c r="D2" s="101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</row>
    <row r="3" spans="1:19" x14ac:dyDescent="0.25">
      <c r="A3" s="103">
        <v>0</v>
      </c>
      <c r="B3" s="104">
        <v>99.051000000000002</v>
      </c>
      <c r="C3" s="105"/>
      <c r="D3" s="106"/>
    </row>
    <row r="4" spans="1:19" x14ac:dyDescent="0.25">
      <c r="A4" s="107">
        <v>2</v>
      </c>
      <c r="B4" s="108">
        <v>97.545000000000002</v>
      </c>
      <c r="C4" s="109"/>
      <c r="D4" s="106"/>
    </row>
    <row r="5" spans="1:19" x14ac:dyDescent="0.25">
      <c r="A5" s="107">
        <v>4</v>
      </c>
      <c r="B5" s="108">
        <v>96.498999999999995</v>
      </c>
      <c r="C5" s="109"/>
      <c r="D5" s="106"/>
    </row>
    <row r="6" spans="1:19" x14ac:dyDescent="0.25">
      <c r="A6" s="107">
        <v>7</v>
      </c>
      <c r="B6" s="108">
        <v>95.570999999999998</v>
      </c>
      <c r="C6" s="109"/>
      <c r="D6" s="106"/>
    </row>
    <row r="7" spans="1:19" x14ac:dyDescent="0.25">
      <c r="A7" s="107">
        <v>7.3</v>
      </c>
      <c r="B7" s="108">
        <v>94.763000000000005</v>
      </c>
      <c r="C7" s="109"/>
      <c r="D7" s="106"/>
    </row>
    <row r="8" spans="1:19" x14ac:dyDescent="0.25">
      <c r="A8" s="107">
        <v>8</v>
      </c>
      <c r="B8" s="108">
        <v>94.388000000000005</v>
      </c>
      <c r="C8" s="109" t="s">
        <v>149</v>
      </c>
      <c r="D8" s="106"/>
    </row>
    <row r="9" spans="1:19" x14ac:dyDescent="0.25">
      <c r="A9" s="107">
        <v>10.6</v>
      </c>
      <c r="B9" s="108">
        <v>92.924999999999997</v>
      </c>
      <c r="C9" s="109"/>
      <c r="D9" s="106"/>
    </row>
    <row r="10" spans="1:19" x14ac:dyDescent="0.25">
      <c r="A10" s="107">
        <v>12</v>
      </c>
      <c r="B10" s="108">
        <v>91.307000000000002</v>
      </c>
      <c r="C10" s="109"/>
      <c r="D10" s="106"/>
    </row>
    <row r="11" spans="1:19" x14ac:dyDescent="0.25">
      <c r="A11" s="107">
        <v>14</v>
      </c>
      <c r="B11" s="108">
        <v>90.504000000000005</v>
      </c>
      <c r="C11" s="109"/>
      <c r="D11" s="106"/>
    </row>
    <row r="12" spans="1:19" x14ac:dyDescent="0.25">
      <c r="A12" s="107">
        <v>14</v>
      </c>
      <c r="B12" s="108">
        <v>89.77</v>
      </c>
      <c r="C12" s="109"/>
      <c r="D12" s="106"/>
    </row>
    <row r="13" spans="1:19" x14ac:dyDescent="0.25">
      <c r="A13" s="107">
        <v>15.3</v>
      </c>
      <c r="B13" s="108">
        <v>89.12</v>
      </c>
      <c r="C13" s="109" t="s">
        <v>25</v>
      </c>
      <c r="D13" s="106"/>
    </row>
    <row r="14" spans="1:19" x14ac:dyDescent="0.25">
      <c r="A14" s="107">
        <v>20</v>
      </c>
      <c r="B14" s="108">
        <v>87.63</v>
      </c>
      <c r="C14" s="109"/>
      <c r="D14" s="106"/>
    </row>
    <row r="15" spans="1:19" x14ac:dyDescent="0.25">
      <c r="A15" s="107">
        <v>26</v>
      </c>
      <c r="B15" s="108">
        <v>87.61</v>
      </c>
      <c r="C15" s="109"/>
      <c r="D15" s="106"/>
    </row>
    <row r="16" spans="1:19" x14ac:dyDescent="0.25">
      <c r="A16" s="107">
        <v>32</v>
      </c>
      <c r="B16" s="108">
        <v>87.79</v>
      </c>
      <c r="C16" s="109"/>
      <c r="D16" s="106"/>
    </row>
    <row r="17" spans="1:4" x14ac:dyDescent="0.25">
      <c r="A17" s="107">
        <v>38</v>
      </c>
      <c r="B17" s="108">
        <v>87.84</v>
      </c>
      <c r="C17" s="109"/>
      <c r="D17" s="106"/>
    </row>
    <row r="18" spans="1:4" x14ac:dyDescent="0.25">
      <c r="A18" s="107">
        <v>44</v>
      </c>
      <c r="B18" s="108">
        <v>87.84</v>
      </c>
      <c r="C18" s="109"/>
      <c r="D18" s="106"/>
    </row>
    <row r="19" spans="1:4" x14ac:dyDescent="0.25">
      <c r="A19" s="107">
        <v>50</v>
      </c>
      <c r="B19" s="108">
        <v>87.65</v>
      </c>
      <c r="C19" s="109"/>
      <c r="D19" s="106"/>
    </row>
    <row r="20" spans="1:4" x14ac:dyDescent="0.25">
      <c r="A20" s="107">
        <v>56</v>
      </c>
      <c r="B20" s="108">
        <v>87.36</v>
      </c>
      <c r="C20" s="109"/>
      <c r="D20" s="106"/>
    </row>
    <row r="21" spans="1:4" x14ac:dyDescent="0.25">
      <c r="A21" s="107">
        <v>62</v>
      </c>
      <c r="B21" s="108">
        <v>87.07</v>
      </c>
      <c r="C21" s="109"/>
      <c r="D21" s="106"/>
    </row>
    <row r="22" spans="1:4" x14ac:dyDescent="0.25">
      <c r="A22" s="107">
        <v>66</v>
      </c>
      <c r="B22" s="108">
        <v>86.61</v>
      </c>
      <c r="C22" s="109" t="s">
        <v>149</v>
      </c>
      <c r="D22" s="106"/>
    </row>
    <row r="23" spans="1:4" x14ac:dyDescent="0.25">
      <c r="A23" s="107">
        <v>70</v>
      </c>
      <c r="B23" s="108">
        <v>86.46</v>
      </c>
      <c r="C23" s="109"/>
      <c r="D23" s="106"/>
    </row>
    <row r="24" spans="1:4" x14ac:dyDescent="0.25">
      <c r="A24" s="107">
        <v>74</v>
      </c>
      <c r="B24" s="108">
        <v>86.29</v>
      </c>
      <c r="C24" s="109"/>
      <c r="D24" s="106"/>
    </row>
    <row r="25" spans="1:4" x14ac:dyDescent="0.25">
      <c r="A25" s="107">
        <v>78</v>
      </c>
      <c r="B25" s="108">
        <v>86.23</v>
      </c>
      <c r="C25" s="109" t="s">
        <v>149</v>
      </c>
      <c r="D25" s="106"/>
    </row>
    <row r="26" spans="1:4" x14ac:dyDescent="0.25">
      <c r="A26" s="107">
        <v>82</v>
      </c>
      <c r="B26" s="108">
        <v>86.04</v>
      </c>
      <c r="C26" s="109" t="s">
        <v>149</v>
      </c>
      <c r="D26" s="106"/>
    </row>
    <row r="27" spans="1:4" x14ac:dyDescent="0.25">
      <c r="A27" s="107">
        <v>86</v>
      </c>
      <c r="B27" s="108">
        <v>85.94</v>
      </c>
      <c r="C27" s="109"/>
      <c r="D27" s="106"/>
    </row>
    <row r="28" spans="1:4" x14ac:dyDescent="0.25">
      <c r="A28" s="107">
        <v>90</v>
      </c>
      <c r="B28" s="108">
        <v>85.93</v>
      </c>
      <c r="C28" s="109" t="s">
        <v>150</v>
      </c>
      <c r="D28" s="106"/>
    </row>
    <row r="29" spans="1:4" x14ac:dyDescent="0.25">
      <c r="A29" s="107">
        <v>93</v>
      </c>
      <c r="B29" s="108">
        <v>85.88</v>
      </c>
      <c r="C29" s="109"/>
      <c r="D29" s="106"/>
    </row>
    <row r="30" spans="1:4" x14ac:dyDescent="0.25">
      <c r="A30" s="107">
        <v>96</v>
      </c>
      <c r="B30" s="108">
        <v>85.8</v>
      </c>
      <c r="C30" s="109"/>
      <c r="D30" s="106"/>
    </row>
    <row r="31" spans="1:4" x14ac:dyDescent="0.25">
      <c r="A31" s="107">
        <v>99</v>
      </c>
      <c r="B31" s="108">
        <v>85.82</v>
      </c>
      <c r="C31" s="109"/>
      <c r="D31" s="106"/>
    </row>
    <row r="32" spans="1:4" x14ac:dyDescent="0.25">
      <c r="A32" s="107">
        <v>102</v>
      </c>
      <c r="B32" s="108">
        <v>85.72</v>
      </c>
      <c r="C32" s="109"/>
      <c r="D32" s="106"/>
    </row>
    <row r="33" spans="1:4" x14ac:dyDescent="0.25">
      <c r="A33" s="107">
        <v>105</v>
      </c>
      <c r="B33" s="108">
        <v>85.63</v>
      </c>
      <c r="C33" s="109"/>
      <c r="D33" s="106"/>
    </row>
    <row r="34" spans="1:4" x14ac:dyDescent="0.25">
      <c r="A34" s="107">
        <v>108</v>
      </c>
      <c r="B34" s="108">
        <v>85.52</v>
      </c>
      <c r="C34" s="109"/>
      <c r="D34" s="106"/>
    </row>
    <row r="35" spans="1:4" x14ac:dyDescent="0.25">
      <c r="A35" s="107">
        <v>111</v>
      </c>
      <c r="B35" s="108">
        <v>89.12</v>
      </c>
      <c r="C35" s="109"/>
      <c r="D35" s="106"/>
    </row>
    <row r="36" spans="1:4" x14ac:dyDescent="0.25">
      <c r="A36" s="107">
        <v>113</v>
      </c>
      <c r="B36" s="108">
        <v>90.043999999999997</v>
      </c>
      <c r="C36" s="109"/>
      <c r="D36" s="106"/>
    </row>
    <row r="37" spans="1:4" x14ac:dyDescent="0.25">
      <c r="A37" s="107">
        <v>114</v>
      </c>
      <c r="B37" s="108">
        <v>91.272000000000006</v>
      </c>
      <c r="C37" s="109"/>
      <c r="D37" s="106"/>
    </row>
    <row r="38" spans="1:4" x14ac:dyDescent="0.25">
      <c r="A38" s="107">
        <v>114.4</v>
      </c>
      <c r="B38" s="108">
        <v>91.331999999999994</v>
      </c>
      <c r="C38" s="109"/>
      <c r="D38" s="106"/>
    </row>
    <row r="39" spans="1:4" x14ac:dyDescent="0.25">
      <c r="A39" s="107">
        <v>114.4</v>
      </c>
      <c r="B39" s="108">
        <v>93.424000000000007</v>
      </c>
      <c r="C39" s="109"/>
      <c r="D39" s="106"/>
    </row>
    <row r="40" spans="1:4" x14ac:dyDescent="0.25">
      <c r="A40" s="107">
        <v>116</v>
      </c>
      <c r="B40" s="108">
        <v>94.438000000000002</v>
      </c>
      <c r="C40" s="109"/>
      <c r="D40" s="106"/>
    </row>
    <row r="41" spans="1:4" x14ac:dyDescent="0.25">
      <c r="A41" s="107">
        <v>117</v>
      </c>
      <c r="B41" s="108">
        <v>97.477999999999994</v>
      </c>
      <c r="C41" s="109"/>
      <c r="D41" s="106"/>
    </row>
    <row r="42" spans="1:4" x14ac:dyDescent="0.25">
      <c r="A42" s="107">
        <v>118.1</v>
      </c>
      <c r="B42" s="108">
        <v>98.468000000000004</v>
      </c>
      <c r="C42" s="109"/>
      <c r="D42" s="106"/>
    </row>
    <row r="43" spans="1:4" x14ac:dyDescent="0.25">
      <c r="A43" s="107"/>
      <c r="B43" s="108"/>
      <c r="C43" s="109"/>
      <c r="D43" s="106"/>
    </row>
    <row r="44" spans="1:4" x14ac:dyDescent="0.25">
      <c r="A44" s="107"/>
      <c r="B44" s="108"/>
      <c r="C44" s="109"/>
      <c r="D44" s="106"/>
    </row>
    <row r="45" spans="1:4" x14ac:dyDescent="0.25">
      <c r="A45" s="107"/>
      <c r="B45" s="108"/>
      <c r="C45" s="109"/>
      <c r="D45" s="106"/>
    </row>
    <row r="46" spans="1:4" ht="15.75" thickBot="1" x14ac:dyDescent="0.3">
      <c r="A46" s="110"/>
      <c r="B46" s="111"/>
      <c r="C46" s="112"/>
      <c r="D46" s="106"/>
    </row>
    <row r="47" spans="1:4" x14ac:dyDescent="0.25">
      <c r="A47" s="113">
        <v>15.3</v>
      </c>
      <c r="B47" s="114">
        <v>89.12</v>
      </c>
      <c r="C47" s="115" t="s">
        <v>151</v>
      </c>
      <c r="D47" s="106"/>
    </row>
    <row r="48" spans="1:4" ht="15.75" thickBot="1" x14ac:dyDescent="0.3">
      <c r="A48" s="113">
        <v>111</v>
      </c>
      <c r="B48" s="114">
        <v>89.12</v>
      </c>
      <c r="C48" s="116" t="s">
        <v>151</v>
      </c>
      <c r="D48" s="106"/>
    </row>
    <row r="49" spans="1:4" x14ac:dyDescent="0.25">
      <c r="A49" s="117">
        <v>23</v>
      </c>
      <c r="B49" s="118">
        <v>87.19</v>
      </c>
      <c r="C49" s="119" t="s">
        <v>152</v>
      </c>
      <c r="D49" s="106"/>
    </row>
    <row r="50" spans="1:4" ht="15.75" thickBot="1" x14ac:dyDescent="0.3">
      <c r="A50" s="120">
        <v>23</v>
      </c>
      <c r="B50" s="121">
        <f>B49+4</f>
        <v>91.19</v>
      </c>
      <c r="C50" s="122" t="s">
        <v>152</v>
      </c>
      <c r="D50" s="106"/>
    </row>
    <row r="51" spans="1:4" x14ac:dyDescent="0.25">
      <c r="A51" s="123">
        <v>12</v>
      </c>
      <c r="B51" s="124">
        <v>92.195999999999998</v>
      </c>
      <c r="C51" s="125" t="s">
        <v>67</v>
      </c>
      <c r="D51" s="106"/>
    </row>
    <row r="52" spans="1:4" ht="15.75" thickBot="1" x14ac:dyDescent="0.3">
      <c r="A52" s="126">
        <v>12</v>
      </c>
      <c r="B52" s="127">
        <v>94.146000000000001</v>
      </c>
      <c r="C52" s="128" t="s">
        <v>67</v>
      </c>
      <c r="D52" s="106"/>
    </row>
    <row r="53" spans="1:4" x14ac:dyDescent="0.25">
      <c r="A53" s="129"/>
      <c r="B53" s="130"/>
      <c r="C53" s="131"/>
      <c r="D53" s="106"/>
    </row>
    <row r="54" spans="1:4" x14ac:dyDescent="0.25">
      <c r="A54" s="129"/>
      <c r="B54" s="130"/>
      <c r="C54" s="131"/>
      <c r="D54" s="106"/>
    </row>
    <row r="55" spans="1:4" x14ac:dyDescent="0.25">
      <c r="A55" s="129"/>
      <c r="B55" s="130"/>
      <c r="C55" s="131"/>
      <c r="D55" s="106"/>
    </row>
    <row r="56" spans="1:4" x14ac:dyDescent="0.25">
      <c r="A56" s="129"/>
      <c r="B56" s="130"/>
      <c r="C56" s="131"/>
      <c r="D56" s="106"/>
    </row>
    <row r="57" spans="1:4" x14ac:dyDescent="0.25">
      <c r="A57" s="129"/>
      <c r="B57" s="130"/>
      <c r="C57" s="131"/>
      <c r="D57" s="106"/>
    </row>
    <row r="58" spans="1:4" x14ac:dyDescent="0.25">
      <c r="A58" s="129"/>
      <c r="B58" s="130"/>
      <c r="C58" s="131"/>
      <c r="D58" s="106"/>
    </row>
    <row r="59" spans="1:4" x14ac:dyDescent="0.25">
      <c r="A59" s="129"/>
      <c r="B59" s="130"/>
      <c r="C59" s="131"/>
      <c r="D59" s="106"/>
    </row>
    <row r="60" spans="1:4" x14ac:dyDescent="0.25">
      <c r="A60" s="129"/>
      <c r="B60" s="130"/>
      <c r="C60" s="131"/>
      <c r="D60" s="106"/>
    </row>
    <row r="61" spans="1:4" x14ac:dyDescent="0.25">
      <c r="A61" s="129"/>
      <c r="B61" s="130"/>
      <c r="C61" s="131"/>
      <c r="D61" s="106"/>
    </row>
    <row r="62" spans="1:4" x14ac:dyDescent="0.25">
      <c r="A62" s="129"/>
      <c r="B62" s="130"/>
      <c r="C62" s="131"/>
      <c r="D62" s="106"/>
    </row>
    <row r="63" spans="1:4" x14ac:dyDescent="0.25">
      <c r="A63" s="129"/>
      <c r="B63" s="130"/>
      <c r="C63" s="131"/>
      <c r="D63" s="106"/>
    </row>
  </sheetData>
  <mergeCells count="1">
    <mergeCell ref="A1:C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zoomScale="50" zoomScaleNormal="50" workbookViewId="0">
      <selection activeCell="I72" sqref="I72"/>
    </sheetView>
  </sheetViews>
  <sheetFormatPr baseColWidth="10" defaultRowHeight="15" x14ac:dyDescent="0.25"/>
  <sheetData>
    <row r="1" spans="1:19" ht="15.75" thickBot="1" x14ac:dyDescent="0.3">
      <c r="A1" s="164" t="s">
        <v>147</v>
      </c>
      <c r="B1" s="164"/>
      <c r="C1" s="164"/>
    </row>
    <row r="2" spans="1:19" ht="15.75" thickBot="1" x14ac:dyDescent="0.3">
      <c r="A2" s="98" t="s">
        <v>101</v>
      </c>
      <c r="B2" s="99" t="s">
        <v>1</v>
      </c>
      <c r="C2" s="100" t="s">
        <v>148</v>
      </c>
      <c r="D2" s="101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</row>
    <row r="3" spans="1:19" x14ac:dyDescent="0.25">
      <c r="A3" s="103">
        <v>0</v>
      </c>
      <c r="B3" s="104">
        <v>95.373000000000005</v>
      </c>
      <c r="C3" s="105"/>
      <c r="D3" s="106"/>
    </row>
    <row r="4" spans="1:19" x14ac:dyDescent="0.25">
      <c r="A4" s="107">
        <v>5</v>
      </c>
      <c r="B4" s="108">
        <v>94.999500000000012</v>
      </c>
      <c r="C4" s="109"/>
      <c r="D4" s="106"/>
    </row>
    <row r="5" spans="1:19" x14ac:dyDescent="0.25">
      <c r="A5" s="107">
        <v>8</v>
      </c>
      <c r="B5" s="108">
        <v>94.698600000000013</v>
      </c>
      <c r="C5" s="109"/>
      <c r="D5" s="106"/>
    </row>
    <row r="6" spans="1:19" x14ac:dyDescent="0.25">
      <c r="A6" s="107">
        <v>12</v>
      </c>
      <c r="B6" s="108">
        <v>93.074500000000015</v>
      </c>
      <c r="C6" s="109"/>
      <c r="D6" s="106"/>
    </row>
    <row r="7" spans="1:19" x14ac:dyDescent="0.25">
      <c r="A7" s="107">
        <v>16</v>
      </c>
      <c r="B7" s="108">
        <v>91.743500000000012</v>
      </c>
      <c r="C7" s="109"/>
      <c r="D7" s="106"/>
    </row>
    <row r="8" spans="1:19" x14ac:dyDescent="0.25">
      <c r="A8" s="107">
        <v>17</v>
      </c>
      <c r="B8" s="108">
        <v>91.047500000000014</v>
      </c>
      <c r="C8" s="109"/>
      <c r="D8" s="106"/>
    </row>
    <row r="9" spans="1:19" x14ac:dyDescent="0.25">
      <c r="A9" s="107">
        <v>19</v>
      </c>
      <c r="B9" s="108">
        <v>89.815000000000012</v>
      </c>
      <c r="C9" s="109"/>
      <c r="D9" s="106"/>
    </row>
    <row r="10" spans="1:19" x14ac:dyDescent="0.25">
      <c r="A10" s="107">
        <v>21</v>
      </c>
      <c r="B10" s="108">
        <v>87.805000000000021</v>
      </c>
      <c r="C10" s="109"/>
      <c r="D10" s="106"/>
    </row>
    <row r="11" spans="1:19" x14ac:dyDescent="0.25">
      <c r="A11" s="132">
        <v>25.5</v>
      </c>
      <c r="B11" s="133">
        <v>87.131000000000014</v>
      </c>
      <c r="C11" s="134"/>
      <c r="D11" s="106"/>
    </row>
    <row r="12" spans="1:19" x14ac:dyDescent="0.25">
      <c r="A12" s="107">
        <v>25.5</v>
      </c>
      <c r="B12" s="108">
        <v>87.11</v>
      </c>
      <c r="C12" s="134" t="s">
        <v>24</v>
      </c>
      <c r="D12" s="106"/>
    </row>
    <row r="13" spans="1:19" x14ac:dyDescent="0.25">
      <c r="A13" s="107">
        <v>27.5</v>
      </c>
      <c r="B13" s="108">
        <v>85.91</v>
      </c>
      <c r="C13" s="109"/>
      <c r="D13" s="106"/>
    </row>
    <row r="14" spans="1:19" x14ac:dyDescent="0.25">
      <c r="A14" s="107">
        <v>27.9</v>
      </c>
      <c r="B14" s="108">
        <v>84.94</v>
      </c>
      <c r="C14" s="109"/>
      <c r="D14" s="106"/>
    </row>
    <row r="15" spans="1:19" x14ac:dyDescent="0.25">
      <c r="A15" s="107">
        <v>32</v>
      </c>
      <c r="B15" s="108">
        <v>84.41</v>
      </c>
      <c r="C15" s="109"/>
      <c r="D15" s="106"/>
    </row>
    <row r="16" spans="1:19" x14ac:dyDescent="0.25">
      <c r="A16" s="107">
        <v>32.9</v>
      </c>
      <c r="B16" s="108">
        <v>84.46</v>
      </c>
      <c r="C16" s="109"/>
      <c r="D16" s="106"/>
    </row>
    <row r="17" spans="1:4" x14ac:dyDescent="0.25">
      <c r="A17" s="107">
        <v>37.299999999999997</v>
      </c>
      <c r="B17" s="108">
        <v>83.41</v>
      </c>
      <c r="C17" s="109"/>
      <c r="D17" s="106"/>
    </row>
    <row r="18" spans="1:4" x14ac:dyDescent="0.25">
      <c r="A18" s="107">
        <v>41.5</v>
      </c>
      <c r="B18" s="108">
        <v>82.86</v>
      </c>
      <c r="C18" s="109"/>
      <c r="D18" s="106"/>
    </row>
    <row r="19" spans="1:4" x14ac:dyDescent="0.25">
      <c r="A19" s="107">
        <v>42.2</v>
      </c>
      <c r="B19" s="108">
        <v>82.91</v>
      </c>
      <c r="C19" s="109"/>
      <c r="D19" s="106"/>
    </row>
    <row r="20" spans="1:4" x14ac:dyDescent="0.25">
      <c r="A20" s="107">
        <v>45.5</v>
      </c>
      <c r="B20" s="108">
        <v>82.51</v>
      </c>
      <c r="C20" s="109"/>
      <c r="D20" s="106"/>
    </row>
    <row r="21" spans="1:4" x14ac:dyDescent="0.25">
      <c r="A21" s="107">
        <v>47.9</v>
      </c>
      <c r="B21" s="108">
        <v>82.46</v>
      </c>
      <c r="C21" s="109"/>
      <c r="D21" s="106"/>
    </row>
    <row r="22" spans="1:4" x14ac:dyDescent="0.25">
      <c r="A22" s="107">
        <v>48.4</v>
      </c>
      <c r="B22" s="108">
        <v>82.61</v>
      </c>
      <c r="C22" s="109"/>
      <c r="D22" s="106"/>
    </row>
    <row r="23" spans="1:4" x14ac:dyDescent="0.25">
      <c r="A23" s="107">
        <v>51.7</v>
      </c>
      <c r="B23" s="108">
        <v>83.49</v>
      </c>
      <c r="C23" s="109"/>
      <c r="D23" s="106"/>
    </row>
    <row r="24" spans="1:4" x14ac:dyDescent="0.25">
      <c r="A24" s="107">
        <v>52.2</v>
      </c>
      <c r="B24" s="108">
        <v>83.56</v>
      </c>
      <c r="C24" s="109"/>
      <c r="D24" s="106"/>
    </row>
    <row r="25" spans="1:4" x14ac:dyDescent="0.25">
      <c r="A25" s="107">
        <v>53.5</v>
      </c>
      <c r="B25" s="108">
        <v>83.51</v>
      </c>
      <c r="C25" s="109"/>
      <c r="D25" s="106"/>
    </row>
    <row r="26" spans="1:4" x14ac:dyDescent="0.25">
      <c r="A26" s="107">
        <v>57.7</v>
      </c>
      <c r="B26" s="108">
        <v>82.61</v>
      </c>
      <c r="C26" s="109"/>
      <c r="D26" s="106"/>
    </row>
    <row r="27" spans="1:4" x14ac:dyDescent="0.25">
      <c r="A27" s="107">
        <v>61</v>
      </c>
      <c r="B27" s="108">
        <v>82.41</v>
      </c>
      <c r="C27" s="109"/>
      <c r="D27" s="106"/>
    </row>
    <row r="28" spans="1:4" x14ac:dyDescent="0.25">
      <c r="A28" s="107">
        <v>71.099999999999994</v>
      </c>
      <c r="B28" s="108">
        <v>82.81</v>
      </c>
      <c r="C28" s="109"/>
      <c r="D28" s="106"/>
    </row>
    <row r="29" spans="1:4" x14ac:dyDescent="0.25">
      <c r="A29" s="107">
        <v>93.5</v>
      </c>
      <c r="B29" s="108">
        <v>83.11</v>
      </c>
      <c r="C29" s="109"/>
      <c r="D29" s="106"/>
    </row>
    <row r="30" spans="1:4" x14ac:dyDescent="0.25">
      <c r="A30" s="107">
        <v>96.8</v>
      </c>
      <c r="B30" s="108">
        <v>83.46</v>
      </c>
      <c r="C30" s="109"/>
      <c r="D30" s="106"/>
    </row>
    <row r="31" spans="1:4" x14ac:dyDescent="0.25">
      <c r="A31" s="107">
        <v>101.4</v>
      </c>
      <c r="B31" s="108">
        <v>83.47</v>
      </c>
      <c r="C31" s="109"/>
      <c r="D31" s="106"/>
    </row>
    <row r="32" spans="1:4" x14ac:dyDescent="0.25">
      <c r="A32" s="107">
        <v>105</v>
      </c>
      <c r="B32" s="108">
        <v>85.39</v>
      </c>
      <c r="C32" s="109"/>
      <c r="D32" s="106"/>
    </row>
    <row r="33" spans="1:4" x14ac:dyDescent="0.25">
      <c r="A33" s="107">
        <v>107.5</v>
      </c>
      <c r="B33" s="108">
        <v>85.61</v>
      </c>
      <c r="C33" s="109"/>
      <c r="D33" s="106"/>
    </row>
    <row r="34" spans="1:4" x14ac:dyDescent="0.25">
      <c r="A34" s="107">
        <v>124.2</v>
      </c>
      <c r="B34" s="108">
        <v>84.71</v>
      </c>
      <c r="C34" s="109"/>
      <c r="D34" s="106"/>
    </row>
    <row r="35" spans="1:4" x14ac:dyDescent="0.25">
      <c r="A35" s="107">
        <v>124.5</v>
      </c>
      <c r="B35" s="108">
        <v>84.679999999999993</v>
      </c>
      <c r="C35" s="109"/>
      <c r="D35" s="106"/>
    </row>
    <row r="36" spans="1:4" x14ac:dyDescent="0.25">
      <c r="A36" s="107">
        <v>126.5</v>
      </c>
      <c r="B36" s="108">
        <v>84.56</v>
      </c>
      <c r="C36" s="109"/>
      <c r="D36" s="106"/>
    </row>
    <row r="37" spans="1:4" x14ac:dyDescent="0.25">
      <c r="A37" s="107">
        <v>129.9</v>
      </c>
      <c r="B37" s="108">
        <v>84.61</v>
      </c>
      <c r="C37" s="109"/>
      <c r="D37" s="106"/>
    </row>
    <row r="38" spans="1:4" x14ac:dyDescent="0.25">
      <c r="A38" s="107">
        <v>131</v>
      </c>
      <c r="B38" s="108">
        <v>87.11</v>
      </c>
      <c r="C38" s="109"/>
      <c r="D38" s="106"/>
    </row>
    <row r="39" spans="1:4" x14ac:dyDescent="0.25">
      <c r="A39" s="107">
        <v>131</v>
      </c>
      <c r="B39" s="108">
        <v>87.090000000000018</v>
      </c>
      <c r="C39" s="109" t="s">
        <v>25</v>
      </c>
      <c r="D39" s="106"/>
    </row>
    <row r="40" spans="1:4" x14ac:dyDescent="0.25">
      <c r="A40" s="107">
        <v>134</v>
      </c>
      <c r="B40" s="108">
        <v>88.517000000000024</v>
      </c>
      <c r="C40" s="109"/>
      <c r="D40" s="106"/>
    </row>
    <row r="41" spans="1:4" x14ac:dyDescent="0.25">
      <c r="A41" s="107">
        <v>135.5</v>
      </c>
      <c r="B41" s="108">
        <v>88.951000000000022</v>
      </c>
      <c r="C41" s="109"/>
      <c r="D41" s="106"/>
    </row>
    <row r="42" spans="1:4" x14ac:dyDescent="0.25">
      <c r="A42" s="107">
        <v>135.5</v>
      </c>
      <c r="B42" s="108">
        <v>90.03000000000003</v>
      </c>
      <c r="C42" s="109"/>
      <c r="D42" s="106"/>
    </row>
    <row r="43" spans="1:4" x14ac:dyDescent="0.25">
      <c r="A43" s="107">
        <v>140.5</v>
      </c>
      <c r="B43" s="108">
        <v>91.751000000000033</v>
      </c>
      <c r="C43" s="109"/>
      <c r="D43" s="106"/>
    </row>
    <row r="44" spans="1:4" x14ac:dyDescent="0.25">
      <c r="A44" s="107">
        <v>150.5</v>
      </c>
      <c r="B44" s="108">
        <v>92.959000000000032</v>
      </c>
      <c r="C44" s="109"/>
      <c r="D44" s="106"/>
    </row>
    <row r="45" spans="1:4" x14ac:dyDescent="0.25">
      <c r="A45" s="107">
        <v>168</v>
      </c>
      <c r="B45" s="108">
        <v>93.65800000000003</v>
      </c>
      <c r="C45" s="109"/>
      <c r="D45" s="106"/>
    </row>
    <row r="46" spans="1:4" x14ac:dyDescent="0.25">
      <c r="A46" s="107"/>
      <c r="B46" s="108"/>
      <c r="C46" s="109"/>
      <c r="D46" s="106"/>
    </row>
    <row r="47" spans="1:4" x14ac:dyDescent="0.25">
      <c r="A47" s="107"/>
      <c r="B47" s="108"/>
      <c r="C47" s="109"/>
      <c r="D47" s="106"/>
    </row>
    <row r="48" spans="1:4" x14ac:dyDescent="0.25">
      <c r="A48" s="107"/>
      <c r="B48" s="108"/>
      <c r="C48" s="109"/>
      <c r="D48" s="106"/>
    </row>
    <row r="49" spans="1:4" x14ac:dyDescent="0.25">
      <c r="A49" s="107"/>
      <c r="B49" s="108"/>
      <c r="C49" s="109"/>
      <c r="D49" s="106"/>
    </row>
    <row r="50" spans="1:4" x14ac:dyDescent="0.25">
      <c r="A50" s="107"/>
      <c r="B50" s="108"/>
      <c r="C50" s="109"/>
      <c r="D50" s="106"/>
    </row>
    <row r="51" spans="1:4" x14ac:dyDescent="0.25">
      <c r="A51" s="107"/>
      <c r="B51" s="108"/>
      <c r="C51" s="109"/>
      <c r="D51" s="106"/>
    </row>
    <row r="52" spans="1:4" x14ac:dyDescent="0.25">
      <c r="A52" s="107"/>
      <c r="B52" s="108"/>
      <c r="C52" s="109"/>
      <c r="D52" s="106"/>
    </row>
    <row r="53" spans="1:4" x14ac:dyDescent="0.25">
      <c r="A53" s="107"/>
      <c r="B53" s="108"/>
      <c r="C53" s="109"/>
      <c r="D53" s="106"/>
    </row>
    <row r="54" spans="1:4" x14ac:dyDescent="0.25">
      <c r="A54" s="107"/>
      <c r="B54" s="108"/>
      <c r="C54" s="109"/>
      <c r="D54" s="106"/>
    </row>
    <row r="55" spans="1:4" x14ac:dyDescent="0.25">
      <c r="A55" s="107"/>
      <c r="B55" s="108"/>
      <c r="C55" s="109"/>
      <c r="D55" s="106"/>
    </row>
    <row r="56" spans="1:4" x14ac:dyDescent="0.25">
      <c r="A56" s="107"/>
      <c r="B56" s="108"/>
      <c r="C56" s="109"/>
      <c r="D56" s="106"/>
    </row>
    <row r="57" spans="1:4" x14ac:dyDescent="0.25">
      <c r="A57" s="107"/>
      <c r="B57" s="108"/>
      <c r="C57" s="109"/>
      <c r="D57" s="106"/>
    </row>
    <row r="58" spans="1:4" ht="15.75" thickBot="1" x14ac:dyDescent="0.3">
      <c r="A58" s="110"/>
      <c r="B58" s="111"/>
      <c r="C58" s="112"/>
      <c r="D58" s="106"/>
    </row>
    <row r="59" spans="1:4" x14ac:dyDescent="0.25">
      <c r="A59" s="113">
        <v>25.5</v>
      </c>
      <c r="B59" s="114">
        <v>87.111000000000004</v>
      </c>
      <c r="C59" s="115" t="s">
        <v>151</v>
      </c>
      <c r="D59" s="106"/>
    </row>
    <row r="60" spans="1:4" ht="15.75" thickBot="1" x14ac:dyDescent="0.3">
      <c r="A60" s="113">
        <v>131</v>
      </c>
      <c r="B60" s="114">
        <v>87.111000000000004</v>
      </c>
      <c r="C60" s="116" t="s">
        <v>151</v>
      </c>
      <c r="D60" s="106"/>
    </row>
    <row r="61" spans="1:4" x14ac:dyDescent="0.25">
      <c r="A61" s="117">
        <v>48</v>
      </c>
      <c r="B61" s="118">
        <v>86.32</v>
      </c>
      <c r="C61" s="119" t="s">
        <v>152</v>
      </c>
      <c r="D61" s="106"/>
    </row>
    <row r="62" spans="1:4" ht="15.75" thickBot="1" x14ac:dyDescent="0.3">
      <c r="A62" s="120">
        <v>48</v>
      </c>
      <c r="B62" s="121">
        <f>B61+7</f>
        <v>93.32</v>
      </c>
      <c r="C62" s="122" t="s">
        <v>152</v>
      </c>
      <c r="D62" s="106"/>
    </row>
    <row r="63" spans="1:4" x14ac:dyDescent="0.25">
      <c r="A63" s="123">
        <v>49</v>
      </c>
      <c r="B63" s="124">
        <v>94.025000000000006</v>
      </c>
      <c r="C63" s="125" t="s">
        <v>67</v>
      </c>
      <c r="D63" s="106"/>
    </row>
    <row r="64" spans="1:4" ht="15.75" thickBot="1" x14ac:dyDescent="0.3">
      <c r="A64" s="126">
        <v>49</v>
      </c>
      <c r="B64" s="127">
        <v>95.525000000000006</v>
      </c>
      <c r="C64" s="128" t="s">
        <v>67</v>
      </c>
      <c r="D64" s="106"/>
    </row>
  </sheetData>
  <mergeCells count="1">
    <mergeCell ref="A1:C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zoomScale="50" zoomScaleNormal="50" workbookViewId="0">
      <selection activeCell="H55" sqref="H55"/>
    </sheetView>
  </sheetViews>
  <sheetFormatPr baseColWidth="10" defaultRowHeight="15" x14ac:dyDescent="0.25"/>
  <cols>
    <col min="1" max="1" width="34.7109375" bestFit="1" customWidth="1"/>
    <col min="2" max="2" width="13" bestFit="1" customWidth="1"/>
    <col min="3" max="3" width="27" bestFit="1" customWidth="1"/>
    <col min="22" max="22" width="17.7109375" customWidth="1"/>
    <col min="23" max="23" width="16.28515625" customWidth="1"/>
    <col min="24" max="24" width="21.140625" customWidth="1"/>
    <col min="25" max="25" width="20" customWidth="1"/>
    <col min="26" max="27" width="17.140625" customWidth="1"/>
    <col min="28" max="28" width="29.85546875" bestFit="1" customWidth="1"/>
    <col min="31" max="31" width="17.85546875" bestFit="1" customWidth="1"/>
    <col min="33" max="33" width="25.5703125" bestFit="1" customWidth="1"/>
  </cols>
  <sheetData>
    <row r="1" spans="1:33" ht="20.25" x14ac:dyDescent="0.25">
      <c r="A1" s="1" t="s">
        <v>0</v>
      </c>
      <c r="B1" s="2" t="s">
        <v>1</v>
      </c>
      <c r="C1" s="3" t="s">
        <v>2</v>
      </c>
      <c r="D1" s="161" t="s">
        <v>3</v>
      </c>
      <c r="E1" s="156" t="s">
        <v>153</v>
      </c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4"/>
      <c r="V1" s="140" t="s">
        <v>154</v>
      </c>
      <c r="W1" s="141"/>
      <c r="X1" s="141"/>
      <c r="Y1" s="141"/>
      <c r="Z1" s="141"/>
      <c r="AA1" s="141"/>
      <c r="AB1" s="142"/>
      <c r="AC1" s="4"/>
      <c r="AD1" s="140" t="s">
        <v>6</v>
      </c>
      <c r="AE1" s="141"/>
      <c r="AF1" s="141"/>
      <c r="AG1" s="142"/>
    </row>
    <row r="2" spans="1:33" ht="20.25" x14ac:dyDescent="0.3">
      <c r="A2" s="5"/>
      <c r="B2" s="6">
        <f>+Z4</f>
        <v>108.364</v>
      </c>
      <c r="C2" s="20" t="s">
        <v>155</v>
      </c>
      <c r="D2" s="166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4"/>
      <c r="V2" s="143" t="s">
        <v>8</v>
      </c>
      <c r="W2" s="143" t="s">
        <v>9</v>
      </c>
      <c r="X2" s="143" t="s">
        <v>10</v>
      </c>
      <c r="Y2" s="143" t="s">
        <v>11</v>
      </c>
      <c r="Z2" s="143" t="s">
        <v>12</v>
      </c>
      <c r="AA2" s="145" t="s">
        <v>1</v>
      </c>
      <c r="AB2" s="148" t="s">
        <v>13</v>
      </c>
      <c r="AC2" s="9"/>
      <c r="AD2" s="10" t="s">
        <v>14</v>
      </c>
      <c r="AE2" s="11" t="s">
        <v>15</v>
      </c>
      <c r="AF2" s="11" t="s">
        <v>1</v>
      </c>
      <c r="AG2" s="12" t="s">
        <v>2</v>
      </c>
    </row>
    <row r="3" spans="1:33" ht="20.25" x14ac:dyDescent="0.3">
      <c r="A3" s="5">
        <f>+V8</f>
        <v>0</v>
      </c>
      <c r="B3" s="6">
        <f>+AA8</f>
        <v>108.04200000000002</v>
      </c>
      <c r="C3" s="21"/>
      <c r="D3" s="166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4"/>
      <c r="V3" s="144"/>
      <c r="W3" s="144"/>
      <c r="X3" s="144"/>
      <c r="Y3" s="144"/>
      <c r="Z3" s="144"/>
      <c r="AA3" s="146"/>
      <c r="AB3" s="149"/>
      <c r="AC3" s="9"/>
      <c r="AD3" s="14">
        <v>12.6</v>
      </c>
      <c r="AE3" s="14">
        <v>1.18</v>
      </c>
      <c r="AF3" s="15">
        <f>+AA12</f>
        <v>102.818</v>
      </c>
      <c r="AG3" s="13" t="s">
        <v>156</v>
      </c>
    </row>
    <row r="4" spans="1:33" ht="18.75" x14ac:dyDescent="0.3">
      <c r="A4" s="5">
        <f t="shared" ref="A4:A30" si="0">+V9</f>
        <v>7.4</v>
      </c>
      <c r="B4" s="6">
        <f t="shared" ref="B4:B31" si="1">+AA9</f>
        <v>107.91000000000001</v>
      </c>
      <c r="C4" s="35"/>
      <c r="D4" s="16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4"/>
      <c r="V4" s="18">
        <v>0</v>
      </c>
      <c r="W4" s="15">
        <v>0.62</v>
      </c>
      <c r="X4" s="15"/>
      <c r="Y4" s="15"/>
      <c r="Z4" s="15">
        <v>108.364</v>
      </c>
      <c r="AA4" s="19">
        <f>+Z4+W4</f>
        <v>108.98400000000001</v>
      </c>
      <c r="AB4" s="20" t="s">
        <v>155</v>
      </c>
      <c r="AC4" s="9"/>
      <c r="AD4" s="14">
        <v>15</v>
      </c>
      <c r="AE4" s="14">
        <v>5.18</v>
      </c>
      <c r="AF4" s="15">
        <f t="shared" ref="AF4:AF27" si="2">+AA13</f>
        <v>98.818000000000012</v>
      </c>
      <c r="AG4" s="21"/>
    </row>
    <row r="5" spans="1:33" ht="18.75" x14ac:dyDescent="0.3">
      <c r="A5" s="5">
        <f t="shared" si="0"/>
        <v>11.4</v>
      </c>
      <c r="B5" s="6">
        <f t="shared" si="1"/>
        <v>107.26800000000001</v>
      </c>
      <c r="C5" s="82"/>
      <c r="D5" s="16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18"/>
      <c r="W5" s="15"/>
      <c r="X5" s="15">
        <v>2.556</v>
      </c>
      <c r="Y5" s="15"/>
      <c r="Z5" s="18"/>
      <c r="AA5" s="22">
        <f>+$AA$4-X5</f>
        <v>106.42800000000001</v>
      </c>
      <c r="AB5" s="135" t="s">
        <v>157</v>
      </c>
      <c r="AC5" s="23"/>
      <c r="AD5" s="14">
        <v>45</v>
      </c>
      <c r="AE5" s="14">
        <v>4.83</v>
      </c>
      <c r="AF5" s="15">
        <f t="shared" si="2"/>
        <v>99.168000000000006</v>
      </c>
      <c r="AG5" s="21"/>
    </row>
    <row r="6" spans="1:33" ht="18.75" x14ac:dyDescent="0.3">
      <c r="A6" s="5">
        <f t="shared" si="0"/>
        <v>12.6</v>
      </c>
      <c r="B6" s="6">
        <f t="shared" si="1"/>
        <v>103.998</v>
      </c>
      <c r="C6" s="82" t="s">
        <v>21</v>
      </c>
      <c r="D6" s="16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8"/>
      <c r="W6" s="15"/>
      <c r="X6" s="15">
        <v>2.673</v>
      </c>
      <c r="Y6" s="15"/>
      <c r="Z6" s="18"/>
      <c r="AA6" s="22">
        <f t="shared" ref="AA6:AA11" si="3">+$AA$4-X6</f>
        <v>106.31100000000001</v>
      </c>
      <c r="AB6" s="24" t="s">
        <v>43</v>
      </c>
      <c r="AC6" s="23"/>
      <c r="AD6" s="14">
        <v>75</v>
      </c>
      <c r="AE6" s="14">
        <v>5.15</v>
      </c>
      <c r="AF6" s="15">
        <f t="shared" si="2"/>
        <v>98.847999999999999</v>
      </c>
      <c r="AG6" s="21"/>
    </row>
    <row r="7" spans="1:33" ht="18" x14ac:dyDescent="0.25">
      <c r="A7" s="5">
        <f t="shared" si="0"/>
        <v>12.6</v>
      </c>
      <c r="B7" s="6">
        <f t="shared" si="1"/>
        <v>102.818</v>
      </c>
      <c r="C7" s="21"/>
      <c r="D7" s="16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8"/>
      <c r="W7" s="15"/>
      <c r="X7" s="15">
        <v>3.6789999999999998</v>
      </c>
      <c r="Y7" s="15"/>
      <c r="Z7" s="18"/>
      <c r="AA7" s="22">
        <f t="shared" si="3"/>
        <v>105.30500000000001</v>
      </c>
      <c r="AB7" s="20" t="s">
        <v>158</v>
      </c>
      <c r="AC7" s="23"/>
      <c r="AD7" s="14">
        <v>105</v>
      </c>
      <c r="AE7" s="14">
        <v>7.82</v>
      </c>
      <c r="AF7" s="15">
        <f t="shared" si="2"/>
        <v>96.177999999999997</v>
      </c>
      <c r="AG7" s="21"/>
    </row>
    <row r="8" spans="1:33" ht="18.75" x14ac:dyDescent="0.3">
      <c r="A8" s="5">
        <f t="shared" si="0"/>
        <v>15</v>
      </c>
      <c r="B8" s="6">
        <f t="shared" si="1"/>
        <v>98.818000000000012</v>
      </c>
      <c r="C8" s="35"/>
      <c r="D8" s="16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8">
        <v>0</v>
      </c>
      <c r="W8" s="15"/>
      <c r="X8" s="15">
        <v>0.94199999999999995</v>
      </c>
      <c r="Y8" s="15"/>
      <c r="Z8" s="18"/>
      <c r="AA8" s="22">
        <f t="shared" si="3"/>
        <v>108.04200000000002</v>
      </c>
      <c r="AB8" s="20" t="s">
        <v>159</v>
      </c>
      <c r="AC8" s="23"/>
      <c r="AD8" s="14">
        <v>135</v>
      </c>
      <c r="AE8" s="14">
        <v>7.42</v>
      </c>
      <c r="AF8" s="15">
        <f t="shared" si="2"/>
        <v>96.578000000000003</v>
      </c>
      <c r="AG8" s="21"/>
    </row>
    <row r="9" spans="1:33" ht="18" x14ac:dyDescent="0.25">
      <c r="A9" s="5">
        <f t="shared" si="0"/>
        <v>45</v>
      </c>
      <c r="B9" s="6">
        <f t="shared" si="1"/>
        <v>99.168000000000006</v>
      </c>
      <c r="C9" s="21"/>
      <c r="D9" s="16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8">
        <v>7.4</v>
      </c>
      <c r="W9" s="15"/>
      <c r="X9" s="15">
        <v>1.0740000000000001</v>
      </c>
      <c r="Y9" s="15"/>
      <c r="Z9" s="18"/>
      <c r="AA9" s="22">
        <f t="shared" si="3"/>
        <v>107.91000000000001</v>
      </c>
      <c r="AB9" s="13" t="s">
        <v>20</v>
      </c>
      <c r="AC9" s="23"/>
      <c r="AD9" s="14">
        <v>165</v>
      </c>
      <c r="AE9" s="14">
        <v>7.33</v>
      </c>
      <c r="AF9" s="15">
        <f t="shared" si="2"/>
        <v>96.668000000000006</v>
      </c>
      <c r="AG9" s="21"/>
    </row>
    <row r="10" spans="1:33" ht="18" x14ac:dyDescent="0.25">
      <c r="A10" s="5">
        <f t="shared" si="0"/>
        <v>75</v>
      </c>
      <c r="B10" s="6">
        <f t="shared" si="1"/>
        <v>98.847999999999999</v>
      </c>
      <c r="C10" s="21"/>
      <c r="D10" s="16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8">
        <v>11.4</v>
      </c>
      <c r="W10" s="15"/>
      <c r="X10" s="15">
        <v>1.716</v>
      </c>
      <c r="Y10" s="15"/>
      <c r="Z10" s="18"/>
      <c r="AA10" s="22">
        <f t="shared" si="3"/>
        <v>107.26800000000001</v>
      </c>
      <c r="AB10" s="13" t="s">
        <v>160</v>
      </c>
      <c r="AC10" s="23"/>
      <c r="AD10" s="14">
        <v>195</v>
      </c>
      <c r="AE10" s="14">
        <v>6.45</v>
      </c>
      <c r="AF10" s="15">
        <f t="shared" si="2"/>
        <v>97.548000000000002</v>
      </c>
      <c r="AG10" s="21"/>
    </row>
    <row r="11" spans="1:33" ht="18.75" x14ac:dyDescent="0.3">
      <c r="A11" s="5">
        <f t="shared" si="0"/>
        <v>105</v>
      </c>
      <c r="B11" s="6">
        <f t="shared" si="1"/>
        <v>96.177999999999997</v>
      </c>
      <c r="C11" s="83"/>
      <c r="D11" s="16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8">
        <v>12.6</v>
      </c>
      <c r="W11" s="15"/>
      <c r="X11" s="15">
        <v>4.9859999999999998</v>
      </c>
      <c r="Y11" s="15"/>
      <c r="Z11" s="18"/>
      <c r="AA11" s="22">
        <f t="shared" si="3"/>
        <v>103.998</v>
      </c>
      <c r="AB11" s="13" t="s">
        <v>21</v>
      </c>
      <c r="AC11" s="23"/>
      <c r="AD11" s="14">
        <v>225</v>
      </c>
      <c r="AE11" s="14">
        <v>6.34</v>
      </c>
      <c r="AF11" s="15">
        <f t="shared" si="2"/>
        <v>97.658000000000001</v>
      </c>
      <c r="AG11" s="21"/>
    </row>
    <row r="12" spans="1:33" ht="18.75" x14ac:dyDescent="0.3">
      <c r="A12" s="5">
        <f t="shared" si="0"/>
        <v>135</v>
      </c>
      <c r="B12" s="6">
        <f t="shared" si="1"/>
        <v>96.578000000000003</v>
      </c>
      <c r="C12" s="83"/>
      <c r="D12" s="16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25">
        <f>+AD3</f>
        <v>12.6</v>
      </c>
      <c r="W12" s="15"/>
      <c r="X12" s="25">
        <f>+AE3</f>
        <v>1.18</v>
      </c>
      <c r="Y12" s="15"/>
      <c r="Z12" s="18"/>
      <c r="AA12" s="22">
        <f>+$AA$11-X12</f>
        <v>102.818</v>
      </c>
      <c r="AB12" s="13"/>
      <c r="AC12" s="23"/>
      <c r="AD12" s="14">
        <v>255</v>
      </c>
      <c r="AE12" s="14">
        <v>6.12</v>
      </c>
      <c r="AF12" s="15">
        <f t="shared" si="2"/>
        <v>97.878</v>
      </c>
      <c r="AG12" s="21"/>
    </row>
    <row r="13" spans="1:33" ht="18.75" x14ac:dyDescent="0.3">
      <c r="A13" s="5">
        <f t="shared" si="0"/>
        <v>165</v>
      </c>
      <c r="B13" s="6">
        <f t="shared" si="1"/>
        <v>96.668000000000006</v>
      </c>
      <c r="C13" s="83"/>
      <c r="D13" s="16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25">
        <f t="shared" ref="V13:V36" si="4">+AD4</f>
        <v>15</v>
      </c>
      <c r="W13" s="15"/>
      <c r="X13" s="25">
        <f t="shared" ref="X13:X36" si="5">+AE4</f>
        <v>5.18</v>
      </c>
      <c r="Y13" s="15"/>
      <c r="Z13" s="18"/>
      <c r="AA13" s="22">
        <f t="shared" ref="AA13:AA36" si="6">+$AA$11-X13</f>
        <v>98.818000000000012</v>
      </c>
      <c r="AB13" s="13"/>
      <c r="AC13" s="23"/>
      <c r="AD13" s="14">
        <v>285</v>
      </c>
      <c r="AE13" s="14">
        <v>5.22</v>
      </c>
      <c r="AF13" s="15">
        <f t="shared" si="2"/>
        <v>98.778000000000006</v>
      </c>
      <c r="AG13" s="21"/>
    </row>
    <row r="14" spans="1:33" ht="18.75" x14ac:dyDescent="0.3">
      <c r="A14" s="5">
        <f t="shared" si="0"/>
        <v>195</v>
      </c>
      <c r="B14" s="6">
        <f t="shared" si="1"/>
        <v>97.548000000000002</v>
      </c>
      <c r="C14" s="83"/>
      <c r="D14" s="16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25">
        <f t="shared" si="4"/>
        <v>45</v>
      </c>
      <c r="W14" s="15"/>
      <c r="X14" s="25">
        <f t="shared" si="5"/>
        <v>4.83</v>
      </c>
      <c r="Y14" s="15"/>
      <c r="Z14" s="18"/>
      <c r="AA14" s="22">
        <f t="shared" si="6"/>
        <v>99.168000000000006</v>
      </c>
      <c r="AB14" s="13"/>
      <c r="AC14" s="23"/>
      <c r="AD14" s="14">
        <v>315</v>
      </c>
      <c r="AE14" s="14">
        <v>3.98</v>
      </c>
      <c r="AF14" s="15">
        <f t="shared" si="2"/>
        <v>100.018</v>
      </c>
      <c r="AG14" s="21"/>
    </row>
    <row r="15" spans="1:33" ht="18.75" x14ac:dyDescent="0.3">
      <c r="A15" s="5">
        <f t="shared" si="0"/>
        <v>225</v>
      </c>
      <c r="B15" s="6">
        <f t="shared" si="1"/>
        <v>97.658000000000001</v>
      </c>
      <c r="C15" s="83"/>
      <c r="D15" s="16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5">
        <f t="shared" si="4"/>
        <v>75</v>
      </c>
      <c r="W15" s="15"/>
      <c r="X15" s="25">
        <f t="shared" si="5"/>
        <v>5.15</v>
      </c>
      <c r="Y15" s="15"/>
      <c r="Z15" s="18"/>
      <c r="AA15" s="22">
        <f t="shared" si="6"/>
        <v>98.847999999999999</v>
      </c>
      <c r="AB15" s="28"/>
      <c r="AC15" s="23"/>
      <c r="AD15" s="14">
        <v>375</v>
      </c>
      <c r="AE15" s="14">
        <v>2.23</v>
      </c>
      <c r="AF15" s="15">
        <f t="shared" si="2"/>
        <v>101.768</v>
      </c>
      <c r="AG15" s="21"/>
    </row>
    <row r="16" spans="1:33" ht="18.75" x14ac:dyDescent="0.3">
      <c r="A16" s="5">
        <f t="shared" si="0"/>
        <v>255</v>
      </c>
      <c r="B16" s="6">
        <f t="shared" si="1"/>
        <v>97.878</v>
      </c>
      <c r="C16" s="83"/>
      <c r="D16" s="16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25">
        <f t="shared" si="4"/>
        <v>105</v>
      </c>
      <c r="W16" s="15"/>
      <c r="X16" s="25">
        <f t="shared" si="5"/>
        <v>7.82</v>
      </c>
      <c r="Y16" s="15"/>
      <c r="Z16" s="18"/>
      <c r="AA16" s="22">
        <f t="shared" si="6"/>
        <v>96.177999999999997</v>
      </c>
      <c r="AB16" s="13"/>
      <c r="AC16" s="23"/>
      <c r="AD16" s="14">
        <v>435</v>
      </c>
      <c r="AE16" s="14">
        <v>1.91</v>
      </c>
      <c r="AF16" s="15">
        <f t="shared" si="2"/>
        <v>102.08800000000001</v>
      </c>
      <c r="AG16" s="21"/>
    </row>
    <row r="17" spans="1:33" ht="18.75" x14ac:dyDescent="0.3">
      <c r="A17" s="5">
        <f t="shared" si="0"/>
        <v>285</v>
      </c>
      <c r="B17" s="6">
        <f t="shared" si="1"/>
        <v>98.778000000000006</v>
      </c>
      <c r="C17" s="83"/>
      <c r="D17" s="16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25">
        <f t="shared" si="4"/>
        <v>135</v>
      </c>
      <c r="W17" s="15"/>
      <c r="X17" s="25">
        <f t="shared" si="5"/>
        <v>7.42</v>
      </c>
      <c r="Y17" s="15"/>
      <c r="Z17" s="18"/>
      <c r="AA17" s="22">
        <f t="shared" si="6"/>
        <v>96.578000000000003</v>
      </c>
      <c r="AB17" s="136"/>
      <c r="AC17" s="23"/>
      <c r="AD17" s="14">
        <v>495</v>
      </c>
      <c r="AE17" s="14">
        <v>1</v>
      </c>
      <c r="AF17" s="15">
        <f t="shared" si="2"/>
        <v>102.998</v>
      </c>
      <c r="AG17" s="20"/>
    </row>
    <row r="18" spans="1:33" ht="18.75" x14ac:dyDescent="0.3">
      <c r="A18" s="5">
        <f t="shared" si="0"/>
        <v>315</v>
      </c>
      <c r="B18" s="6">
        <f t="shared" si="1"/>
        <v>100.018</v>
      </c>
      <c r="C18" s="85"/>
      <c r="D18" s="16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25">
        <f t="shared" si="4"/>
        <v>165</v>
      </c>
      <c r="W18" s="15"/>
      <c r="X18" s="25">
        <f t="shared" si="5"/>
        <v>7.33</v>
      </c>
      <c r="Y18" s="15"/>
      <c r="Z18" s="18"/>
      <c r="AA18" s="22">
        <f t="shared" si="6"/>
        <v>96.668000000000006</v>
      </c>
      <c r="AB18" s="30"/>
      <c r="AC18" s="23"/>
      <c r="AD18" s="14">
        <v>555</v>
      </c>
      <c r="AE18" s="31">
        <v>0.42</v>
      </c>
      <c r="AF18" s="15">
        <f t="shared" si="2"/>
        <v>103.578</v>
      </c>
      <c r="AG18" s="21"/>
    </row>
    <row r="19" spans="1:33" ht="18.75" x14ac:dyDescent="0.3">
      <c r="A19" s="5">
        <f t="shared" si="0"/>
        <v>375</v>
      </c>
      <c r="B19" s="6">
        <f t="shared" si="1"/>
        <v>101.768</v>
      </c>
      <c r="C19" s="85"/>
      <c r="D19" s="16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5">
        <f t="shared" si="4"/>
        <v>195</v>
      </c>
      <c r="W19" s="15"/>
      <c r="X19" s="25">
        <f t="shared" si="5"/>
        <v>6.45</v>
      </c>
      <c r="Y19" s="15"/>
      <c r="Z19" s="18"/>
      <c r="AA19" s="22">
        <f t="shared" si="6"/>
        <v>97.548000000000002</v>
      </c>
      <c r="AB19" s="30"/>
      <c r="AC19" s="9"/>
      <c r="AD19" s="29">
        <v>615</v>
      </c>
      <c r="AE19" s="31">
        <v>0.64</v>
      </c>
      <c r="AF19" s="15">
        <f t="shared" si="2"/>
        <v>103.358</v>
      </c>
      <c r="AG19" s="28"/>
    </row>
    <row r="20" spans="1:33" ht="18.75" x14ac:dyDescent="0.3">
      <c r="A20" s="5">
        <f t="shared" si="0"/>
        <v>435</v>
      </c>
      <c r="B20" s="6">
        <f t="shared" si="1"/>
        <v>102.08800000000001</v>
      </c>
      <c r="C20" s="83"/>
      <c r="D20" s="16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5">
        <f t="shared" si="4"/>
        <v>225</v>
      </c>
      <c r="W20" s="15"/>
      <c r="X20" s="25">
        <f t="shared" si="5"/>
        <v>6.34</v>
      </c>
      <c r="Y20" s="15"/>
      <c r="Z20" s="18"/>
      <c r="AA20" s="22">
        <f t="shared" si="6"/>
        <v>97.658000000000001</v>
      </c>
      <c r="AB20" s="13"/>
      <c r="AC20" s="9"/>
      <c r="AD20" s="29">
        <v>675</v>
      </c>
      <c r="AE20" s="31">
        <v>1.82</v>
      </c>
      <c r="AF20" s="15">
        <f t="shared" si="2"/>
        <v>102.17800000000001</v>
      </c>
      <c r="AG20" s="21"/>
    </row>
    <row r="21" spans="1:33" ht="18.75" x14ac:dyDescent="0.3">
      <c r="A21" s="5">
        <f t="shared" si="0"/>
        <v>495</v>
      </c>
      <c r="B21" s="6">
        <f t="shared" si="1"/>
        <v>102.998</v>
      </c>
      <c r="C21" s="83"/>
      <c r="D21" s="16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25">
        <f t="shared" si="4"/>
        <v>255</v>
      </c>
      <c r="W21" s="15"/>
      <c r="X21" s="25">
        <f t="shared" si="5"/>
        <v>6.12</v>
      </c>
      <c r="Y21" s="15"/>
      <c r="Z21" s="18"/>
      <c r="AA21" s="22">
        <f t="shared" si="6"/>
        <v>97.878</v>
      </c>
      <c r="AB21" s="13"/>
      <c r="AC21" s="9"/>
      <c r="AD21" s="29">
        <v>735</v>
      </c>
      <c r="AE21" s="31">
        <v>2.92</v>
      </c>
      <c r="AF21" s="15">
        <f t="shared" si="2"/>
        <v>101.078</v>
      </c>
      <c r="AG21" s="20"/>
    </row>
    <row r="22" spans="1:33" ht="18.75" x14ac:dyDescent="0.3">
      <c r="A22" s="5">
        <f t="shared" si="0"/>
        <v>555</v>
      </c>
      <c r="B22" s="6">
        <f t="shared" si="1"/>
        <v>103.578</v>
      </c>
      <c r="C22" s="83"/>
      <c r="D22" s="16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25">
        <f t="shared" si="4"/>
        <v>285</v>
      </c>
      <c r="W22" s="15"/>
      <c r="X22" s="25">
        <f t="shared" si="5"/>
        <v>5.22</v>
      </c>
      <c r="Y22" s="15"/>
      <c r="Z22" s="18"/>
      <c r="AA22" s="22">
        <f t="shared" si="6"/>
        <v>98.778000000000006</v>
      </c>
      <c r="AB22" s="13"/>
      <c r="AC22" s="9"/>
      <c r="AD22" s="29">
        <v>799</v>
      </c>
      <c r="AE22" s="31">
        <v>2.85</v>
      </c>
      <c r="AF22" s="15">
        <f t="shared" si="2"/>
        <v>101.14800000000001</v>
      </c>
      <c r="AG22" s="28"/>
    </row>
    <row r="23" spans="1:33" ht="18.75" x14ac:dyDescent="0.3">
      <c r="A23" s="5">
        <f t="shared" si="0"/>
        <v>615</v>
      </c>
      <c r="B23" s="6">
        <f t="shared" si="1"/>
        <v>103.358</v>
      </c>
      <c r="C23" s="83"/>
      <c r="D23" s="16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25">
        <f t="shared" si="4"/>
        <v>315</v>
      </c>
      <c r="W23" s="15"/>
      <c r="X23" s="25">
        <f t="shared" si="5"/>
        <v>3.98</v>
      </c>
      <c r="Y23" s="15"/>
      <c r="Z23" s="18"/>
      <c r="AA23" s="22">
        <f t="shared" si="6"/>
        <v>100.018</v>
      </c>
      <c r="AB23" s="28"/>
      <c r="AC23" s="9"/>
      <c r="AD23" s="29">
        <v>855</v>
      </c>
      <c r="AE23" s="31">
        <v>5.49</v>
      </c>
      <c r="AF23" s="15">
        <f t="shared" si="2"/>
        <v>98.50800000000001</v>
      </c>
      <c r="AG23" s="20"/>
    </row>
    <row r="24" spans="1:33" ht="18.75" x14ac:dyDescent="0.3">
      <c r="A24" s="5">
        <f t="shared" si="0"/>
        <v>675</v>
      </c>
      <c r="B24" s="6">
        <f t="shared" si="1"/>
        <v>102.17800000000001</v>
      </c>
      <c r="C24" s="83"/>
      <c r="D24" s="16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25">
        <f t="shared" si="4"/>
        <v>375</v>
      </c>
      <c r="W24" s="32"/>
      <c r="X24" s="25">
        <f t="shared" si="5"/>
        <v>2.23</v>
      </c>
      <c r="Y24" s="32"/>
      <c r="Z24" s="32"/>
      <c r="AA24" s="22">
        <f t="shared" si="6"/>
        <v>101.768</v>
      </c>
      <c r="AB24" s="28"/>
      <c r="AC24" s="9"/>
      <c r="AD24" s="29">
        <v>915</v>
      </c>
      <c r="AE24" s="31">
        <v>5</v>
      </c>
      <c r="AF24" s="15">
        <f t="shared" si="2"/>
        <v>98.998000000000005</v>
      </c>
      <c r="AG24" s="21"/>
    </row>
    <row r="25" spans="1:33" ht="18.75" x14ac:dyDescent="0.3">
      <c r="A25" s="5">
        <f t="shared" si="0"/>
        <v>735</v>
      </c>
      <c r="B25" s="6">
        <f t="shared" si="1"/>
        <v>101.078</v>
      </c>
      <c r="C25" s="83"/>
      <c r="D25" s="16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25">
        <f t="shared" si="4"/>
        <v>435</v>
      </c>
      <c r="W25" s="32"/>
      <c r="X25" s="25">
        <f t="shared" si="5"/>
        <v>1.91</v>
      </c>
      <c r="Y25" s="32"/>
      <c r="Z25" s="32"/>
      <c r="AA25" s="22">
        <f t="shared" si="6"/>
        <v>102.08800000000001</v>
      </c>
      <c r="AB25" s="28"/>
      <c r="AC25" s="9"/>
      <c r="AD25" s="29">
        <v>965</v>
      </c>
      <c r="AE25" s="33">
        <v>3.98</v>
      </c>
      <c r="AF25" s="15">
        <f t="shared" si="2"/>
        <v>100.018</v>
      </c>
      <c r="AG25" s="28"/>
    </row>
    <row r="26" spans="1:33" ht="18.75" x14ac:dyDescent="0.3">
      <c r="A26" s="5">
        <f t="shared" si="0"/>
        <v>799</v>
      </c>
      <c r="B26" s="6">
        <f t="shared" si="1"/>
        <v>101.14800000000001</v>
      </c>
      <c r="C26" s="83"/>
      <c r="D26" s="16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25">
        <f t="shared" si="4"/>
        <v>495</v>
      </c>
      <c r="W26" s="32"/>
      <c r="X26" s="25">
        <f t="shared" si="5"/>
        <v>1</v>
      </c>
      <c r="Y26" s="32"/>
      <c r="Z26" s="32"/>
      <c r="AA26" s="22">
        <f t="shared" si="6"/>
        <v>102.998</v>
      </c>
      <c r="AB26" s="28"/>
      <c r="AC26" s="9"/>
      <c r="AD26" s="29">
        <v>1015</v>
      </c>
      <c r="AE26" s="33">
        <v>0.95</v>
      </c>
      <c r="AF26" s="15">
        <f t="shared" si="2"/>
        <v>103.048</v>
      </c>
      <c r="AG26" s="21"/>
    </row>
    <row r="27" spans="1:33" ht="18.75" x14ac:dyDescent="0.3">
      <c r="A27" s="5">
        <f t="shared" si="0"/>
        <v>855</v>
      </c>
      <c r="B27" s="6">
        <f t="shared" si="1"/>
        <v>98.50800000000001</v>
      </c>
      <c r="C27" s="83"/>
      <c r="D27" s="16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25">
        <f t="shared" si="4"/>
        <v>555</v>
      </c>
      <c r="W27" s="32"/>
      <c r="X27" s="25">
        <f t="shared" si="5"/>
        <v>0.42</v>
      </c>
      <c r="Y27" s="32"/>
      <c r="Z27" s="32"/>
      <c r="AA27" s="22">
        <f t="shared" si="6"/>
        <v>103.578</v>
      </c>
      <c r="AB27" s="28"/>
      <c r="AC27" s="9"/>
      <c r="AD27" s="29">
        <v>1065.5999999999999</v>
      </c>
      <c r="AE27" s="33">
        <v>0.47</v>
      </c>
      <c r="AF27" s="15">
        <f t="shared" si="2"/>
        <v>103.52800000000001</v>
      </c>
      <c r="AG27" s="21" t="s">
        <v>161</v>
      </c>
    </row>
    <row r="28" spans="1:33" ht="18.75" x14ac:dyDescent="0.3">
      <c r="A28" s="5">
        <f>+V33</f>
        <v>915</v>
      </c>
      <c r="B28" s="6">
        <f t="shared" si="1"/>
        <v>98.998000000000005</v>
      </c>
      <c r="C28" s="86"/>
      <c r="D28" s="16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25">
        <f t="shared" si="4"/>
        <v>615</v>
      </c>
      <c r="W28" s="32"/>
      <c r="X28" s="25">
        <f t="shared" si="5"/>
        <v>0.64</v>
      </c>
      <c r="Y28" s="32"/>
      <c r="Z28" s="32"/>
      <c r="AA28" s="22">
        <f t="shared" si="6"/>
        <v>103.358</v>
      </c>
      <c r="AB28" s="28"/>
      <c r="AC28" s="9"/>
      <c r="AD28" s="29"/>
      <c r="AE28" s="31"/>
      <c r="AF28" s="15"/>
      <c r="AG28" s="20"/>
    </row>
    <row r="29" spans="1:33" ht="18" x14ac:dyDescent="0.25">
      <c r="A29" s="5">
        <f t="shared" si="0"/>
        <v>965</v>
      </c>
      <c r="B29" s="6">
        <f t="shared" si="1"/>
        <v>100.018</v>
      </c>
      <c r="C29" s="13"/>
      <c r="D29" s="16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25">
        <f t="shared" si="4"/>
        <v>675</v>
      </c>
      <c r="W29" s="32"/>
      <c r="X29" s="25">
        <f t="shared" si="5"/>
        <v>1.82</v>
      </c>
      <c r="Y29" s="32"/>
      <c r="Z29" s="32"/>
      <c r="AA29" s="22">
        <f t="shared" si="6"/>
        <v>102.17800000000001</v>
      </c>
      <c r="AB29" s="13"/>
      <c r="AC29" s="9"/>
      <c r="AD29" s="29"/>
      <c r="AE29" s="31"/>
      <c r="AF29" s="15"/>
      <c r="AG29" s="21"/>
    </row>
    <row r="30" spans="1:33" ht="18" x14ac:dyDescent="0.25">
      <c r="A30" s="5">
        <f t="shared" si="0"/>
        <v>1015</v>
      </c>
      <c r="B30" s="6">
        <f t="shared" si="1"/>
        <v>103.048</v>
      </c>
      <c r="C30" s="137"/>
      <c r="D30" s="16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25">
        <f t="shared" si="4"/>
        <v>735</v>
      </c>
      <c r="W30" s="32"/>
      <c r="X30" s="25">
        <f t="shared" si="5"/>
        <v>2.92</v>
      </c>
      <c r="Y30" s="32"/>
      <c r="Z30" s="32"/>
      <c r="AA30" s="22">
        <f t="shared" si="6"/>
        <v>101.078</v>
      </c>
      <c r="AB30" s="13"/>
      <c r="AC30" s="9"/>
      <c r="AD30" s="29"/>
      <c r="AE30" s="31"/>
      <c r="AF30" s="15"/>
      <c r="AG30" s="21"/>
    </row>
    <row r="31" spans="1:33" ht="18" x14ac:dyDescent="0.25">
      <c r="A31" s="5">
        <f>+V36</f>
        <v>1065.5999999999999</v>
      </c>
      <c r="B31" s="6">
        <f t="shared" si="1"/>
        <v>103.52800000000001</v>
      </c>
      <c r="C31" s="13" t="s">
        <v>161</v>
      </c>
      <c r="D31" s="16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25">
        <f t="shared" si="4"/>
        <v>799</v>
      </c>
      <c r="W31" s="15"/>
      <c r="X31" s="25">
        <f t="shared" si="5"/>
        <v>2.85</v>
      </c>
      <c r="Y31" s="15"/>
      <c r="Z31" s="18"/>
      <c r="AA31" s="22">
        <f t="shared" si="6"/>
        <v>101.14800000000001</v>
      </c>
      <c r="AB31" s="13"/>
      <c r="AC31" s="9"/>
      <c r="AD31" s="29"/>
      <c r="AE31" s="31"/>
      <c r="AF31" s="15"/>
      <c r="AG31" s="21"/>
    </row>
    <row r="32" spans="1:33" ht="18" x14ac:dyDescent="0.25">
      <c r="A32" s="5">
        <f>+V38</f>
        <v>1065.5999999999999</v>
      </c>
      <c r="B32" s="6">
        <f>+AA38</f>
        <v>107.236</v>
      </c>
      <c r="C32" s="24"/>
      <c r="D32" s="16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25">
        <f t="shared" si="4"/>
        <v>855</v>
      </c>
      <c r="W32" s="15"/>
      <c r="X32" s="25">
        <f t="shared" si="5"/>
        <v>5.49</v>
      </c>
      <c r="Y32" s="15"/>
      <c r="Z32" s="18"/>
      <c r="AA32" s="22">
        <f t="shared" si="6"/>
        <v>98.50800000000001</v>
      </c>
      <c r="AB32" s="13"/>
      <c r="AC32" s="9"/>
      <c r="AD32" s="34"/>
      <c r="AE32" s="34"/>
      <c r="AF32" s="34"/>
      <c r="AG32" s="34"/>
    </row>
    <row r="33" spans="1:33" ht="18" x14ac:dyDescent="0.25">
      <c r="A33" s="5">
        <f>+V39</f>
        <v>1067.0999999999999</v>
      </c>
      <c r="B33" s="6">
        <f>+AA39</f>
        <v>104.53500000000001</v>
      </c>
      <c r="C33" s="13"/>
      <c r="D33" s="16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25">
        <f t="shared" si="4"/>
        <v>915</v>
      </c>
      <c r="W33" s="15"/>
      <c r="X33" s="25">
        <f t="shared" si="5"/>
        <v>5</v>
      </c>
      <c r="Y33" s="15"/>
      <c r="Z33" s="18"/>
      <c r="AA33" s="22">
        <f t="shared" si="6"/>
        <v>98.998000000000005</v>
      </c>
      <c r="AB33" s="28"/>
      <c r="AC33" s="4"/>
      <c r="AD33" s="4"/>
      <c r="AE33" s="4"/>
      <c r="AF33" s="4"/>
      <c r="AG33" s="4"/>
    </row>
    <row r="34" spans="1:33" ht="18" x14ac:dyDescent="0.25">
      <c r="A34" s="5">
        <f>+V41</f>
        <v>1077.0999999999999</v>
      </c>
      <c r="B34" s="6">
        <f>+AA41</f>
        <v>106.128</v>
      </c>
      <c r="C34" s="24" t="s">
        <v>162</v>
      </c>
      <c r="D34" s="16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25">
        <f>+AD25</f>
        <v>965</v>
      </c>
      <c r="W34" s="15"/>
      <c r="X34" s="25">
        <f t="shared" si="5"/>
        <v>3.98</v>
      </c>
      <c r="Y34" s="15"/>
      <c r="Z34" s="18"/>
      <c r="AA34" s="22">
        <f t="shared" si="6"/>
        <v>100.018</v>
      </c>
      <c r="AB34" s="28"/>
      <c r="AC34" s="9"/>
      <c r="AD34" s="36"/>
      <c r="AE34" s="37"/>
      <c r="AF34" s="38"/>
      <c r="AG34" s="39"/>
    </row>
    <row r="35" spans="1:33" ht="18.75" x14ac:dyDescent="0.3">
      <c r="A35" s="5"/>
      <c r="B35" s="6"/>
      <c r="C35" s="35"/>
      <c r="D35" s="166"/>
      <c r="E35" s="4"/>
      <c r="F35" s="4"/>
      <c r="G35" s="4"/>
      <c r="H35" s="165"/>
      <c r="I35" s="165"/>
      <c r="J35" s="165"/>
      <c r="K35" s="165"/>
      <c r="L35" s="165"/>
      <c r="M35" s="165"/>
      <c r="N35" s="165"/>
      <c r="O35" s="138"/>
      <c r="P35" s="4"/>
      <c r="Q35" s="4"/>
      <c r="R35" s="4"/>
      <c r="S35" s="4"/>
      <c r="T35" s="4"/>
      <c r="U35" s="4"/>
      <c r="V35" s="25">
        <f t="shared" si="4"/>
        <v>1015</v>
      </c>
      <c r="W35" s="15"/>
      <c r="X35" s="25">
        <f t="shared" si="5"/>
        <v>0.95</v>
      </c>
      <c r="Y35" s="15"/>
      <c r="Z35" s="15"/>
      <c r="AA35" s="22">
        <f t="shared" si="6"/>
        <v>103.048</v>
      </c>
      <c r="AB35" s="24"/>
      <c r="AC35" s="9"/>
      <c r="AD35" s="36"/>
      <c r="AE35" s="37"/>
      <c r="AF35" s="38"/>
      <c r="AG35" s="39"/>
    </row>
    <row r="36" spans="1:33" ht="18.75" x14ac:dyDescent="0.3">
      <c r="A36" s="5"/>
      <c r="B36" s="6"/>
      <c r="C36" s="35"/>
      <c r="D36" s="166"/>
      <c r="E36" s="4"/>
      <c r="F36" s="4"/>
      <c r="G36" s="4"/>
      <c r="H36" s="138"/>
      <c r="I36" s="138"/>
      <c r="J36" s="138"/>
      <c r="K36" s="138"/>
      <c r="L36" s="138"/>
      <c r="M36" s="138"/>
      <c r="N36" s="138"/>
      <c r="O36" s="138"/>
      <c r="P36" s="4"/>
      <c r="Q36" s="4"/>
      <c r="R36" s="4"/>
      <c r="S36" s="4"/>
      <c r="T36" s="4"/>
      <c r="U36" s="4"/>
      <c r="V36" s="25">
        <f t="shared" si="4"/>
        <v>1065.5999999999999</v>
      </c>
      <c r="W36" s="15"/>
      <c r="X36" s="25">
        <f t="shared" si="5"/>
        <v>0.47</v>
      </c>
      <c r="Y36" s="15"/>
      <c r="Z36" s="15"/>
      <c r="AA36" s="22">
        <f t="shared" si="6"/>
        <v>103.52800000000001</v>
      </c>
      <c r="AB36" s="24" t="s">
        <v>161</v>
      </c>
      <c r="AC36" s="9"/>
      <c r="AD36" s="36"/>
      <c r="AE36" s="36"/>
      <c r="AF36" s="38"/>
      <c r="AG36" s="39"/>
    </row>
    <row r="37" spans="1:33" ht="18.75" x14ac:dyDescent="0.3">
      <c r="A37" s="45"/>
      <c r="B37" s="6"/>
      <c r="C37" s="35"/>
      <c r="D37" s="16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18"/>
      <c r="W37" s="15"/>
      <c r="X37" s="18"/>
      <c r="Y37" s="15">
        <v>0.62</v>
      </c>
      <c r="Z37" s="18"/>
      <c r="AA37" s="22">
        <f>+$AA$4-Y37</f>
        <v>108.364</v>
      </c>
      <c r="AB37" s="13"/>
      <c r="AC37" s="9"/>
      <c r="AD37" s="36"/>
      <c r="AE37" s="36"/>
      <c r="AF37" s="38"/>
      <c r="AG37" s="39"/>
    </row>
    <row r="38" spans="1:33" ht="18.75" x14ac:dyDescent="0.3">
      <c r="A38" s="45"/>
      <c r="B38" s="6"/>
      <c r="C38" s="35"/>
      <c r="D38" s="16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18">
        <v>1065.5999999999999</v>
      </c>
      <c r="W38" s="15">
        <v>3.238</v>
      </c>
      <c r="X38" s="15"/>
      <c r="Y38" s="15"/>
      <c r="Z38" s="18"/>
      <c r="AA38" s="22">
        <f>+$AA$11+W38</f>
        <v>107.236</v>
      </c>
      <c r="AB38" s="28"/>
      <c r="AC38" s="9"/>
      <c r="AD38" s="36"/>
      <c r="AE38" s="36"/>
      <c r="AF38" s="38"/>
      <c r="AG38" s="39"/>
    </row>
    <row r="39" spans="1:33" ht="18.75" x14ac:dyDescent="0.3">
      <c r="A39" s="45"/>
      <c r="B39" s="6"/>
      <c r="C39" s="35"/>
      <c r="D39" s="6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18">
        <v>1067.0999999999999</v>
      </c>
      <c r="W39" s="15"/>
      <c r="X39" s="15">
        <v>2.7010000000000001</v>
      </c>
      <c r="Y39" s="15"/>
      <c r="Z39" s="18"/>
      <c r="AA39" s="22">
        <f>+$AA$38-X39</f>
        <v>104.53500000000001</v>
      </c>
      <c r="AB39" s="24" t="s">
        <v>163</v>
      </c>
      <c r="AC39" s="9"/>
      <c r="AD39" s="36"/>
      <c r="AE39" s="36"/>
      <c r="AF39" s="38"/>
      <c r="AG39" s="39"/>
    </row>
    <row r="40" spans="1:33" ht="18.75" x14ac:dyDescent="0.3">
      <c r="A40" s="45"/>
      <c r="B40" s="6"/>
      <c r="C40" s="35"/>
      <c r="D40" s="6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18"/>
      <c r="W40" s="15"/>
      <c r="X40" s="15">
        <v>1.296</v>
      </c>
      <c r="Y40" s="15"/>
      <c r="Z40" s="18"/>
      <c r="AA40" s="22">
        <f t="shared" ref="AA40:AA41" si="7">+$AA$38-X40</f>
        <v>105.94</v>
      </c>
      <c r="AB40" s="24" t="s">
        <v>20</v>
      </c>
      <c r="AC40" s="9"/>
      <c r="AD40" s="36"/>
      <c r="AE40" s="36"/>
      <c r="AF40" s="38"/>
      <c r="AG40" s="39"/>
    </row>
    <row r="41" spans="1:33" ht="18.75" x14ac:dyDescent="0.3">
      <c r="A41" s="45"/>
      <c r="B41" s="6"/>
      <c r="C41" s="35"/>
      <c r="D41" s="6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18">
        <v>1077.0999999999999</v>
      </c>
      <c r="W41" s="15"/>
      <c r="X41" s="15">
        <v>1.1080000000000001</v>
      </c>
      <c r="Y41" s="15"/>
      <c r="Z41" s="18"/>
      <c r="AA41" s="22">
        <f t="shared" si="7"/>
        <v>106.128</v>
      </c>
      <c r="AB41" s="24" t="s">
        <v>162</v>
      </c>
      <c r="AC41" s="9"/>
      <c r="AD41" s="36"/>
      <c r="AE41" s="36"/>
      <c r="AF41" s="38"/>
      <c r="AG41" s="39"/>
    </row>
    <row r="42" spans="1:33" ht="18.75" x14ac:dyDescent="0.3">
      <c r="A42" s="87"/>
      <c r="B42" s="88"/>
      <c r="C42" s="139"/>
      <c r="D42" s="8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18"/>
      <c r="W42" s="15"/>
      <c r="X42" s="15"/>
      <c r="Y42" s="15"/>
      <c r="Z42" s="18"/>
      <c r="AA42" s="22"/>
      <c r="AB42" s="13"/>
      <c r="AC42" s="9"/>
      <c r="AD42" s="9"/>
      <c r="AE42" s="9"/>
      <c r="AF42" s="9"/>
      <c r="AG42" s="9"/>
    </row>
    <row r="43" spans="1:33" ht="18" x14ac:dyDescent="0.25">
      <c r="A43" s="45"/>
      <c r="B43" s="46"/>
      <c r="C43" s="47"/>
      <c r="D43" s="150" t="s">
        <v>23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18"/>
      <c r="W43" s="32"/>
      <c r="X43" s="15"/>
      <c r="Y43" s="32"/>
      <c r="Z43" s="32"/>
      <c r="AA43" s="22"/>
      <c r="AB43" s="13"/>
      <c r="AC43" s="9"/>
      <c r="AD43" s="9"/>
      <c r="AE43" s="9"/>
      <c r="AF43" s="9"/>
      <c r="AG43" s="9"/>
    </row>
    <row r="44" spans="1:33" ht="18" x14ac:dyDescent="0.25">
      <c r="A44" s="48">
        <v>12.6</v>
      </c>
      <c r="B44" s="49">
        <v>103.998</v>
      </c>
      <c r="C44" s="50" t="s">
        <v>25</v>
      </c>
      <c r="D44" s="15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18"/>
      <c r="W44" s="18"/>
      <c r="X44" s="18"/>
      <c r="Y44" s="18"/>
      <c r="Z44" s="18"/>
      <c r="AA44" s="18"/>
      <c r="AB44" s="13"/>
      <c r="AC44" s="39"/>
      <c r="AD44" s="43"/>
      <c r="AE44" s="44"/>
      <c r="AF44" s="44"/>
      <c r="AG44" s="9"/>
    </row>
    <row r="45" spans="1:33" ht="18" x14ac:dyDescent="0.25">
      <c r="A45" s="48">
        <v>1065.5999999999999</v>
      </c>
      <c r="B45" s="49">
        <v>103.998</v>
      </c>
      <c r="C45" s="50" t="s">
        <v>24</v>
      </c>
      <c r="D45" s="150"/>
      <c r="E45" s="9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AC45" s="94"/>
      <c r="AD45" s="94"/>
      <c r="AE45" s="94"/>
      <c r="AF45" s="94"/>
      <c r="AG45" s="4"/>
    </row>
    <row r="46" spans="1:33" ht="18" x14ac:dyDescent="0.25">
      <c r="A46" s="51">
        <v>11</v>
      </c>
      <c r="B46" s="52">
        <v>106.428</v>
      </c>
      <c r="C46" s="151" t="s">
        <v>26</v>
      </c>
      <c r="D46" s="150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AC46" s="94"/>
      <c r="AD46" s="94"/>
      <c r="AE46" s="94"/>
      <c r="AF46" s="94"/>
      <c r="AG46" s="4"/>
    </row>
    <row r="47" spans="1:33" ht="18" x14ac:dyDescent="0.25">
      <c r="A47" s="51">
        <v>11</v>
      </c>
      <c r="B47" s="52">
        <f>+B46-1.5</f>
        <v>104.928</v>
      </c>
      <c r="C47" s="152"/>
      <c r="D47" s="150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AC47" s="4"/>
      <c r="AD47" s="4"/>
      <c r="AE47" s="4"/>
      <c r="AF47" s="4"/>
      <c r="AG47" s="4"/>
    </row>
    <row r="48" spans="1:33" ht="18" x14ac:dyDescent="0.25">
      <c r="A48" s="51">
        <v>19</v>
      </c>
      <c r="B48" s="52">
        <v>106.31100000000001</v>
      </c>
      <c r="C48" s="151" t="s">
        <v>48</v>
      </c>
      <c r="D48" s="15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5" ht="18" x14ac:dyDescent="0.25">
      <c r="A49" s="51">
        <v>19</v>
      </c>
      <c r="B49" s="52">
        <f>+B48-1</f>
        <v>105.31100000000001</v>
      </c>
      <c r="C49" s="152"/>
      <c r="D49" s="150"/>
    </row>
    <row r="50" spans="1:5" ht="18" x14ac:dyDescent="0.25">
      <c r="A50" s="51">
        <v>19.5</v>
      </c>
      <c r="B50" s="52">
        <v>105.30500000000001</v>
      </c>
      <c r="C50" s="151" t="s">
        <v>164</v>
      </c>
      <c r="D50" s="150"/>
    </row>
    <row r="51" spans="1:5" ht="18" x14ac:dyDescent="0.25">
      <c r="A51" s="51">
        <v>19.5</v>
      </c>
      <c r="B51" s="52">
        <f>+B50-2</f>
        <v>103.30500000000001</v>
      </c>
      <c r="C51" s="152"/>
      <c r="D51" s="150"/>
    </row>
    <row r="52" spans="1:5" ht="18" x14ac:dyDescent="0.25">
      <c r="A52" s="51"/>
      <c r="B52" s="52"/>
      <c r="C52" s="151"/>
      <c r="D52" s="150"/>
    </row>
    <row r="53" spans="1:5" ht="18" x14ac:dyDescent="0.25">
      <c r="A53" s="51"/>
      <c r="B53" s="52"/>
      <c r="C53" s="152"/>
      <c r="D53" s="150"/>
    </row>
    <row r="54" spans="1:5" ht="18" x14ac:dyDescent="0.25">
      <c r="A54" s="51"/>
      <c r="B54" s="52"/>
      <c r="C54" s="151"/>
      <c r="D54" s="77"/>
    </row>
    <row r="55" spans="1:5" ht="18" x14ac:dyDescent="0.25">
      <c r="A55" s="51"/>
      <c r="B55" s="52"/>
      <c r="C55" s="152"/>
    </row>
    <row r="56" spans="1:5" ht="18" x14ac:dyDescent="0.25">
      <c r="A56" s="53">
        <v>10</v>
      </c>
      <c r="B56" s="54">
        <v>106.128</v>
      </c>
      <c r="C56" s="55" t="s">
        <v>29</v>
      </c>
      <c r="E56" s="58"/>
    </row>
    <row r="57" spans="1:5" ht="18" x14ac:dyDescent="0.25">
      <c r="A57" s="53">
        <v>1077.0999999999999</v>
      </c>
      <c r="B57" s="54">
        <v>106.128</v>
      </c>
      <c r="C57" s="55" t="s">
        <v>29</v>
      </c>
    </row>
    <row r="58" spans="1:5" ht="18" x14ac:dyDescent="0.25">
      <c r="A58" s="56" t="s">
        <v>30</v>
      </c>
      <c r="B58" s="56"/>
      <c r="C58" s="57">
        <v>98.311000000000007</v>
      </c>
      <c r="E58" s="61">
        <f>+B56-C58</f>
        <v>7.8169999999999931</v>
      </c>
    </row>
    <row r="59" spans="1:5" ht="18" x14ac:dyDescent="0.25">
      <c r="A59" s="59" t="s">
        <v>31</v>
      </c>
      <c r="B59" s="56"/>
      <c r="C59" s="52">
        <v>104.928</v>
      </c>
    </row>
    <row r="60" spans="1:5" ht="18" x14ac:dyDescent="0.25">
      <c r="A60" s="147" t="s">
        <v>32</v>
      </c>
      <c r="B60" s="147"/>
      <c r="C60" s="57">
        <f>+Z4</f>
        <v>108.364</v>
      </c>
    </row>
    <row r="61" spans="1:5" ht="18" x14ac:dyDescent="0.25">
      <c r="A61" s="147" t="s">
        <v>33</v>
      </c>
      <c r="B61" s="147"/>
      <c r="C61" s="57">
        <f>+B56</f>
        <v>106.128</v>
      </c>
    </row>
  </sheetData>
  <mergeCells count="20">
    <mergeCell ref="C54:C55"/>
    <mergeCell ref="A60:B60"/>
    <mergeCell ref="A61:B61"/>
    <mergeCell ref="AB2:AB3"/>
    <mergeCell ref="H35:N35"/>
    <mergeCell ref="D43:D53"/>
    <mergeCell ref="C46:C47"/>
    <mergeCell ref="C48:C49"/>
    <mergeCell ref="C50:C51"/>
    <mergeCell ref="C52:C53"/>
    <mergeCell ref="D1:D38"/>
    <mergeCell ref="E1:T1"/>
    <mergeCell ref="V1:AB1"/>
    <mergeCell ref="AD1:AG1"/>
    <mergeCell ref="V2:V3"/>
    <mergeCell ref="W2:W3"/>
    <mergeCell ref="X2:X3"/>
    <mergeCell ref="Y2:Y3"/>
    <mergeCell ref="Z2:Z3"/>
    <mergeCell ref="AA2:AA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zoomScale="50" zoomScaleNormal="50" workbookViewId="0">
      <selection activeCell="O57" sqref="O57"/>
    </sheetView>
  </sheetViews>
  <sheetFormatPr baseColWidth="10" defaultRowHeight="15" x14ac:dyDescent="0.25"/>
  <cols>
    <col min="1" max="1" width="34.7109375" bestFit="1" customWidth="1"/>
    <col min="2" max="2" width="11.85546875" bestFit="1" customWidth="1"/>
    <col min="3" max="3" width="27" bestFit="1" customWidth="1"/>
    <col min="22" max="22" width="16.85546875" customWidth="1"/>
    <col min="23" max="23" width="18.85546875" customWidth="1"/>
    <col min="24" max="24" width="21.140625" customWidth="1"/>
    <col min="25" max="25" width="19.7109375" customWidth="1"/>
    <col min="26" max="26" width="14.85546875" customWidth="1"/>
    <col min="27" max="27" width="11.85546875" bestFit="1" customWidth="1"/>
    <col min="28" max="28" width="33.28515625" bestFit="1" customWidth="1"/>
    <col min="31" max="31" width="17.85546875" bestFit="1" customWidth="1"/>
    <col min="33" max="33" width="25.5703125" bestFit="1" customWidth="1"/>
  </cols>
  <sheetData>
    <row r="1" spans="1:33" ht="20.25" x14ac:dyDescent="0.25">
      <c r="A1" s="1" t="s">
        <v>0</v>
      </c>
      <c r="B1" s="2" t="s">
        <v>1</v>
      </c>
      <c r="C1" s="3" t="s">
        <v>2</v>
      </c>
      <c r="D1" s="155" t="s">
        <v>3</v>
      </c>
      <c r="E1" s="156" t="s">
        <v>165</v>
      </c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4"/>
      <c r="V1" s="140" t="s">
        <v>166</v>
      </c>
      <c r="W1" s="141"/>
      <c r="X1" s="141"/>
      <c r="Y1" s="141"/>
      <c r="Z1" s="141"/>
      <c r="AA1" s="141"/>
      <c r="AB1" s="142"/>
      <c r="AC1" s="4"/>
      <c r="AD1" s="140" t="s">
        <v>6</v>
      </c>
      <c r="AE1" s="141"/>
      <c r="AF1" s="141"/>
      <c r="AG1" s="142"/>
    </row>
    <row r="2" spans="1:33" ht="20.25" x14ac:dyDescent="0.3">
      <c r="A2" s="5"/>
      <c r="B2" s="6">
        <f>+Z4</f>
        <v>67</v>
      </c>
      <c r="C2" s="20" t="s">
        <v>52</v>
      </c>
      <c r="D2" s="155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4"/>
      <c r="V2" s="143" t="s">
        <v>8</v>
      </c>
      <c r="W2" s="143" t="s">
        <v>9</v>
      </c>
      <c r="X2" s="143" t="s">
        <v>10</v>
      </c>
      <c r="Y2" s="143" t="s">
        <v>11</v>
      </c>
      <c r="Z2" s="143" t="s">
        <v>12</v>
      </c>
      <c r="AA2" s="145" t="s">
        <v>1</v>
      </c>
      <c r="AB2" s="148" t="s">
        <v>13</v>
      </c>
      <c r="AC2" s="9"/>
      <c r="AD2" s="10" t="s">
        <v>14</v>
      </c>
      <c r="AE2" s="11" t="s">
        <v>15</v>
      </c>
      <c r="AF2" s="11" t="s">
        <v>1</v>
      </c>
      <c r="AG2" s="12" t="s">
        <v>2</v>
      </c>
    </row>
    <row r="3" spans="1:33" ht="20.25" x14ac:dyDescent="0.3">
      <c r="A3" s="5">
        <f>+V5</f>
        <v>0</v>
      </c>
      <c r="B3" s="6">
        <f>+AA5</f>
        <v>69.463000000000008</v>
      </c>
      <c r="D3" s="155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4"/>
      <c r="V3" s="144"/>
      <c r="W3" s="144"/>
      <c r="X3" s="144"/>
      <c r="Y3" s="144"/>
      <c r="Z3" s="144"/>
      <c r="AA3" s="146"/>
      <c r="AB3" s="149"/>
      <c r="AC3" s="9"/>
      <c r="AD3" s="14">
        <v>11.5</v>
      </c>
      <c r="AE3" s="14">
        <v>2.06</v>
      </c>
      <c r="AF3" s="15">
        <f>+AA17</f>
        <v>60.547999999999995</v>
      </c>
      <c r="AG3" s="13" t="s">
        <v>21</v>
      </c>
    </row>
    <row r="4" spans="1:33" ht="18" x14ac:dyDescent="0.25">
      <c r="A4" s="5">
        <f>+V7</f>
        <v>2.8</v>
      </c>
      <c r="B4" s="6">
        <f>+AA7</f>
        <v>67.897000000000006</v>
      </c>
      <c r="C4" s="13"/>
      <c r="D4" s="155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4"/>
      <c r="V4" s="18"/>
      <c r="W4" s="15">
        <v>3.3490000000000002</v>
      </c>
      <c r="X4" s="15"/>
      <c r="Y4" s="15"/>
      <c r="Z4" s="22">
        <v>67</v>
      </c>
      <c r="AA4" s="19">
        <f>+Z4+W4</f>
        <v>70.349000000000004</v>
      </c>
      <c r="AB4" s="20" t="s">
        <v>17</v>
      </c>
      <c r="AC4" s="9"/>
      <c r="AD4" s="14">
        <v>58</v>
      </c>
      <c r="AE4" s="14">
        <v>12.64</v>
      </c>
      <c r="AF4" s="15">
        <f t="shared" ref="AF4:AF24" si="0">+AA18</f>
        <v>49.967999999999996</v>
      </c>
      <c r="AG4" s="21"/>
    </row>
    <row r="5" spans="1:33" ht="18.75" x14ac:dyDescent="0.3">
      <c r="A5" s="5">
        <f>+V8</f>
        <v>7.8</v>
      </c>
      <c r="B5" s="6">
        <f>+AA8</f>
        <v>67.048000000000002</v>
      </c>
      <c r="C5" s="82"/>
      <c r="D5" s="15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18">
        <v>0</v>
      </c>
      <c r="W5" s="15"/>
      <c r="X5" s="15">
        <v>0.88600000000000001</v>
      </c>
      <c r="Y5" s="15"/>
      <c r="Z5" s="14"/>
      <c r="AA5" s="22">
        <f>+$AA$4-X5</f>
        <v>69.463000000000008</v>
      </c>
      <c r="AB5" s="13" t="s">
        <v>53</v>
      </c>
      <c r="AC5" s="23"/>
      <c r="AD5" s="14">
        <v>108</v>
      </c>
      <c r="AE5" s="14">
        <v>11.68</v>
      </c>
      <c r="AF5" s="15">
        <f t="shared" si="0"/>
        <v>50.927999999999997</v>
      </c>
      <c r="AG5" s="21"/>
    </row>
    <row r="6" spans="1:33" ht="18" x14ac:dyDescent="0.25">
      <c r="A6" s="5">
        <f>+V9</f>
        <v>11.5</v>
      </c>
      <c r="B6" s="6">
        <f>+AA9</f>
        <v>65.947000000000003</v>
      </c>
      <c r="C6" s="20"/>
      <c r="D6" s="15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8"/>
      <c r="W6" s="15"/>
      <c r="X6" s="15">
        <v>4.7610000000000001</v>
      </c>
      <c r="Y6" s="15"/>
      <c r="Z6" s="14"/>
      <c r="AA6" s="22">
        <f t="shared" ref="AA6:AA9" si="1">+$AA$4-X6</f>
        <v>65.588000000000008</v>
      </c>
      <c r="AB6" s="135"/>
      <c r="AC6" s="23"/>
      <c r="AD6" s="14">
        <v>158</v>
      </c>
      <c r="AE6" s="14">
        <v>11.41</v>
      </c>
      <c r="AF6" s="15">
        <f t="shared" si="0"/>
        <v>51.197999999999993</v>
      </c>
      <c r="AG6" s="21"/>
    </row>
    <row r="7" spans="1:33" ht="18" x14ac:dyDescent="0.25">
      <c r="A7" s="5">
        <f>+V13</f>
        <v>11.5</v>
      </c>
      <c r="B7" s="6">
        <f>+AA13</f>
        <v>62.607999999999997</v>
      </c>
      <c r="C7" s="13" t="s">
        <v>21</v>
      </c>
      <c r="D7" s="15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8">
        <v>2.8</v>
      </c>
      <c r="W7" s="15"/>
      <c r="X7" s="15">
        <v>2.452</v>
      </c>
      <c r="Y7" s="15"/>
      <c r="Z7" s="14"/>
      <c r="AA7" s="22">
        <f t="shared" si="1"/>
        <v>67.897000000000006</v>
      </c>
      <c r="AB7" s="24"/>
      <c r="AC7" s="23"/>
      <c r="AD7" s="14">
        <v>208</v>
      </c>
      <c r="AE7" s="14">
        <v>8.17</v>
      </c>
      <c r="AF7" s="15">
        <f t="shared" si="0"/>
        <v>54.437999999999995</v>
      </c>
      <c r="AG7" s="21"/>
    </row>
    <row r="8" spans="1:33" ht="18.75" x14ac:dyDescent="0.3">
      <c r="A8" s="5">
        <f t="shared" ref="A8" si="2">+V13</f>
        <v>11.5</v>
      </c>
      <c r="B8" s="6">
        <f t="shared" ref="B8" si="3">+AA13</f>
        <v>62.607999999999997</v>
      </c>
      <c r="C8" s="35"/>
      <c r="D8" s="15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8">
        <v>7.8</v>
      </c>
      <c r="W8" s="15"/>
      <c r="X8" s="15">
        <v>3.3010000000000002</v>
      </c>
      <c r="Y8" s="15"/>
      <c r="Z8" s="14"/>
      <c r="AA8" s="22">
        <f t="shared" si="1"/>
        <v>67.048000000000002</v>
      </c>
      <c r="AB8" s="20"/>
      <c r="AC8" s="23"/>
      <c r="AD8" s="14">
        <v>258</v>
      </c>
      <c r="AE8" s="14">
        <v>7.59</v>
      </c>
      <c r="AF8" s="15">
        <f t="shared" si="0"/>
        <v>55.018000000000001</v>
      </c>
      <c r="AG8" s="21"/>
    </row>
    <row r="9" spans="1:33" ht="18" x14ac:dyDescent="0.25">
      <c r="A9" s="5">
        <f>+V17</f>
        <v>11.5</v>
      </c>
      <c r="B9" s="6">
        <f>+AA17</f>
        <v>60.547999999999995</v>
      </c>
      <c r="C9" s="21"/>
      <c r="D9" s="15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8">
        <v>11.5</v>
      </c>
      <c r="W9" s="15"/>
      <c r="X9" s="15">
        <v>4.4020000000000001</v>
      </c>
      <c r="Y9" s="15"/>
      <c r="Z9" s="14"/>
      <c r="AA9" s="22">
        <f t="shared" si="1"/>
        <v>65.947000000000003</v>
      </c>
      <c r="AB9" s="20" t="s">
        <v>167</v>
      </c>
      <c r="AC9" s="23"/>
      <c r="AD9" s="14">
        <v>308</v>
      </c>
      <c r="AE9" s="14">
        <v>6.24</v>
      </c>
      <c r="AF9" s="15">
        <f t="shared" si="0"/>
        <v>56.367999999999995</v>
      </c>
      <c r="AG9" s="21"/>
    </row>
    <row r="10" spans="1:33" ht="18" x14ac:dyDescent="0.25">
      <c r="A10" s="5">
        <f t="shared" ref="A10:A27" si="4">+V18</f>
        <v>58</v>
      </c>
      <c r="B10" s="6">
        <f t="shared" ref="B10:B27" si="5">+AA18</f>
        <v>49.967999999999996</v>
      </c>
      <c r="C10" s="21"/>
      <c r="D10" s="15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8"/>
      <c r="W10" s="15">
        <v>1.0109999999999999</v>
      </c>
      <c r="X10" s="18"/>
      <c r="Y10" s="15">
        <v>4.76</v>
      </c>
      <c r="Z10" s="14"/>
      <c r="AA10" s="22">
        <f>+$AA$4+W10-Y10</f>
        <v>66.599999999999994</v>
      </c>
      <c r="AB10" s="13"/>
      <c r="AC10" s="23"/>
      <c r="AD10" s="14">
        <v>358</v>
      </c>
      <c r="AE10" s="14">
        <v>5.17</v>
      </c>
      <c r="AF10" s="15">
        <f t="shared" si="0"/>
        <v>57.437999999999995</v>
      </c>
      <c r="AG10" s="21"/>
    </row>
    <row r="11" spans="1:33" ht="18.75" x14ac:dyDescent="0.3">
      <c r="A11" s="5">
        <f t="shared" si="4"/>
        <v>108</v>
      </c>
      <c r="B11" s="6">
        <f t="shared" si="5"/>
        <v>50.927999999999997</v>
      </c>
      <c r="C11" s="83"/>
      <c r="D11" s="15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8"/>
      <c r="W11" s="15"/>
      <c r="X11" s="18">
        <v>2.0139999999999998</v>
      </c>
      <c r="Y11" s="15"/>
      <c r="Z11" s="14"/>
      <c r="AA11" s="22">
        <f>+$AA$10-X11</f>
        <v>64.585999999999999</v>
      </c>
      <c r="AB11" s="13" t="s">
        <v>42</v>
      </c>
      <c r="AC11" s="23"/>
      <c r="AD11" s="14">
        <v>408</v>
      </c>
      <c r="AE11" s="14">
        <v>4.38</v>
      </c>
      <c r="AF11" s="15">
        <f t="shared" si="0"/>
        <v>58.227999999999994</v>
      </c>
      <c r="AG11" s="21"/>
    </row>
    <row r="12" spans="1:33" ht="18.75" x14ac:dyDescent="0.3">
      <c r="A12" s="5">
        <f t="shared" si="4"/>
        <v>158</v>
      </c>
      <c r="B12" s="6">
        <f t="shared" si="5"/>
        <v>51.197999999999993</v>
      </c>
      <c r="C12" s="83"/>
      <c r="D12" s="15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8"/>
      <c r="W12" s="15"/>
      <c r="X12" s="18">
        <v>3.012</v>
      </c>
      <c r="Y12" s="15"/>
      <c r="Z12" s="14"/>
      <c r="AA12" s="22">
        <f t="shared" ref="AA12:AA14" si="6">+$AA$10-X12</f>
        <v>63.587999999999994</v>
      </c>
      <c r="AB12" s="24" t="s">
        <v>43</v>
      </c>
      <c r="AC12" s="23"/>
      <c r="AD12" s="14">
        <v>458</v>
      </c>
      <c r="AE12" s="14">
        <v>4.07</v>
      </c>
      <c r="AF12" s="15">
        <f t="shared" si="0"/>
        <v>58.537999999999997</v>
      </c>
      <c r="AG12" s="21"/>
    </row>
    <row r="13" spans="1:33" ht="18.75" x14ac:dyDescent="0.3">
      <c r="A13" s="5">
        <f t="shared" si="4"/>
        <v>208</v>
      </c>
      <c r="B13" s="6">
        <f t="shared" si="5"/>
        <v>54.437999999999995</v>
      </c>
      <c r="C13" s="83"/>
      <c r="D13" s="15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18">
        <v>11.5</v>
      </c>
      <c r="W13" s="15"/>
      <c r="X13" s="18">
        <v>3.992</v>
      </c>
      <c r="Y13" s="15"/>
      <c r="Z13" s="14"/>
      <c r="AA13" s="22">
        <f t="shared" si="6"/>
        <v>62.607999999999997</v>
      </c>
      <c r="AB13" s="13" t="s">
        <v>21</v>
      </c>
      <c r="AC13" s="23"/>
      <c r="AD13" s="14">
        <v>508</v>
      </c>
      <c r="AE13" s="14">
        <v>3.75</v>
      </c>
      <c r="AF13" s="15">
        <f t="shared" si="0"/>
        <v>58.857999999999997</v>
      </c>
      <c r="AG13" s="21"/>
    </row>
    <row r="14" spans="1:33" ht="18.75" x14ac:dyDescent="0.3">
      <c r="A14" s="5">
        <f t="shared" si="4"/>
        <v>258</v>
      </c>
      <c r="B14" s="6">
        <f t="shared" si="5"/>
        <v>55.018000000000001</v>
      </c>
      <c r="C14" s="83"/>
      <c r="D14" s="15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18"/>
      <c r="W14" s="15"/>
      <c r="X14" s="18">
        <v>0.67</v>
      </c>
      <c r="Y14" s="15"/>
      <c r="Z14" s="14"/>
      <c r="AA14" s="22">
        <f t="shared" si="6"/>
        <v>65.929999999999993</v>
      </c>
      <c r="AB14" s="13" t="s">
        <v>54</v>
      </c>
      <c r="AC14" s="23"/>
      <c r="AD14" s="14">
        <v>558</v>
      </c>
      <c r="AE14" s="14">
        <v>3.68</v>
      </c>
      <c r="AF14" s="15">
        <f t="shared" si="0"/>
        <v>58.927999999999997</v>
      </c>
      <c r="AG14" s="21"/>
    </row>
    <row r="15" spans="1:33" ht="18.75" x14ac:dyDescent="0.3">
      <c r="A15" s="5">
        <f t="shared" si="4"/>
        <v>308</v>
      </c>
      <c r="B15" s="6">
        <f t="shared" si="5"/>
        <v>56.367999999999995</v>
      </c>
      <c r="C15" s="83"/>
      <c r="D15" s="15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18"/>
      <c r="W15" s="15">
        <v>4.0599999999999996</v>
      </c>
      <c r="X15" s="18"/>
      <c r="Y15" s="15">
        <v>0.48899999999999999</v>
      </c>
      <c r="Z15" s="14"/>
      <c r="AA15" s="22">
        <f>+$AA$10+W15-Y15</f>
        <v>70.170999999999992</v>
      </c>
      <c r="AB15" s="13"/>
      <c r="AC15" s="23"/>
      <c r="AD15" s="14">
        <v>608</v>
      </c>
      <c r="AE15" s="14">
        <v>3.15</v>
      </c>
      <c r="AF15" s="15">
        <f t="shared" si="0"/>
        <v>59.457999999999998</v>
      </c>
      <c r="AG15" s="21"/>
    </row>
    <row r="16" spans="1:33" ht="18.75" x14ac:dyDescent="0.3">
      <c r="A16" s="5">
        <f t="shared" si="4"/>
        <v>358</v>
      </c>
      <c r="B16" s="6">
        <f t="shared" si="5"/>
        <v>57.437999999999995</v>
      </c>
      <c r="C16" s="83"/>
      <c r="D16" s="15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18"/>
      <c r="W16" s="15"/>
      <c r="X16" s="18"/>
      <c r="Y16" s="15">
        <v>0.70699999999999996</v>
      </c>
      <c r="Z16" s="14"/>
      <c r="AA16" s="22">
        <f>+$AA$15-Y16</f>
        <v>69.463999999999999</v>
      </c>
      <c r="AB16" s="13" t="s">
        <v>168</v>
      </c>
      <c r="AC16" s="23"/>
      <c r="AD16" s="14">
        <v>658</v>
      </c>
      <c r="AE16" s="14">
        <v>3.28</v>
      </c>
      <c r="AF16" s="15">
        <f t="shared" si="0"/>
        <v>59.327999999999996</v>
      </c>
      <c r="AG16" s="21"/>
    </row>
    <row r="17" spans="1:33" ht="18.75" x14ac:dyDescent="0.3">
      <c r="A17" s="5">
        <f t="shared" si="4"/>
        <v>408</v>
      </c>
      <c r="B17" s="6">
        <f t="shared" si="5"/>
        <v>58.227999999999994</v>
      </c>
      <c r="C17" s="83"/>
      <c r="D17" s="15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25">
        <f>+AD3</f>
        <v>11.5</v>
      </c>
      <c r="W17" s="15"/>
      <c r="X17" s="25">
        <f>+AE3</f>
        <v>2.06</v>
      </c>
      <c r="Y17" s="15"/>
      <c r="Z17" s="14"/>
      <c r="AA17" s="22">
        <f>+$AA$13-X17</f>
        <v>60.547999999999995</v>
      </c>
      <c r="AB17" s="13"/>
      <c r="AC17" s="23"/>
      <c r="AD17" s="14">
        <v>708</v>
      </c>
      <c r="AE17" s="14">
        <v>3.02</v>
      </c>
      <c r="AF17" s="15">
        <f t="shared" si="0"/>
        <v>59.587999999999994</v>
      </c>
      <c r="AG17" s="20"/>
    </row>
    <row r="18" spans="1:33" ht="18.75" x14ac:dyDescent="0.3">
      <c r="A18" s="5">
        <f t="shared" si="4"/>
        <v>458</v>
      </c>
      <c r="B18" s="6">
        <f t="shared" si="5"/>
        <v>58.537999999999997</v>
      </c>
      <c r="C18" s="85"/>
      <c r="D18" s="15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25">
        <f t="shared" ref="V18:V38" si="7">+AD4</f>
        <v>58</v>
      </c>
      <c r="W18" s="15"/>
      <c r="X18" s="25">
        <f t="shared" ref="X18:X38" si="8">+AE4</f>
        <v>12.64</v>
      </c>
      <c r="Y18" s="15"/>
      <c r="Z18" s="14"/>
      <c r="AA18" s="22">
        <f t="shared" ref="AA18:AA38" si="9">+$AA$13-X18</f>
        <v>49.967999999999996</v>
      </c>
      <c r="AB18" s="30"/>
      <c r="AC18" s="23"/>
      <c r="AD18" s="29">
        <v>758</v>
      </c>
      <c r="AE18" s="31">
        <v>3.2</v>
      </c>
      <c r="AF18" s="15">
        <f t="shared" si="0"/>
        <v>59.407999999999994</v>
      </c>
      <c r="AG18" s="21"/>
    </row>
    <row r="19" spans="1:33" ht="18.75" x14ac:dyDescent="0.3">
      <c r="A19" s="5">
        <f t="shared" si="4"/>
        <v>508</v>
      </c>
      <c r="B19" s="6">
        <f t="shared" si="5"/>
        <v>58.857999999999997</v>
      </c>
      <c r="C19" s="85"/>
      <c r="D19" s="15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5">
        <f t="shared" si="7"/>
        <v>108</v>
      </c>
      <c r="W19" s="15"/>
      <c r="X19" s="25">
        <f t="shared" si="8"/>
        <v>11.68</v>
      </c>
      <c r="Y19" s="15"/>
      <c r="Z19" s="14"/>
      <c r="AA19" s="22">
        <f t="shared" si="9"/>
        <v>50.927999999999997</v>
      </c>
      <c r="AB19" s="30"/>
      <c r="AC19" s="9"/>
      <c r="AD19" s="29">
        <v>808</v>
      </c>
      <c r="AE19" s="31">
        <v>4.08</v>
      </c>
      <c r="AF19" s="15">
        <f t="shared" si="0"/>
        <v>58.527999999999999</v>
      </c>
      <c r="AG19" s="28"/>
    </row>
    <row r="20" spans="1:33" ht="18.75" x14ac:dyDescent="0.3">
      <c r="A20" s="5">
        <f t="shared" si="4"/>
        <v>558</v>
      </c>
      <c r="B20" s="6">
        <f t="shared" si="5"/>
        <v>58.927999999999997</v>
      </c>
      <c r="C20" s="83"/>
      <c r="D20" s="15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5">
        <f t="shared" si="7"/>
        <v>158</v>
      </c>
      <c r="W20" s="15"/>
      <c r="X20" s="25">
        <f t="shared" si="8"/>
        <v>11.41</v>
      </c>
      <c r="Y20" s="15"/>
      <c r="Z20" s="14"/>
      <c r="AA20" s="22">
        <f t="shared" si="9"/>
        <v>51.197999999999993</v>
      </c>
      <c r="AB20" s="13"/>
      <c r="AC20" s="9"/>
      <c r="AD20" s="29">
        <v>858</v>
      </c>
      <c r="AE20" s="31">
        <v>4.72</v>
      </c>
      <c r="AF20" s="15">
        <f t="shared" si="0"/>
        <v>57.887999999999998</v>
      </c>
      <c r="AG20" s="21"/>
    </row>
    <row r="21" spans="1:33" ht="18.75" x14ac:dyDescent="0.3">
      <c r="A21" s="5">
        <f t="shared" si="4"/>
        <v>608</v>
      </c>
      <c r="B21" s="6">
        <f t="shared" si="5"/>
        <v>59.457999999999998</v>
      </c>
      <c r="C21" s="83"/>
      <c r="D21" s="15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25">
        <f t="shared" si="7"/>
        <v>208</v>
      </c>
      <c r="W21" s="15"/>
      <c r="X21" s="25">
        <f t="shared" si="8"/>
        <v>8.17</v>
      </c>
      <c r="Y21" s="15"/>
      <c r="Z21" s="14"/>
      <c r="AA21" s="22">
        <f t="shared" si="9"/>
        <v>54.437999999999995</v>
      </c>
      <c r="AB21" s="13"/>
      <c r="AC21" s="9"/>
      <c r="AD21" s="29">
        <v>908</v>
      </c>
      <c r="AE21" s="31">
        <v>3.73</v>
      </c>
      <c r="AF21" s="15">
        <f t="shared" si="0"/>
        <v>58.878</v>
      </c>
      <c r="AG21" s="20"/>
    </row>
    <row r="22" spans="1:33" ht="18.75" x14ac:dyDescent="0.3">
      <c r="A22" s="5">
        <f t="shared" si="4"/>
        <v>658</v>
      </c>
      <c r="B22" s="6">
        <f t="shared" si="5"/>
        <v>59.327999999999996</v>
      </c>
      <c r="C22" s="83"/>
      <c r="D22" s="15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25">
        <f t="shared" si="7"/>
        <v>258</v>
      </c>
      <c r="W22" s="15"/>
      <c r="X22" s="25">
        <f t="shared" si="8"/>
        <v>7.59</v>
      </c>
      <c r="Y22" s="15"/>
      <c r="Z22" s="14"/>
      <c r="AA22" s="22">
        <f t="shared" si="9"/>
        <v>55.018000000000001</v>
      </c>
      <c r="AB22" s="13"/>
      <c r="AC22" s="9"/>
      <c r="AD22" s="29">
        <v>958</v>
      </c>
      <c r="AE22" s="31">
        <v>3.92</v>
      </c>
      <c r="AF22" s="15">
        <f t="shared" si="0"/>
        <v>58.687999999999995</v>
      </c>
      <c r="AG22" s="28"/>
    </row>
    <row r="23" spans="1:33" ht="18.75" x14ac:dyDescent="0.3">
      <c r="A23" s="5">
        <f t="shared" si="4"/>
        <v>708</v>
      </c>
      <c r="B23" s="6">
        <f t="shared" si="5"/>
        <v>59.587999999999994</v>
      </c>
      <c r="C23" s="83"/>
      <c r="D23" s="15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25">
        <f t="shared" si="7"/>
        <v>308</v>
      </c>
      <c r="W23" s="15"/>
      <c r="X23" s="25">
        <f t="shared" si="8"/>
        <v>6.24</v>
      </c>
      <c r="Y23" s="15"/>
      <c r="Z23" s="14"/>
      <c r="AA23" s="22">
        <f t="shared" si="9"/>
        <v>56.367999999999995</v>
      </c>
      <c r="AB23" s="28"/>
      <c r="AC23" s="9"/>
      <c r="AD23" s="29">
        <v>1008</v>
      </c>
      <c r="AE23" s="31">
        <v>3.82</v>
      </c>
      <c r="AF23" s="15">
        <f t="shared" si="0"/>
        <v>58.787999999999997</v>
      </c>
      <c r="AG23" s="13"/>
    </row>
    <row r="24" spans="1:33" ht="18.75" x14ac:dyDescent="0.3">
      <c r="A24" s="5">
        <f t="shared" si="4"/>
        <v>758</v>
      </c>
      <c r="B24" s="6">
        <f t="shared" si="5"/>
        <v>59.407999999999994</v>
      </c>
      <c r="C24" s="83"/>
      <c r="D24" s="15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25">
        <f t="shared" si="7"/>
        <v>358</v>
      </c>
      <c r="W24" s="32"/>
      <c r="X24" s="25">
        <f t="shared" si="8"/>
        <v>5.17</v>
      </c>
      <c r="Y24" s="32"/>
      <c r="Z24" s="28"/>
      <c r="AA24" s="22">
        <f t="shared" si="9"/>
        <v>57.437999999999995</v>
      </c>
      <c r="AB24" s="28"/>
      <c r="AC24" s="9"/>
      <c r="AD24" s="29">
        <v>1058.8</v>
      </c>
      <c r="AE24" s="31">
        <v>0.3</v>
      </c>
      <c r="AF24" s="15">
        <f t="shared" si="0"/>
        <v>62.308</v>
      </c>
      <c r="AG24" s="13" t="s">
        <v>45</v>
      </c>
    </row>
    <row r="25" spans="1:33" ht="18" x14ac:dyDescent="0.25">
      <c r="A25" s="5">
        <f t="shared" si="4"/>
        <v>808</v>
      </c>
      <c r="B25" s="6">
        <f t="shared" si="5"/>
        <v>58.527999999999999</v>
      </c>
      <c r="C25" s="13"/>
      <c r="D25" s="15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25">
        <f t="shared" si="7"/>
        <v>408</v>
      </c>
      <c r="W25" s="32"/>
      <c r="X25" s="25">
        <f t="shared" si="8"/>
        <v>4.38</v>
      </c>
      <c r="Y25" s="32"/>
      <c r="Z25" s="28"/>
      <c r="AA25" s="22">
        <f t="shared" si="9"/>
        <v>58.227999999999994</v>
      </c>
      <c r="AB25" s="28"/>
      <c r="AC25" s="9"/>
      <c r="AD25" s="29"/>
      <c r="AE25" s="33"/>
      <c r="AF25" s="15"/>
      <c r="AG25" s="21"/>
    </row>
    <row r="26" spans="1:33" ht="18.75" x14ac:dyDescent="0.3">
      <c r="A26" s="5">
        <f t="shared" si="4"/>
        <v>858</v>
      </c>
      <c r="B26" s="6">
        <f t="shared" si="5"/>
        <v>57.887999999999998</v>
      </c>
      <c r="C26" s="83"/>
      <c r="D26" s="15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25">
        <f t="shared" si="7"/>
        <v>458</v>
      </c>
      <c r="W26" s="32"/>
      <c r="X26" s="25">
        <f t="shared" si="8"/>
        <v>4.07</v>
      </c>
      <c r="Y26" s="32"/>
      <c r="Z26" s="28"/>
      <c r="AA26" s="22">
        <f t="shared" si="9"/>
        <v>58.537999999999997</v>
      </c>
      <c r="AB26" s="28"/>
      <c r="AC26" s="9"/>
      <c r="AD26" s="29"/>
      <c r="AE26" s="33"/>
      <c r="AF26" s="15"/>
      <c r="AG26" s="21"/>
    </row>
    <row r="27" spans="1:33" ht="18.75" x14ac:dyDescent="0.3">
      <c r="A27" s="5">
        <f t="shared" si="4"/>
        <v>908</v>
      </c>
      <c r="B27" s="6">
        <f t="shared" si="5"/>
        <v>58.878</v>
      </c>
      <c r="C27" s="83"/>
      <c r="D27" s="15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25">
        <f t="shared" si="7"/>
        <v>508</v>
      </c>
      <c r="W27" s="32"/>
      <c r="X27" s="25">
        <f t="shared" si="8"/>
        <v>3.75</v>
      </c>
      <c r="Y27" s="32"/>
      <c r="Z27" s="28"/>
      <c r="AA27" s="22">
        <f t="shared" si="9"/>
        <v>58.857999999999997</v>
      </c>
      <c r="AB27" s="28"/>
      <c r="AC27" s="9"/>
      <c r="AD27" s="29"/>
      <c r="AE27" s="33"/>
      <c r="AF27" s="15"/>
      <c r="AG27" s="21"/>
    </row>
    <row r="28" spans="1:33" ht="18.75" x14ac:dyDescent="0.3">
      <c r="A28" s="5">
        <f>+V36</f>
        <v>958</v>
      </c>
      <c r="B28" s="6">
        <f>+AA36</f>
        <v>58.687999999999995</v>
      </c>
      <c r="C28" s="86"/>
      <c r="D28" s="15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25">
        <f t="shared" si="7"/>
        <v>558</v>
      </c>
      <c r="W28" s="32"/>
      <c r="X28" s="25">
        <f t="shared" si="8"/>
        <v>3.68</v>
      </c>
      <c r="Y28" s="32"/>
      <c r="Z28" s="28"/>
      <c r="AA28" s="22">
        <f t="shared" si="9"/>
        <v>58.927999999999997</v>
      </c>
      <c r="AB28" s="28"/>
      <c r="AC28" s="9"/>
      <c r="AD28" s="29"/>
      <c r="AE28" s="31"/>
      <c r="AF28" s="15"/>
      <c r="AG28" s="20"/>
    </row>
    <row r="29" spans="1:33" ht="18" x14ac:dyDescent="0.25">
      <c r="A29" s="5">
        <f t="shared" ref="A29" si="10">+V37</f>
        <v>1008</v>
      </c>
      <c r="B29" s="6">
        <f t="shared" ref="B29" si="11">+AA37</f>
        <v>58.787999999999997</v>
      </c>
      <c r="C29" s="13"/>
      <c r="D29" s="15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25">
        <f t="shared" si="7"/>
        <v>608</v>
      </c>
      <c r="W29" s="32"/>
      <c r="X29" s="25">
        <f t="shared" si="8"/>
        <v>3.15</v>
      </c>
      <c r="Y29" s="32"/>
      <c r="Z29" s="28"/>
      <c r="AA29" s="22">
        <f t="shared" si="9"/>
        <v>59.457999999999998</v>
      </c>
      <c r="AB29" s="13"/>
      <c r="AC29" s="9"/>
      <c r="AD29" s="29"/>
      <c r="AE29" s="31"/>
      <c r="AF29" s="15"/>
      <c r="AG29" s="21"/>
    </row>
    <row r="30" spans="1:33" ht="18" x14ac:dyDescent="0.25">
      <c r="A30" s="5">
        <f>+V38</f>
        <v>1058.8</v>
      </c>
      <c r="B30" s="6">
        <f>+AA38</f>
        <v>62.308</v>
      </c>
      <c r="C30" s="13" t="s">
        <v>45</v>
      </c>
      <c r="D30" s="15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25">
        <f t="shared" si="7"/>
        <v>658</v>
      </c>
      <c r="W30" s="32"/>
      <c r="X30" s="25">
        <f t="shared" si="8"/>
        <v>3.28</v>
      </c>
      <c r="Y30" s="32"/>
      <c r="Z30" s="28"/>
      <c r="AA30" s="22">
        <f t="shared" si="9"/>
        <v>59.327999999999996</v>
      </c>
      <c r="AB30" s="13"/>
      <c r="AC30" s="9"/>
      <c r="AD30" s="29"/>
      <c r="AE30" s="31"/>
      <c r="AF30" s="15"/>
      <c r="AG30" s="21"/>
    </row>
    <row r="31" spans="1:33" ht="18" x14ac:dyDescent="0.25">
      <c r="A31" s="5">
        <f>+V40</f>
        <v>1058.8</v>
      </c>
      <c r="B31" s="6">
        <f>+AA40</f>
        <v>64.606999999999999</v>
      </c>
      <c r="C31" s="13"/>
      <c r="D31" s="15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25">
        <f>+AD17</f>
        <v>708</v>
      </c>
      <c r="W31" s="15"/>
      <c r="X31" s="25">
        <f t="shared" si="8"/>
        <v>3.02</v>
      </c>
      <c r="Y31" s="15"/>
      <c r="Z31" s="14"/>
      <c r="AA31" s="22">
        <f t="shared" si="9"/>
        <v>59.587999999999994</v>
      </c>
      <c r="AB31" s="13"/>
      <c r="AC31" s="9"/>
      <c r="AD31" s="29"/>
      <c r="AE31" s="31"/>
      <c r="AF31" s="15"/>
      <c r="AG31" s="21"/>
    </row>
    <row r="32" spans="1:33" ht="18" x14ac:dyDescent="0.25">
      <c r="A32" s="5">
        <f>+V41</f>
        <v>1070.8</v>
      </c>
      <c r="B32" s="6">
        <f>+AA41</f>
        <v>64.570999999999998</v>
      </c>
      <c r="C32" s="13"/>
      <c r="D32" s="15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25">
        <f t="shared" si="7"/>
        <v>758</v>
      </c>
      <c r="W32" s="15"/>
      <c r="X32" s="25">
        <f t="shared" si="8"/>
        <v>3.2</v>
      </c>
      <c r="Y32" s="15"/>
      <c r="Z32" s="14"/>
      <c r="AA32" s="22">
        <f t="shared" si="9"/>
        <v>59.407999999999994</v>
      </c>
      <c r="AB32" s="13"/>
      <c r="AC32" s="9"/>
      <c r="AD32" s="29"/>
      <c r="AE32" s="31"/>
      <c r="AF32" s="15"/>
      <c r="AG32" s="21"/>
    </row>
    <row r="33" spans="1:33" ht="18" x14ac:dyDescent="0.25">
      <c r="A33" s="5"/>
      <c r="B33" s="6"/>
      <c r="C33" s="13"/>
      <c r="D33" s="15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25">
        <f t="shared" si="7"/>
        <v>808</v>
      </c>
      <c r="W33" s="15"/>
      <c r="X33" s="25">
        <f t="shared" si="8"/>
        <v>4.08</v>
      </c>
      <c r="Y33" s="15"/>
      <c r="Z33" s="14"/>
      <c r="AA33" s="22">
        <f t="shared" si="9"/>
        <v>58.527999999999999</v>
      </c>
      <c r="AB33" s="13"/>
      <c r="AC33" s="9"/>
      <c r="AD33" s="29"/>
      <c r="AE33" s="31"/>
      <c r="AF33" s="15"/>
      <c r="AG33" s="21"/>
    </row>
    <row r="34" spans="1:33" ht="18" x14ac:dyDescent="0.25">
      <c r="A34" s="5"/>
      <c r="B34" s="6"/>
      <c r="C34" s="13"/>
      <c r="D34" s="15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25">
        <f t="shared" si="7"/>
        <v>858</v>
      </c>
      <c r="W34" s="15"/>
      <c r="X34" s="25">
        <f t="shared" si="8"/>
        <v>4.72</v>
      </c>
      <c r="Y34" s="15"/>
      <c r="Z34" s="14"/>
      <c r="AA34" s="22">
        <f t="shared" si="9"/>
        <v>57.887999999999998</v>
      </c>
      <c r="AB34" s="13"/>
      <c r="AC34" s="9"/>
      <c r="AD34" s="29"/>
      <c r="AE34" s="31"/>
      <c r="AF34" s="15"/>
      <c r="AG34" s="21"/>
    </row>
    <row r="35" spans="1:33" ht="18" x14ac:dyDescent="0.25">
      <c r="A35" s="5"/>
      <c r="B35" s="6"/>
      <c r="C35" s="13"/>
      <c r="D35" s="15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25">
        <f t="shared" si="7"/>
        <v>908</v>
      </c>
      <c r="W35" s="15"/>
      <c r="X35" s="25">
        <f t="shared" si="8"/>
        <v>3.73</v>
      </c>
      <c r="Y35" s="15"/>
      <c r="Z35" s="14"/>
      <c r="AA35" s="22">
        <f t="shared" si="9"/>
        <v>58.878</v>
      </c>
      <c r="AB35" s="13"/>
      <c r="AC35" s="9"/>
      <c r="AD35" s="29"/>
      <c r="AE35" s="31"/>
      <c r="AF35" s="15"/>
      <c r="AG35" s="21"/>
    </row>
    <row r="36" spans="1:33" ht="18" x14ac:dyDescent="0.25">
      <c r="A36" s="5"/>
      <c r="B36" s="6"/>
      <c r="C36" s="13"/>
      <c r="D36" s="15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25">
        <f t="shared" si="7"/>
        <v>958</v>
      </c>
      <c r="W36" s="15"/>
      <c r="X36" s="25">
        <f t="shared" si="8"/>
        <v>3.92</v>
      </c>
      <c r="Y36" s="15"/>
      <c r="Z36" s="14"/>
      <c r="AA36" s="22">
        <f t="shared" si="9"/>
        <v>58.687999999999995</v>
      </c>
      <c r="AB36" s="13"/>
      <c r="AC36" s="9"/>
      <c r="AD36" s="29"/>
      <c r="AE36" s="31"/>
      <c r="AF36" s="15"/>
      <c r="AG36" s="21"/>
    </row>
    <row r="37" spans="1:33" ht="18" x14ac:dyDescent="0.25">
      <c r="A37" s="5"/>
      <c r="B37" s="6"/>
      <c r="C37" s="13"/>
      <c r="D37" s="15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25">
        <f t="shared" si="7"/>
        <v>1008</v>
      </c>
      <c r="W37" s="15"/>
      <c r="X37" s="25">
        <f t="shared" si="8"/>
        <v>3.82</v>
      </c>
      <c r="Y37" s="15"/>
      <c r="Z37" s="14"/>
      <c r="AA37" s="22">
        <f t="shared" si="9"/>
        <v>58.787999999999997</v>
      </c>
      <c r="AB37" s="13"/>
      <c r="AC37" s="9"/>
      <c r="AD37" s="29"/>
      <c r="AE37" s="31"/>
      <c r="AF37" s="15"/>
      <c r="AG37" s="21"/>
    </row>
    <row r="38" spans="1:33" ht="18" x14ac:dyDescent="0.25">
      <c r="A38" s="5"/>
      <c r="B38" s="6"/>
      <c r="C38" s="13"/>
      <c r="D38" s="15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25">
        <f t="shared" si="7"/>
        <v>1058.8</v>
      </c>
      <c r="W38" s="15"/>
      <c r="X38" s="25">
        <f t="shared" si="8"/>
        <v>0.3</v>
      </c>
      <c r="Y38" s="15"/>
      <c r="Z38" s="14"/>
      <c r="AA38" s="22">
        <f t="shared" si="9"/>
        <v>62.308</v>
      </c>
      <c r="AB38" s="13" t="s">
        <v>45</v>
      </c>
      <c r="AC38" s="9"/>
      <c r="AD38" s="29"/>
      <c r="AE38" s="31"/>
      <c r="AF38" s="15"/>
      <c r="AG38" s="21"/>
    </row>
    <row r="39" spans="1:33" ht="18" x14ac:dyDescent="0.25">
      <c r="A39" s="5"/>
      <c r="B39" s="6"/>
      <c r="C39" s="13"/>
      <c r="D39" s="15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18"/>
      <c r="W39" s="15">
        <v>3.2269999999999999</v>
      </c>
      <c r="X39" s="15"/>
      <c r="Y39" s="15"/>
      <c r="Z39" s="14"/>
      <c r="AA39" s="22">
        <f>+$AA$13+W39</f>
        <v>65.834999999999994</v>
      </c>
      <c r="AB39" s="13"/>
      <c r="AC39" s="9"/>
      <c r="AD39" s="29"/>
      <c r="AE39" s="31"/>
      <c r="AF39" s="15"/>
      <c r="AG39" s="21"/>
    </row>
    <row r="40" spans="1:33" ht="18.75" x14ac:dyDescent="0.3">
      <c r="A40" s="5"/>
      <c r="B40" s="6"/>
      <c r="C40" s="35"/>
      <c r="D40" s="15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18">
        <v>1058.8</v>
      </c>
      <c r="W40" s="15"/>
      <c r="X40" s="15">
        <v>1.228</v>
      </c>
      <c r="Y40" s="15"/>
      <c r="Z40" s="14"/>
      <c r="AA40" s="22">
        <f>+$AA$39-X40</f>
        <v>64.606999999999999</v>
      </c>
      <c r="AB40" s="13" t="s">
        <v>169</v>
      </c>
      <c r="AC40" s="9"/>
      <c r="AD40" s="34"/>
      <c r="AE40" s="34"/>
      <c r="AF40" s="34"/>
      <c r="AG40" s="34"/>
    </row>
    <row r="41" spans="1:33" ht="18" x14ac:dyDescent="0.25">
      <c r="A41" s="5"/>
      <c r="B41" s="6"/>
      <c r="C41" s="13"/>
      <c r="D41" s="15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18">
        <v>1070.8</v>
      </c>
      <c r="W41" s="15"/>
      <c r="X41" s="15">
        <v>1.264</v>
      </c>
      <c r="Y41" s="15"/>
      <c r="Z41" s="14"/>
      <c r="AA41" s="22">
        <f>+$AA$39-X41</f>
        <v>64.570999999999998</v>
      </c>
      <c r="AB41" s="28"/>
      <c r="AC41" s="4"/>
      <c r="AD41" s="4"/>
      <c r="AE41" s="4"/>
      <c r="AF41" s="4"/>
      <c r="AG41" s="4"/>
    </row>
    <row r="42" spans="1:33" ht="18.75" x14ac:dyDescent="0.3">
      <c r="A42" s="63"/>
      <c r="B42" s="64"/>
      <c r="C42" s="65"/>
      <c r="D42" s="8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18"/>
      <c r="W42" s="18"/>
      <c r="X42" s="15"/>
      <c r="Y42" s="32"/>
      <c r="Z42" s="28"/>
      <c r="AA42" s="22"/>
      <c r="AB42" s="13"/>
      <c r="AC42" s="9"/>
      <c r="AD42" s="9"/>
      <c r="AE42" s="9"/>
      <c r="AF42" s="9"/>
      <c r="AG42" s="9"/>
    </row>
    <row r="43" spans="1:33" ht="18.75" x14ac:dyDescent="0.3">
      <c r="A43" s="45"/>
      <c r="B43" s="46"/>
      <c r="C43" s="47"/>
      <c r="D43" s="150" t="s">
        <v>23</v>
      </c>
      <c r="E43" s="4"/>
      <c r="F43" s="4"/>
      <c r="G43" s="4"/>
      <c r="H43" s="4"/>
      <c r="I43" s="168"/>
      <c r="J43" s="168"/>
      <c r="K43" s="168"/>
      <c r="L43" s="168"/>
      <c r="M43" s="168"/>
      <c r="N43" s="168"/>
      <c r="O43" s="168"/>
      <c r="P43" s="4"/>
      <c r="Q43" s="4"/>
      <c r="R43" s="4"/>
      <c r="S43" s="4"/>
      <c r="T43" s="4"/>
      <c r="U43" s="4"/>
      <c r="V43" s="18"/>
      <c r="W43" s="18"/>
      <c r="X43" s="15"/>
      <c r="Y43" s="32"/>
      <c r="Z43" s="28"/>
      <c r="AA43" s="22"/>
      <c r="AB43" s="13"/>
      <c r="AC43" s="9"/>
      <c r="AD43" s="9"/>
      <c r="AE43" s="9"/>
      <c r="AF43" s="9"/>
      <c r="AG43" s="9"/>
    </row>
    <row r="44" spans="1:33" ht="18" x14ac:dyDescent="0.25">
      <c r="A44" s="48">
        <v>11.5</v>
      </c>
      <c r="B44" s="49">
        <v>62.607999999999997</v>
      </c>
      <c r="C44" s="50" t="s">
        <v>25</v>
      </c>
      <c r="D44" s="15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1"/>
      <c r="W44" s="41"/>
      <c r="X44" s="68"/>
      <c r="Y44" s="42"/>
      <c r="Z44" s="92"/>
      <c r="AA44" s="22"/>
      <c r="AB44" s="13"/>
      <c r="AC44" s="39"/>
      <c r="AD44" s="43"/>
      <c r="AE44" s="44"/>
      <c r="AF44" s="44"/>
      <c r="AG44" s="9"/>
    </row>
    <row r="45" spans="1:33" ht="18" x14ac:dyDescent="0.25">
      <c r="A45" s="48">
        <v>1058.8</v>
      </c>
      <c r="B45" s="49">
        <v>62.308</v>
      </c>
      <c r="C45" s="50" t="s">
        <v>24</v>
      </c>
      <c r="D45" s="150"/>
      <c r="E45" s="9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93"/>
      <c r="W45" s="93"/>
      <c r="X45" s="93"/>
      <c r="Y45" s="93"/>
      <c r="Z45" s="93"/>
      <c r="AA45" s="93"/>
      <c r="AB45" s="93"/>
      <c r="AC45" s="94"/>
      <c r="AD45" s="94"/>
      <c r="AE45" s="94"/>
      <c r="AF45" s="94"/>
      <c r="AG45" s="4"/>
    </row>
    <row r="46" spans="1:33" ht="18" x14ac:dyDescent="0.25">
      <c r="A46" s="51">
        <v>10</v>
      </c>
      <c r="B46" s="52">
        <v>65.930000000000007</v>
      </c>
      <c r="C46" s="151" t="s">
        <v>67</v>
      </c>
      <c r="D46" s="150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95"/>
      <c r="W46" s="95"/>
      <c r="X46" s="95"/>
      <c r="Y46" s="95"/>
      <c r="Z46" s="95"/>
      <c r="AA46" s="95"/>
      <c r="AB46" s="95"/>
      <c r="AC46" s="94"/>
      <c r="AD46" s="94"/>
      <c r="AE46" s="94"/>
      <c r="AF46" s="94"/>
      <c r="AG46" s="4"/>
    </row>
    <row r="47" spans="1:33" ht="18" x14ac:dyDescent="0.25">
      <c r="A47" s="51">
        <v>10</v>
      </c>
      <c r="B47" s="52">
        <f>+B46-1.5</f>
        <v>64.430000000000007</v>
      </c>
      <c r="C47" s="152"/>
      <c r="D47" s="150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78"/>
      <c r="W47" s="78"/>
      <c r="X47" s="95"/>
      <c r="Y47" s="95"/>
      <c r="Z47" s="95"/>
      <c r="AA47" s="95"/>
      <c r="AB47" s="95"/>
      <c r="AC47" s="4"/>
      <c r="AD47" s="4"/>
      <c r="AE47" s="4"/>
      <c r="AF47" s="4"/>
      <c r="AG47" s="4"/>
    </row>
    <row r="48" spans="1:33" ht="18.75" x14ac:dyDescent="0.3">
      <c r="A48" s="51">
        <v>12</v>
      </c>
      <c r="B48" s="52">
        <v>65.587999999999994</v>
      </c>
      <c r="C48" s="151" t="s">
        <v>170</v>
      </c>
      <c r="D48" s="150"/>
      <c r="E48" s="4"/>
      <c r="F48" s="4"/>
      <c r="G48" s="4"/>
      <c r="H48" s="96"/>
      <c r="I48" s="4"/>
      <c r="J48" s="4"/>
      <c r="K48" s="4"/>
      <c r="L48" s="4"/>
      <c r="M48" s="4"/>
      <c r="N48" s="4"/>
      <c r="O48" s="4"/>
      <c r="P48" s="4"/>
      <c r="Q48" s="97"/>
      <c r="R48" s="97"/>
      <c r="S48" s="97"/>
      <c r="T48" s="97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18" x14ac:dyDescent="0.25">
      <c r="A49" s="51">
        <v>12</v>
      </c>
      <c r="B49" s="52">
        <f>+B48-1</f>
        <v>64.587999999999994</v>
      </c>
      <c r="C49" s="152"/>
      <c r="D49" s="150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8" x14ac:dyDescent="0.25">
      <c r="A50" s="51">
        <v>13</v>
      </c>
      <c r="B50" s="52">
        <v>64.585999999999999</v>
      </c>
      <c r="C50" s="151" t="s">
        <v>47</v>
      </c>
      <c r="D50" s="150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8" x14ac:dyDescent="0.25">
      <c r="A51" s="51">
        <v>13</v>
      </c>
      <c r="B51" s="52">
        <f>+B50-1</f>
        <v>63.585999999999999</v>
      </c>
      <c r="C51" s="152"/>
      <c r="D51" s="150"/>
    </row>
    <row r="52" spans="1:33" ht="18" x14ac:dyDescent="0.25">
      <c r="A52" s="51">
        <v>14</v>
      </c>
      <c r="B52" s="52">
        <v>63.588000000000001</v>
      </c>
      <c r="C52" s="151" t="s">
        <v>48</v>
      </c>
      <c r="D52" s="150"/>
    </row>
    <row r="53" spans="1:33" ht="18" x14ac:dyDescent="0.25">
      <c r="A53" s="51">
        <v>14</v>
      </c>
      <c r="B53" s="52">
        <f>+B52-1</f>
        <v>62.588000000000001</v>
      </c>
      <c r="C53" s="152"/>
      <c r="D53" s="150"/>
    </row>
    <row r="54" spans="1:33" ht="18" x14ac:dyDescent="0.25">
      <c r="A54" s="51"/>
      <c r="B54" s="52"/>
      <c r="C54" s="151"/>
      <c r="D54" s="77"/>
    </row>
    <row r="55" spans="1:33" ht="18" x14ac:dyDescent="0.25">
      <c r="A55" s="51"/>
      <c r="B55" s="52"/>
      <c r="C55" s="152"/>
    </row>
    <row r="56" spans="1:33" ht="18" x14ac:dyDescent="0.25">
      <c r="A56" s="53">
        <v>12</v>
      </c>
      <c r="B56" s="54">
        <v>64.606999999999999</v>
      </c>
      <c r="C56" s="55" t="s">
        <v>29</v>
      </c>
      <c r="E56" s="58"/>
    </row>
    <row r="57" spans="1:33" ht="18" x14ac:dyDescent="0.25">
      <c r="A57" s="53">
        <v>1058.8</v>
      </c>
      <c r="B57" s="54">
        <v>64.606999999999999</v>
      </c>
      <c r="C57" s="55" t="s">
        <v>29</v>
      </c>
    </row>
    <row r="58" spans="1:33" ht="18" x14ac:dyDescent="0.25">
      <c r="A58" s="56" t="s">
        <v>30</v>
      </c>
      <c r="B58" s="56"/>
      <c r="C58" s="57">
        <v>55.588000000000001</v>
      </c>
      <c r="E58" s="58">
        <f>+B56-C58</f>
        <v>9.0189999999999984</v>
      </c>
    </row>
    <row r="59" spans="1:33" ht="18" x14ac:dyDescent="0.25">
      <c r="A59" s="59" t="s">
        <v>31</v>
      </c>
      <c r="B59" s="56"/>
      <c r="C59" s="52">
        <v>64.430000000000007</v>
      </c>
    </row>
    <row r="60" spans="1:33" ht="18" x14ac:dyDescent="0.25">
      <c r="A60" s="147" t="s">
        <v>32</v>
      </c>
      <c r="B60" s="147"/>
      <c r="C60" s="57">
        <f>+Z4</f>
        <v>67</v>
      </c>
    </row>
    <row r="61" spans="1:33" ht="18" x14ac:dyDescent="0.25">
      <c r="A61" s="147" t="s">
        <v>33</v>
      </c>
      <c r="B61" s="147"/>
      <c r="C61" s="57"/>
    </row>
  </sheetData>
  <mergeCells count="20">
    <mergeCell ref="C54:C55"/>
    <mergeCell ref="A60:B60"/>
    <mergeCell ref="A61:B61"/>
    <mergeCell ref="AB2:AB3"/>
    <mergeCell ref="D43:D53"/>
    <mergeCell ref="I43:O43"/>
    <mergeCell ref="C46:C47"/>
    <mergeCell ref="C48:C49"/>
    <mergeCell ref="C50:C51"/>
    <mergeCell ref="C52:C53"/>
    <mergeCell ref="D1:D41"/>
    <mergeCell ref="E1:T1"/>
    <mergeCell ref="V1:AB1"/>
    <mergeCell ref="AD1:AG1"/>
    <mergeCell ref="V2:V3"/>
    <mergeCell ref="W2:W3"/>
    <mergeCell ref="X2:X3"/>
    <mergeCell ref="Y2:Y3"/>
    <mergeCell ref="Z2:Z3"/>
    <mergeCell ref="AA2:A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Cabuyaro (11-08-2017)</vt:lpstr>
      <vt:lpstr>Humapo (21-08-2017)</vt:lpstr>
      <vt:lpstr>Puerto Arturo (13-06-2017)</vt:lpstr>
      <vt:lpstr>Mapiripan (14-06-2017)</vt:lpstr>
      <vt:lpstr>Mapiripana (20-10-2017)</vt:lpstr>
      <vt:lpstr>Pueblo Nuevo (16-06-2017)</vt:lpstr>
      <vt:lpstr>El Cejal (23-10-2017)</vt:lpstr>
      <vt:lpstr>Guayare (10-10-2017)</vt:lpstr>
      <vt:lpstr>Leticia (25-09-2012)</vt:lpstr>
      <vt:lpstr>Puerto Leguizamo </vt:lpstr>
      <vt:lpstr>Puente Texas (13-02-2017)</vt:lpstr>
      <vt:lpstr>Santa Maria (15-102017)</vt:lpstr>
      <vt:lpstr>Aceitico (19-10-2017)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Enrique Becerra Gomez</dc:creator>
  <cp:lastModifiedBy>Alvaro Enrique Becerra Gomez</cp:lastModifiedBy>
  <dcterms:created xsi:type="dcterms:W3CDTF">2022-07-26T13:43:31Z</dcterms:created>
  <dcterms:modified xsi:type="dcterms:W3CDTF">2022-07-26T18:09:20Z</dcterms:modified>
</cp:coreProperties>
</file>