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Cook Time Calculation" sheetId="2" state="visible" r:id="rId3"/>
    <sheet name="Look Ups"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rPr>
          <t xml:space="preserve">Integer.  This is the mass of the egg in gramms.  Official egg sizes are bracketed by mass [in grams].  See reference.
</t>
        </r>
      </text>
    </comment>
    <comment ref="B3" authorId="0">
      <text>
        <r>
          <rPr>
            <sz val="11"/>
            <color rgb="FF000000"/>
            <rFont val="Calibri"/>
            <family val="2"/>
          </rPr>
          <t xml:space="preserve">Float.  This is the Specific Heat Capacity of an egg.  It is a number empirically derived and essentially a blended value.</t>
        </r>
      </text>
    </comment>
    <comment ref="B4" authorId="0">
      <text>
        <r>
          <rPr>
            <sz val="11"/>
            <color rgb="FF000000"/>
            <rFont val="Calibri"/>
            <family val="2"/>
          </rPr>
          <t xml:space="preserve">Float.  This is the Density of an egg.  It is a number empirically derived and essentially a blended value.</t>
        </r>
      </text>
    </comment>
    <comment ref="B5" authorId="0">
      <text>
        <r>
          <rPr>
            <sz val="11"/>
            <color rgb="FF000000"/>
            <rFont val="Calibri"/>
            <family val="2"/>
          </rPr>
          <t xml:space="preserve">Float.  This is the Thermal Conductivity of an egg.  It is a number empirically derived and essentially a blended value.</t>
        </r>
      </text>
    </comment>
    <comment ref="B7" authorId="0">
      <text>
        <r>
          <rPr>
            <sz val="11"/>
            <color rgb="FF000000"/>
            <rFont val="Calibri"/>
            <family val="2"/>
          </rPr>
          <t xml:space="preserve">Float.  This is the initial temperature of the egg to be cooked.  Clearly this would be ‘fridge temperature’ for a chilled egg or ;room temperature’ for one stored at ambient temperature.</t>
        </r>
      </text>
    </comment>
    <comment ref="B8" authorId="0">
      <text>
        <r>
          <rPr>
            <sz val="11"/>
            <color rgb="FF000000"/>
            <rFont val="Calibri"/>
            <family val="2"/>
          </rPr>
          <t xml:space="preserve">Float.  The temperature of the cooking water or steam.  Linked to the calculated value.
</t>
        </r>
      </text>
    </comment>
    <comment ref="B9" authorId="0">
      <text>
        <r>
          <rPr>
            <sz val="11"/>
            <color rgb="FF000000"/>
            <rFont val="Calibri"/>
            <family val="2"/>
          </rPr>
          <t xml:space="preserve">Float.  The target temperature of the yolk.  Ultimately personal choice and ultimately reflective of the desired ‘cook state’.  See reference.</t>
        </r>
      </text>
    </comment>
    <comment ref="B12" authorId="0">
      <text>
        <r>
          <rPr>
            <sz val="11"/>
            <color rgb="FF000000"/>
            <rFont val="Calibri"/>
            <family val="2"/>
          </rPr>
          <t xml:space="preserve">Interim calculated value.  May be ignored.
</t>
        </r>
      </text>
    </comment>
    <comment ref="B13" authorId="0">
      <text>
        <r>
          <rPr>
            <sz val="11"/>
            <color rgb="FF000000"/>
            <rFont val="Calibri"/>
            <family val="2"/>
          </rPr>
          <t xml:space="preserve">Interim calculated value.  May be ignored.
</t>
        </r>
      </text>
    </comment>
    <comment ref="B14" authorId="0">
      <text>
        <r>
          <rPr>
            <sz val="11"/>
            <color rgb="FF000000"/>
            <rFont val="Calibri"/>
            <family val="2"/>
          </rPr>
          <t xml:space="preserve">Interim calculated value.  May be ignored.
</t>
        </r>
      </text>
    </comment>
    <comment ref="G2" authorId="0">
      <text>
        <r>
          <rPr>
            <sz val="11"/>
            <color rgb="FF000000"/>
            <rFont val="Calibri"/>
            <family val="2"/>
          </rPr>
          <t xml:space="preserve">Float.  Ambient air pressure.  SAP is 1013.25 mBar.  See reference.</t>
        </r>
      </text>
    </comment>
    <comment ref="G3" authorId="0">
      <text>
        <r>
          <rPr>
            <sz val="11"/>
            <color rgb="FF000000"/>
            <rFont val="Calibri"/>
            <family val="2"/>
          </rPr>
          <t xml:space="preserve">Float.  Standard Atmospheric Pressure at 0 MASL.</t>
        </r>
      </text>
    </comment>
    <comment ref="G4" authorId="0">
      <text>
        <r>
          <rPr>
            <sz val="11"/>
            <color rgb="FF000000"/>
            <rFont val="Calibri"/>
            <family val="2"/>
          </rPr>
          <t xml:space="preserve">Float.  Latent heat of Vapourization of Water.</t>
        </r>
      </text>
    </comment>
    <comment ref="G5" authorId="0">
      <text>
        <r>
          <rPr>
            <sz val="11"/>
            <color rgb="FF000000"/>
            <rFont val="Calibri"/>
            <family val="2"/>
          </rPr>
          <t xml:space="preserve">Float.  Universal Gas Constant.</t>
        </r>
      </text>
    </comment>
    <comment ref="G6" authorId="0">
      <text>
        <r>
          <rPr>
            <sz val="11"/>
            <color rgb="FF000000"/>
            <rFont val="Calibri"/>
            <family val="2"/>
          </rPr>
          <t xml:space="preserve">Float.  The ‘reference temperature’ used by the C-C Equation.</t>
        </r>
      </text>
    </comment>
    <comment ref="G8" authorId="0">
      <text>
        <r>
          <rPr>
            <sz val="11"/>
            <color rgb="FF000000"/>
            <rFont val="Calibri"/>
            <family val="2"/>
          </rPr>
          <t xml:space="preserve">Float.  Absolute Zero.</t>
        </r>
      </text>
    </comment>
  </commentList>
</comments>
</file>

<file path=xl/sharedStrings.xml><?xml version="1.0" encoding="utf-8"?>
<sst xmlns="http://schemas.openxmlformats.org/spreadsheetml/2006/main" count="71" uniqueCount="54">
  <si>
    <t xml:space="preserve">HOW TO USE THIS SPREADSHEET</t>
  </si>
  <si>
    <t xml:space="preserve">In general terms, adjust only the values in red and leave those in blue and black alone.  Blue values are input constants (such as, say, the universal Gas Constant) and black values are calculates.  Important results are ‘red-boxed’.</t>
  </si>
  <si>
    <t xml:space="preserve">Cells have comments describing each value.</t>
  </si>
  <si>
    <t xml:space="preserve">Procedure :-</t>
  </si>
  <si>
    <t xml:space="preserve">Weigh your egg or eggs.  Gazette the mass – in grams – to mEgg (cell B2); if using more than one egg take a mean value (arithmetic, geometric, etc).</t>
  </si>
  <si>
    <t xml:space="preserve">Take the local barometric pressure.  Gazette the pressure – in milliBar – to ‘Ambient Pressure’ (cell G2).</t>
  </si>
  <si>
    <t xml:space="preserve">(Note this will calculate the boiling point of water (assumed to be pure); and the boiling point will be consumed by the cooking time calculation).</t>
  </si>
  <si>
    <t xml:space="preserve">Gazette the ‘starting temperature’ of the egg; viz if it is from a fridge, use the fridge temperature; it is at room temperature, use the ambient temperature.</t>
  </si>
  <si>
    <t xml:space="preserve">Variable</t>
  </si>
  <si>
    <t xml:space="preserve">Value</t>
  </si>
  <si>
    <t xml:space="preserve">Unit</t>
  </si>
  <si>
    <t xml:space="preserve">Conversion</t>
  </si>
  <si>
    <t xml:space="preserve">mMegg</t>
  </si>
  <si>
    <t xml:space="preserve">Ambient pressure</t>
  </si>
  <si>
    <t xml:space="preserve">millibar</t>
  </si>
  <si>
    <t xml:space="preserve">inches of mercury</t>
  </si>
  <si>
    <t xml:space="preserve">mSHCegg</t>
  </si>
  <si>
    <r>
      <rPr>
        <sz val="11"/>
        <color rgb="FF000000"/>
        <rFont val="Calibri"/>
        <family val="2"/>
      </rPr>
      <t xml:space="preserve">J.g</t>
    </r>
    <r>
      <rPr>
        <vertAlign val="superscript"/>
        <sz val="11"/>
        <color rgb="FF000000"/>
        <rFont val="Calibri"/>
        <family val="2"/>
      </rPr>
      <t xml:space="preserve">-1</t>
    </r>
    <r>
      <rPr>
        <sz val="11"/>
        <color rgb="FF000000"/>
        <rFont val="Calibri"/>
        <family val="2"/>
      </rPr>
      <t xml:space="preserve">.K</t>
    </r>
    <r>
      <rPr>
        <vertAlign val="superscript"/>
        <sz val="11"/>
        <color rgb="FF000000"/>
        <rFont val="Calibri"/>
        <family val="2"/>
      </rPr>
      <t xml:space="preserve">-1</t>
    </r>
  </si>
  <si>
    <t xml:space="preserve">Standard pressure</t>
  </si>
  <si>
    <t xml:space="preserve">mRHOegg</t>
  </si>
  <si>
    <r>
      <rPr>
        <sz val="11"/>
        <color rgb="FF000000"/>
        <rFont val="Calibri"/>
        <family val="2"/>
      </rPr>
      <t xml:space="preserve">g.cm</t>
    </r>
    <r>
      <rPr>
        <vertAlign val="superscript"/>
        <sz val="11"/>
        <color rgb="FF000000"/>
        <rFont val="Calibri"/>
        <family val="2"/>
      </rPr>
      <t xml:space="preserve">-3</t>
    </r>
  </si>
  <si>
    <t xml:space="preserve">Lt Ht Vap (Water)</t>
  </si>
  <si>
    <r>
      <rPr>
        <sz val="11"/>
        <color rgb="FF000000"/>
        <rFont val="Calibri"/>
        <family val="2"/>
      </rPr>
      <t xml:space="preserve">KJ.mol</t>
    </r>
    <r>
      <rPr>
        <vertAlign val="superscript"/>
        <sz val="11"/>
        <color rgb="FF000000"/>
        <rFont val="Calibri"/>
        <family val="2"/>
      </rPr>
      <t xml:space="preserve">-1</t>
    </r>
  </si>
  <si>
    <t xml:space="preserve">mKegg</t>
  </si>
  <si>
    <r>
      <rPr>
        <sz val="11"/>
        <color rgb="FF000000"/>
        <rFont val="Calibri"/>
        <family val="2"/>
      </rPr>
      <t xml:space="preserve">W.cm</t>
    </r>
    <r>
      <rPr>
        <vertAlign val="superscript"/>
        <sz val="11"/>
        <color rgb="FF000000"/>
        <rFont val="Calibri"/>
        <family val="2"/>
      </rPr>
      <t xml:space="preserve">-1</t>
    </r>
    <r>
      <rPr>
        <sz val="11"/>
        <color rgb="FF000000"/>
        <rFont val="Calibri"/>
        <family val="2"/>
      </rPr>
      <t xml:space="preserve">K</t>
    </r>
    <r>
      <rPr>
        <vertAlign val="superscript"/>
        <sz val="11"/>
        <color rgb="FF000000"/>
        <rFont val="Calibri"/>
        <family val="2"/>
      </rPr>
      <t xml:space="preserve">-1</t>
    </r>
  </si>
  <si>
    <t xml:space="preserve">Univ Gas Const</t>
  </si>
  <si>
    <r>
      <rPr>
        <sz val="11"/>
        <color rgb="FF000000"/>
        <rFont val="Calibri"/>
        <family val="2"/>
      </rPr>
      <t xml:space="preserve">KJ.mol</t>
    </r>
    <r>
      <rPr>
        <vertAlign val="superscript"/>
        <sz val="11"/>
        <color rgb="FF000000"/>
        <rFont val="Calibri"/>
        <family val="2"/>
      </rPr>
      <t xml:space="preserve">-1</t>
    </r>
    <r>
      <rPr>
        <sz val="11"/>
        <color rgb="FF000000"/>
        <rFont val="Calibri"/>
        <family val="2"/>
      </rPr>
      <t xml:space="preserve">.K</t>
    </r>
    <r>
      <rPr>
        <vertAlign val="superscript"/>
        <sz val="11"/>
        <color rgb="FF000000"/>
        <rFont val="Calibri"/>
        <family val="2"/>
      </rPr>
      <t xml:space="preserve">-1</t>
    </r>
  </si>
  <si>
    <t xml:space="preserve">Reference temp C</t>
  </si>
  <si>
    <t xml:space="preserve">C</t>
  </si>
  <si>
    <t xml:space="preserve">mTegg</t>
  </si>
  <si>
    <t xml:space="preserve">K</t>
  </si>
  <si>
    <t xml:space="preserve">Reference temp K</t>
  </si>
  <si>
    <t xml:space="preserve">mTwater</t>
  </si>
  <si>
    <t xml:space="preserve">Absolute Zero</t>
  </si>
  <si>
    <t xml:space="preserve">mTyolk</t>
  </si>
  <si>
    <t xml:space="preserve">Cook State</t>
  </si>
  <si>
    <t xml:space="preserve">Pressure quotient</t>
  </si>
  <si>
    <t xml:space="preserve">ConstantR</t>
  </si>
  <si>
    <t xml:space="preserve">Numerator</t>
  </si>
  <si>
    <t xml:space="preserve">Denominator</t>
  </si>
  <si>
    <t xml:space="preserve">Boiling point</t>
  </si>
  <si>
    <t xml:space="preserve">Log factor</t>
  </si>
  <si>
    <t xml:space="preserve">seconds</t>
  </si>
  <si>
    <t xml:space="preserve">minutes</t>
  </si>
  <si>
    <t xml:space="preserve">Minute Equivalent</t>
  </si>
  <si>
    <t xml:space="preserve">No unit</t>
  </si>
  <si>
    <t xml:space="preserve">Cook Time</t>
  </si>
  <si>
    <t xml:space="preserve">(Water)</t>
  </si>
  <si>
    <t xml:space="preserve">(Steam?)</t>
  </si>
  <si>
    <t xml:space="preserve">K Water (99 C)</t>
  </si>
  <si>
    <t xml:space="preserve">K Steam (100 C)</t>
  </si>
  <si>
    <t xml:space="preserve">Water weight</t>
  </si>
  <si>
    <t xml:space="preserve">Steam weight</t>
  </si>
  <si>
    <t xml:space="preserve">Blended K</t>
  </si>
</sst>
</file>

<file path=xl/styles.xml><?xml version="1.0" encoding="utf-8"?>
<styleSheet xmlns="http://schemas.openxmlformats.org/spreadsheetml/2006/main">
  <numFmts count="9">
    <numFmt numFmtId="164" formatCode="General"/>
    <numFmt numFmtId="165" formatCode="0.00"/>
    <numFmt numFmtId="166" formatCode="0"/>
    <numFmt numFmtId="167" formatCode="00.00"/>
    <numFmt numFmtId="168" formatCode="0.00000"/>
    <numFmt numFmtId="169" formatCode="0.000000"/>
    <numFmt numFmtId="170" formatCode="0.0"/>
    <numFmt numFmtId="171" formatCode="0.0000"/>
    <numFmt numFmtId="172" formatCode="General"/>
  </numFmts>
  <fonts count="13">
    <font>
      <sz val="11"/>
      <color rgb="FF000000"/>
      <name val="Calibri"/>
      <family val="2"/>
    </font>
    <font>
      <sz val="10"/>
      <name val="Arial"/>
      <family val="0"/>
    </font>
    <font>
      <sz val="10"/>
      <name val="Arial"/>
      <family val="0"/>
    </font>
    <font>
      <sz val="10"/>
      <name val="Arial"/>
      <family val="0"/>
    </font>
    <font>
      <b val="true"/>
      <u val="single"/>
      <sz val="16"/>
      <color rgb="FF000000"/>
      <name val="Calibri"/>
      <family val="2"/>
    </font>
    <font>
      <u val="single"/>
      <sz val="11"/>
      <color rgb="FF000000"/>
      <name val="Calibri"/>
      <family val="2"/>
    </font>
    <font>
      <b val="true"/>
      <sz val="16"/>
      <color rgb="FF000000"/>
      <name val="Calibri"/>
      <family val="2"/>
    </font>
    <font>
      <sz val="11"/>
      <color rgb="FFFF0000"/>
      <name val="Calibri"/>
      <family val="2"/>
    </font>
    <font>
      <sz val="11"/>
      <color rgb="FF0070C0"/>
      <name val="Calibri"/>
      <family val="2"/>
    </font>
    <font>
      <vertAlign val="superscript"/>
      <sz val="11"/>
      <color rgb="FF000000"/>
      <name val="Calibri"/>
      <family val="2"/>
    </font>
    <font>
      <sz val="11"/>
      <name val="Calibri"/>
      <family val="2"/>
    </font>
    <font>
      <sz val="11"/>
      <color rgb="FFC9211E"/>
      <name val="Calibri"/>
      <family val="2"/>
    </font>
    <font>
      <b val="true"/>
      <sz val="11"/>
      <color rgb="FF000000"/>
      <name val="Calibri"/>
      <family val="2"/>
    </font>
  </fonts>
  <fills count="2">
    <fill>
      <patternFill patternType="none"/>
    </fill>
    <fill>
      <patternFill patternType="gray125"/>
    </fill>
  </fills>
  <borders count="10">
    <border diagonalUp="false" diagonalDown="false">
      <left/>
      <right/>
      <top/>
      <bottom/>
      <diagonal/>
    </border>
    <border diagonalUp="false" diagonalDown="false">
      <left style="thin">
        <color rgb="FFFF0000"/>
      </left>
      <right/>
      <top style="thin">
        <color rgb="FFFF0000"/>
      </top>
      <bottom/>
      <diagonal/>
    </border>
    <border diagonalUp="false" diagonalDown="false">
      <left/>
      <right/>
      <top style="thin">
        <color rgb="FFFF0000"/>
      </top>
      <bottom/>
      <diagonal/>
    </border>
    <border diagonalUp="false" diagonalDown="false">
      <left/>
      <right style="thin">
        <color rgb="FFFF0000"/>
      </right>
      <top style="thin">
        <color rgb="FFFF0000"/>
      </top>
      <bottom/>
      <diagonal/>
    </border>
    <border diagonalUp="false" diagonalDown="false">
      <left style="thin">
        <color rgb="FFFF0000"/>
      </left>
      <right/>
      <top/>
      <bottom style="thin">
        <color rgb="FFFF0000"/>
      </bottom>
      <diagonal/>
    </border>
    <border diagonalUp="false" diagonalDown="false">
      <left/>
      <right/>
      <top/>
      <bottom style="thin">
        <color rgb="FFFF0000"/>
      </bottom>
      <diagonal/>
    </border>
    <border diagonalUp="false" diagonalDown="false">
      <left/>
      <right style="thin">
        <color rgb="FFFF0000"/>
      </right>
      <top/>
      <bottom style="thin">
        <color rgb="FFFF0000"/>
      </bottom>
      <diagonal/>
    </border>
    <border diagonalUp="false" diagonalDown="false">
      <left style="hair">
        <color rgb="FFFF0000"/>
      </left>
      <right/>
      <top style="hair">
        <color rgb="FFFF0000"/>
      </top>
      <bottom style="hair">
        <color rgb="FFFF0000"/>
      </bottom>
      <diagonal/>
    </border>
    <border diagonalUp="false" diagonalDown="false">
      <left/>
      <right/>
      <top style="hair">
        <color rgb="FFFF0000"/>
      </top>
      <bottom style="hair">
        <color rgb="FFFF0000"/>
      </bottom>
      <diagonal/>
    </border>
    <border diagonalUp="false" diagonalDown="false">
      <left/>
      <right style="hair">
        <color rgb="FFFF0000"/>
      </right>
      <top style="hair">
        <color rgb="FFFF0000"/>
      </top>
      <bottom style="hair">
        <color rgb="FFFF000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6" fontId="7"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8" fontId="8"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9" fontId="8" fillId="0" borderId="0" xfId="0" applyFont="true" applyBorder="fals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70" fontId="7" fillId="0" borderId="0" xfId="0" applyFont="true" applyBorder="false" applyAlignment="true" applyProtection="false">
      <alignment horizontal="general" vertical="center" textRotation="0" wrapText="false" indent="0" shrinkToFit="false"/>
      <protection locked="true" hidden="false"/>
    </xf>
    <xf numFmtId="170"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10" fillId="0" borderId="0" xfId="0" applyFont="true" applyBorder="false" applyAlignment="true" applyProtection="false">
      <alignment horizontal="general" vertical="center" textRotation="0" wrapText="false" indent="0" shrinkToFit="false"/>
      <protection locked="true" hidden="false"/>
    </xf>
    <xf numFmtId="170" fontId="0" fillId="0" borderId="0" xfId="0" applyFont="true" applyBorder="false" applyAlignment="true" applyProtection="false">
      <alignment horizontal="general" vertical="center" textRotation="0" wrapText="false" indent="0" shrinkToFit="false"/>
      <protection locked="true" hidden="false"/>
    </xf>
    <xf numFmtId="170" fontId="11" fillId="0" borderId="0" xfId="0" applyFont="true" applyBorder="false" applyAlignment="true" applyProtection="false">
      <alignment horizontal="general" vertical="center" textRotation="0" wrapText="false" indent="0" shrinkToFit="false"/>
      <protection locked="true" hidden="false"/>
    </xf>
    <xf numFmtId="171" fontId="0" fillId="0" borderId="0" xfId="0" applyFont="false" applyBorder="fals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71" fontId="12" fillId="0" borderId="2" xfId="0" applyFont="true" applyBorder="true" applyAlignment="true" applyProtection="false">
      <alignment horizontal="general" vertical="center" textRotation="0" wrapText="false" indent="0" shrinkToFit="false"/>
      <protection locked="true" hidden="false"/>
    </xf>
    <xf numFmtId="164" fontId="12" fillId="0" borderId="3" xfId="0" applyFont="true" applyBorder="true" applyAlignment="true" applyProtection="false">
      <alignment horizontal="right"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71" fontId="12" fillId="0" borderId="5" xfId="0" applyFont="true" applyBorder="true" applyAlignment="true" applyProtection="false">
      <alignment horizontal="general" vertical="center" textRotation="0" wrapText="false" indent="0" shrinkToFit="false"/>
      <protection locked="true" hidden="false"/>
    </xf>
    <xf numFmtId="164" fontId="12" fillId="0" borderId="6" xfId="0" applyFont="true" applyBorder="true" applyAlignment="true" applyProtection="false">
      <alignment horizontal="right"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12" fillId="0" borderId="7" xfId="0" applyFont="true" applyBorder="true" applyAlignment="true" applyProtection="false">
      <alignment horizontal="left" vertical="center" textRotation="0" wrapText="false" indent="0" shrinkToFit="false"/>
      <protection locked="true" hidden="false"/>
    </xf>
    <xf numFmtId="165" fontId="12" fillId="0" borderId="8" xfId="0" applyFont="true" applyBorder="true" applyAlignment="true" applyProtection="false">
      <alignment horizontal="right" vertical="center" textRotation="0" wrapText="false" indent="0" shrinkToFit="false"/>
      <protection locked="true" hidden="false"/>
    </xf>
    <xf numFmtId="164" fontId="12" fillId="0" borderId="9" xfId="0" applyFont="true" applyBorder="true" applyAlignment="true" applyProtection="false">
      <alignment horizontal="right" vertical="center" textRotation="0" wrapText="false" indent="0" shrinkToFit="false"/>
      <protection locked="true" hidden="false"/>
    </xf>
    <xf numFmtId="171" fontId="0" fillId="0" borderId="0" xfId="0" applyFont="false" applyBorder="false" applyAlignment="true" applyProtection="false">
      <alignment horizontal="center" vertical="center" textRotation="0" wrapText="false" indent="0" shrinkToFit="false"/>
      <protection locked="true" hidden="false"/>
    </xf>
    <xf numFmtId="172" fontId="12" fillId="0" borderId="4" xfId="0" applyFont="true" applyBorder="true" applyAlignment="true" applyProtection="false">
      <alignment horizontal="center" vertical="center" textRotation="0" wrapText="false" indent="0" shrinkToFit="false"/>
      <protection locked="true" hidden="false"/>
    </xf>
    <xf numFmtId="166" fontId="12" fillId="0" borderId="6"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0" activeCellId="0" sqref="A10"/>
    </sheetView>
  </sheetViews>
  <sheetFormatPr defaultColWidth="11.53515625" defaultRowHeight="13.8" zeroHeight="false" outlineLevelRow="0" outlineLevelCol="0"/>
  <cols>
    <col collapsed="false" customWidth="true" hidden="false" outlineLevel="0" max="1" min="1" style="0" width="153.06"/>
    <col collapsed="false" customWidth="true" hidden="false" outlineLevel="0" max="10" min="2" style="0" width="25.52"/>
  </cols>
  <sheetData>
    <row r="1" customFormat="false" ht="25.2" hidden="false" customHeight="true" outlineLevel="0" collapsed="false">
      <c r="A1" s="1" t="s">
        <v>0</v>
      </c>
      <c r="B1" s="2"/>
    </row>
    <row r="2" customFormat="false" ht="25.2" hidden="false" customHeight="true" outlineLevel="0" collapsed="false">
      <c r="A2" s="3" t="s">
        <v>1</v>
      </c>
    </row>
    <row r="3" customFormat="false" ht="25.2" hidden="false" customHeight="true" outlineLevel="0" collapsed="false">
      <c r="A3" s="3" t="s">
        <v>2</v>
      </c>
    </row>
    <row r="4" customFormat="false" ht="25.2" hidden="false" customHeight="true" outlineLevel="0" collapsed="false">
      <c r="A4" s="3"/>
    </row>
    <row r="5" customFormat="false" ht="25.2" hidden="false" customHeight="true" outlineLevel="0" collapsed="false">
      <c r="A5" s="3" t="s">
        <v>3</v>
      </c>
    </row>
    <row r="6" customFormat="false" ht="25.2" hidden="false" customHeight="true" outlineLevel="0" collapsed="false">
      <c r="A6" s="3" t="s">
        <v>4</v>
      </c>
    </row>
    <row r="7" customFormat="false" ht="25.2" hidden="false" customHeight="true" outlineLevel="0" collapsed="false">
      <c r="A7" s="3" t="s">
        <v>5</v>
      </c>
    </row>
    <row r="8" customFormat="false" ht="25.2" hidden="false" customHeight="true" outlineLevel="0" collapsed="false">
      <c r="A8" s="3" t="s">
        <v>6</v>
      </c>
    </row>
    <row r="9" customFormat="false" ht="25.2" hidden="false" customHeight="true" outlineLevel="0" collapsed="false">
      <c r="A9" s="3" t="s">
        <v>7</v>
      </c>
    </row>
    <row r="10" customFormat="false" ht="25.2" hidden="false" customHeight="true" outlineLevel="0" collapsed="false">
      <c r="A10" s="3"/>
    </row>
    <row r="11" customFormat="false" ht="25.2" hidden="false" customHeight="true" outlineLevel="0" collapsed="false">
      <c r="A11" s="3"/>
    </row>
    <row r="12" customFormat="false" ht="25.2" hidden="false" customHeight="true" outlineLevel="0" collapsed="false">
      <c r="A12" s="3"/>
    </row>
    <row r="13" customFormat="false" ht="25.2" hidden="false" customHeight="true" outlineLevel="0" collapsed="false">
      <c r="A13" s="3"/>
    </row>
    <row r="14" customFormat="false" ht="25.2" hidden="false" customHeight="true" outlineLevel="0" collapsed="false">
      <c r="A14" s="3"/>
    </row>
    <row r="15" customFormat="false" ht="25.2" hidden="false" customHeight="true" outlineLevel="0" collapsed="false">
      <c r="A15" s="3"/>
    </row>
    <row r="16" customFormat="false" ht="25.2" hidden="false" customHeight="true" outlineLevel="0" collapsed="false">
      <c r="A16" s="3"/>
    </row>
    <row r="17" customFormat="false" ht="25.2" hidden="false" customHeight="true" outlineLevel="0" collapsed="false">
      <c r="A17" s="3"/>
    </row>
    <row r="18" customFormat="false" ht="25.2" hidden="false" customHeight="true" outlineLevel="0" collapsed="false">
      <c r="A18" s="3"/>
    </row>
    <row r="19" customFormat="false" ht="25.2" hidden="false" customHeight="true" outlineLevel="0" collapsed="false">
      <c r="A19" s="3"/>
    </row>
    <row r="20" customFormat="false" ht="25.2" hidden="false" customHeight="true" outlineLevel="0" collapsed="false">
      <c r="A20" s="3"/>
    </row>
    <row r="21" customFormat="false" ht="25.2" hidden="false" customHeight="true" outlineLevel="0" collapsed="false">
      <c r="A21" s="3"/>
    </row>
    <row r="22" customFormat="false" ht="25.2" hidden="false" customHeight="true" outlineLevel="0" collapsed="false">
      <c r="A22" s="3"/>
    </row>
    <row r="23" customFormat="false" ht="25.2" hidden="false" customHeight="true" outlineLevel="0" collapsed="false">
      <c r="A23" s="3"/>
    </row>
    <row r="24" customFormat="false" ht="25.2" hidden="false" customHeight="true" outlineLevel="0" collapsed="false">
      <c r="A24" s="3"/>
    </row>
    <row r="25" customFormat="false" ht="25.2" hidden="false" customHeight="true" outlineLevel="0" collapsed="false">
      <c r="A25" s="3"/>
    </row>
    <row r="26" customFormat="false" ht="25.2" hidden="false" customHeight="true" outlineLevel="0" collapsed="false">
      <c r="A26" s="3"/>
    </row>
    <row r="27" customFormat="false" ht="25.2" hidden="false" customHeight="true" outlineLevel="0" collapsed="false">
      <c r="A27" s="3"/>
    </row>
    <row r="28" customFormat="false" ht="25.2" hidden="false" customHeight="true" outlineLevel="0" collapsed="false">
      <c r="A28" s="3"/>
    </row>
    <row r="29" customFormat="false" ht="25.2" hidden="false" customHeight="true" outlineLevel="0" collapsed="false">
      <c r="A29" s="3"/>
    </row>
    <row r="30" customFormat="false" ht="25.2" hidden="false" customHeight="true" outlineLevel="0" collapsed="false">
      <c r="A30" s="3"/>
    </row>
    <row r="31" customFormat="false" ht="25.2" hidden="false" customHeight="true" outlineLevel="0" collapsed="false">
      <c r="A31" s="3"/>
    </row>
    <row r="32" customFormat="false" ht="25.2" hidden="false" customHeight="true" outlineLevel="0" collapsed="false"/>
    <row r="33" customFormat="false" ht="25.2" hidden="false" customHeight="true" outlineLevel="0" collapsed="false"/>
    <row r="34" customFormat="false" ht="25.2" hidden="false" customHeight="true" outlineLevel="0" collapsed="false"/>
    <row r="35" customFormat="false" ht="25.2" hidden="false" customHeight="true" outlineLevel="0" collapsed="false"/>
    <row r="36" customFormat="false" ht="25.2" hidden="false" customHeight="true" outlineLevel="0" collapsed="false"/>
    <row r="37" customFormat="false" ht="25.2" hidden="false" customHeight="true" outlineLevel="0" collapsed="false"/>
    <row r="38" customFormat="false" ht="25.2" hidden="false" customHeight="true" outlineLevel="0" collapsed="false"/>
    <row r="39" customFormat="false" ht="25.2" hidden="false" customHeight="true" outlineLevel="0" collapsed="false"/>
    <row r="40" customFormat="false" ht="25.2" hidden="false" customHeight="true" outlineLevel="0" collapsed="false"/>
    <row r="41" customFormat="false" ht="25.2" hidden="false" customHeight="true" outlineLevel="0" collapsed="false"/>
    <row r="42" customFormat="false" ht="25.2" hidden="false" customHeight="true" outlineLevel="0" collapsed="false"/>
    <row r="43" customFormat="false" ht="25.2" hidden="false" customHeight="true" outlineLevel="0" collapsed="false"/>
    <row r="44" customFormat="false" ht="25.2" hidden="false" customHeight="true" outlineLevel="0" collapsed="false"/>
    <row r="45" customFormat="false" ht="25.2" hidden="false" customHeight="true" outlineLevel="0" collapsed="false"/>
    <row r="46" customFormat="false" ht="25.2" hidden="false" customHeight="true" outlineLevel="0" collapsed="false"/>
    <row r="47" customFormat="false" ht="25.2" hidden="false" customHeight="true" outlineLevel="0" collapsed="false"/>
    <row r="48" customFormat="false" ht="25.2" hidden="false" customHeight="true" outlineLevel="0" collapsed="false"/>
    <row r="49" customFormat="false" ht="25.2" hidden="false" customHeight="true" outlineLevel="0" collapsed="false"/>
    <row r="50" customFormat="false" ht="25.2" hidden="false" customHeight="true" outlineLevel="0" collapsed="false"/>
    <row r="51" customFormat="false" ht="25.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3" activeCellId="0" sqref="I3"/>
    </sheetView>
  </sheetViews>
  <sheetFormatPr defaultColWidth="9.13671875" defaultRowHeight="13.8" zeroHeight="false" outlineLevelRow="0" outlineLevelCol="0"/>
  <cols>
    <col collapsed="false" customWidth="true" hidden="false" outlineLevel="0" max="6" min="1" style="4" width="20.71"/>
    <col collapsed="false" customWidth="true" hidden="false" outlineLevel="0" max="7" min="7" style="5" width="20.71"/>
    <col collapsed="false" customWidth="true" hidden="false" outlineLevel="0" max="11" min="8" style="4" width="20.71"/>
    <col collapsed="false" customWidth="false" hidden="false" outlineLevel="0" max="1024" min="12" style="4" width="9.13"/>
  </cols>
  <sheetData>
    <row r="1" s="6" customFormat="true" ht="24.95" hidden="false" customHeight="true" outlineLevel="0" collapsed="false">
      <c r="A1" s="6" t="s">
        <v>8</v>
      </c>
      <c r="B1" s="6" t="s">
        <v>9</v>
      </c>
      <c r="C1" s="7" t="s">
        <v>10</v>
      </c>
      <c r="D1" s="7"/>
      <c r="F1" s="6" t="s">
        <v>8</v>
      </c>
      <c r="G1" s="6" t="s">
        <v>9</v>
      </c>
      <c r="H1" s="6" t="s">
        <v>10</v>
      </c>
      <c r="I1" s="6" t="s">
        <v>11</v>
      </c>
      <c r="J1" s="6" t="s">
        <v>10</v>
      </c>
    </row>
    <row r="2" customFormat="false" ht="24.95" hidden="false" customHeight="true" outlineLevel="0" collapsed="false">
      <c r="A2" s="4" t="s">
        <v>12</v>
      </c>
      <c r="B2" s="8" t="n">
        <f aca="false">200/3</f>
        <v>66.6666666666667</v>
      </c>
      <c r="F2" s="4" t="s">
        <v>13</v>
      </c>
      <c r="G2" s="9" t="n">
        <f aca="false">I3</f>
        <v>965.120865</v>
      </c>
      <c r="H2" s="10" t="s">
        <v>14</v>
      </c>
      <c r="I2" s="11" t="n">
        <v>28.5</v>
      </c>
      <c r="J2" s="10" t="s">
        <v>15</v>
      </c>
    </row>
    <row r="3" customFormat="false" ht="24.95" hidden="false" customHeight="true" outlineLevel="0" collapsed="false">
      <c r="A3" s="4" t="s">
        <v>16</v>
      </c>
      <c r="B3" s="12" t="n">
        <v>3.7</v>
      </c>
      <c r="C3" s="10" t="s">
        <v>17</v>
      </c>
      <c r="F3" s="4" t="s">
        <v>18</v>
      </c>
      <c r="G3" s="13" t="n">
        <v>1013.25</v>
      </c>
      <c r="H3" s="10" t="s">
        <v>14</v>
      </c>
      <c r="I3" s="5" t="n">
        <f aca="false">33.86389*I2</f>
        <v>965.120865</v>
      </c>
      <c r="J3" s="10" t="s">
        <v>14</v>
      </c>
    </row>
    <row r="4" customFormat="false" ht="24.95" hidden="false" customHeight="true" outlineLevel="0" collapsed="false">
      <c r="A4" s="4" t="s">
        <v>19</v>
      </c>
      <c r="B4" s="12" t="n">
        <v>1.038</v>
      </c>
      <c r="C4" s="10" t="s">
        <v>20</v>
      </c>
      <c r="F4" s="4" t="s">
        <v>21</v>
      </c>
      <c r="G4" s="13" t="n">
        <v>40.66</v>
      </c>
      <c r="H4" s="10" t="s">
        <v>22</v>
      </c>
    </row>
    <row r="5" customFormat="false" ht="24.95" hidden="false" customHeight="true" outlineLevel="0" collapsed="false">
      <c r="A5" s="4" t="s">
        <v>23</v>
      </c>
      <c r="B5" s="12" t="n">
        <f aca="false">5.4*10^-3</f>
        <v>0.0054</v>
      </c>
      <c r="C5" s="10" t="s">
        <v>24</v>
      </c>
      <c r="F5" s="4" t="s">
        <v>25</v>
      </c>
      <c r="G5" s="14" t="n">
        <v>0.008314</v>
      </c>
      <c r="H5" s="10" t="s">
        <v>26</v>
      </c>
    </row>
    <row r="6" customFormat="false" ht="24.95" hidden="false" customHeight="true" outlineLevel="0" collapsed="false">
      <c r="B6" s="15"/>
      <c r="F6" s="4" t="s">
        <v>27</v>
      </c>
      <c r="G6" s="13" t="n">
        <v>100</v>
      </c>
      <c r="H6" s="10" t="s">
        <v>28</v>
      </c>
    </row>
    <row r="7" customFormat="false" ht="24.95" hidden="false" customHeight="true" outlineLevel="0" collapsed="false">
      <c r="A7" s="4" t="s">
        <v>29</v>
      </c>
      <c r="B7" s="16" t="n">
        <v>3</v>
      </c>
      <c r="C7" s="17" t="n">
        <f aca="false">B7+ABS(G8)</f>
        <v>276.15</v>
      </c>
      <c r="D7" s="18" t="s">
        <v>30</v>
      </c>
      <c r="F7" s="4" t="s">
        <v>31</v>
      </c>
      <c r="G7" s="19" t="n">
        <f aca="false">G6+ABS(G8)</f>
        <v>373.15</v>
      </c>
      <c r="H7" s="10" t="s">
        <v>30</v>
      </c>
    </row>
    <row r="8" customFormat="false" ht="24.95" hidden="false" customHeight="true" outlineLevel="0" collapsed="false">
      <c r="A8" s="4" t="s">
        <v>32</v>
      </c>
      <c r="B8" s="20" t="n">
        <f aca="false">G14</f>
        <v>98.6195649797567</v>
      </c>
      <c r="C8" s="17" t="n">
        <f aca="false">B8+ABS(G8)</f>
        <v>371.769564979757</v>
      </c>
      <c r="D8" s="18" t="s">
        <v>30</v>
      </c>
      <c r="F8" s="4" t="s">
        <v>33</v>
      </c>
      <c r="G8" s="13" t="n">
        <v>-273.15</v>
      </c>
      <c r="H8" s="10" t="s">
        <v>28</v>
      </c>
    </row>
    <row r="9" customFormat="false" ht="24.95" hidden="false" customHeight="true" outlineLevel="0" collapsed="false">
      <c r="A9" s="4" t="s">
        <v>34</v>
      </c>
      <c r="B9" s="21" t="n">
        <v>68</v>
      </c>
      <c r="C9" s="17" t="n">
        <f aca="false">B9+ABS(G8)</f>
        <v>341.15</v>
      </c>
      <c r="D9" s="18" t="s">
        <v>30</v>
      </c>
      <c r="G9" s="13"/>
    </row>
    <row r="10" customFormat="false" ht="24.95" hidden="false" customHeight="true" outlineLevel="0" collapsed="false">
      <c r="A10" s="4" t="s">
        <v>35</v>
      </c>
      <c r="B10" s="21"/>
      <c r="C10" s="17"/>
      <c r="D10" s="18"/>
      <c r="F10" s="4" t="s">
        <v>36</v>
      </c>
      <c r="G10" s="22" t="n">
        <f aca="false">LN(G2/G3)</f>
        <v>-0.0486649233077329</v>
      </c>
    </row>
    <row r="11" customFormat="false" ht="24.95" hidden="false" customHeight="true" outlineLevel="0" collapsed="false">
      <c r="F11" s="4" t="s">
        <v>37</v>
      </c>
      <c r="G11" s="5" t="n">
        <f aca="false">G4/G5</f>
        <v>4890.54606687515</v>
      </c>
    </row>
    <row r="12" customFormat="false" ht="24.95" hidden="false" customHeight="true" outlineLevel="0" collapsed="false">
      <c r="A12" s="4" t="s">
        <v>38</v>
      </c>
      <c r="B12" s="4" t="n">
        <f aca="false">B2^(2/3)*B3*B4^(1/3)</f>
        <v>61.5942260475142</v>
      </c>
    </row>
    <row r="13" customFormat="false" ht="24.95" hidden="false" customHeight="true" outlineLevel="0" collapsed="false">
      <c r="A13" s="4" t="s">
        <v>39</v>
      </c>
      <c r="B13" s="4" t="n">
        <f aca="false">(B5*PI()^2*(4/3*PI())^(2/3))</f>
        <v>0.138490264509024</v>
      </c>
      <c r="F13" s="23" t="s">
        <v>40</v>
      </c>
      <c r="G13" s="24" t="n">
        <f aca="false">(G10/G11 - G7^-1)^-1*-1</f>
        <v>371.769564979757</v>
      </c>
      <c r="H13" s="25" t="s">
        <v>30</v>
      </c>
    </row>
    <row r="14" customFormat="false" ht="24.95" hidden="false" customHeight="true" outlineLevel="0" collapsed="false">
      <c r="A14" s="4" t="s">
        <v>41</v>
      </c>
      <c r="B14" s="4" t="n">
        <f aca="false">LN(0.76*(C7-C8)/(C9-C8))</f>
        <v>0.864301424950208</v>
      </c>
      <c r="F14" s="26" t="s">
        <v>40</v>
      </c>
      <c r="G14" s="27" t="n">
        <f aca="false">G13-273.15</f>
        <v>98.6195649797567</v>
      </c>
      <c r="H14" s="28" t="s">
        <v>28</v>
      </c>
    </row>
    <row r="15" s="18" customFormat="true" ht="24.95" hidden="false" customHeight="true" outlineLevel="0" collapsed="false">
      <c r="A15" s="4"/>
      <c r="B15" s="4"/>
      <c r="C15" s="4"/>
      <c r="D15" s="4"/>
      <c r="E15" s="4"/>
      <c r="F15" s="4"/>
      <c r="G15" s="22"/>
      <c r="H15" s="4"/>
    </row>
    <row r="16" customFormat="false" ht="24.95" hidden="false" customHeight="true" outlineLevel="0" collapsed="false">
      <c r="A16" s="18"/>
      <c r="B16" s="18" t="s">
        <v>42</v>
      </c>
      <c r="C16" s="29" t="s">
        <v>43</v>
      </c>
      <c r="D16" s="30" t="s">
        <v>42</v>
      </c>
      <c r="E16" s="18"/>
      <c r="F16" s="31" t="s">
        <v>44</v>
      </c>
      <c r="G16" s="32" t="n">
        <f aca="false">100/G14</f>
        <v>1.01399757766653</v>
      </c>
      <c r="H16" s="33" t="s">
        <v>45</v>
      </c>
    </row>
    <row r="17" customFormat="false" ht="24.95" hidden="false" customHeight="true" outlineLevel="0" collapsed="false">
      <c r="A17" s="4" t="s">
        <v>46</v>
      </c>
      <c r="B17" s="34" t="n">
        <f aca="false">B12/B13*B14</f>
        <v>384.402308207759</v>
      </c>
      <c r="C17" s="35" t="n">
        <f aca="false">INT(B17/60)</f>
        <v>6</v>
      </c>
      <c r="D17" s="36" t="n">
        <f aca="false">ROUND((B17/60-C17)*60,0)</f>
        <v>24</v>
      </c>
    </row>
    <row r="18" customFormat="false" ht="24.95" hidden="false" customHeight="true" outlineLevel="0" collapsed="false">
      <c r="A18" s="4" t="s">
        <v>47</v>
      </c>
    </row>
    <row r="19" customFormat="false" ht="24.95" hidden="false" customHeight="true" outlineLevel="0" collapsed="false">
      <c r="A19" s="4" t="s">
        <v>48</v>
      </c>
    </row>
    <row r="20" customFormat="false" ht="24.95" hidden="false" customHeight="true" outlineLevel="0" collapsed="false"/>
    <row r="21" customFormat="false" ht="24.95" hidden="false" customHeight="true" outlineLevel="0" collapsed="false">
      <c r="A21" s="4" t="s">
        <v>49</v>
      </c>
      <c r="B21" s="4" t="n">
        <v>677</v>
      </c>
      <c r="C21" s="10" t="s">
        <v>24</v>
      </c>
    </row>
    <row r="22" customFormat="false" ht="24.95" hidden="false" customHeight="true" outlineLevel="0" collapsed="false">
      <c r="A22" s="4" t="s">
        <v>50</v>
      </c>
      <c r="B22" s="4" t="n">
        <v>25</v>
      </c>
      <c r="C22" s="10" t="s">
        <v>24</v>
      </c>
    </row>
    <row r="23" customFormat="false" ht="24.95" hidden="false" customHeight="true" outlineLevel="0" collapsed="false">
      <c r="B23" s="4" t="n">
        <f aca="false">B21/B22</f>
        <v>27.08</v>
      </c>
    </row>
    <row r="24" customFormat="false" ht="24.95" hidden="false" customHeight="true" outlineLevel="0" collapsed="false">
      <c r="A24" s="4" t="s">
        <v>51</v>
      </c>
      <c r="B24" s="4" t="n">
        <v>1</v>
      </c>
    </row>
    <row r="25" customFormat="false" ht="24.95" hidden="false" customHeight="true" outlineLevel="0" collapsed="false">
      <c r="A25" s="4" t="s">
        <v>52</v>
      </c>
      <c r="B25" s="4" t="n">
        <v>5</v>
      </c>
    </row>
    <row r="26" customFormat="false" ht="24.95" hidden="false" customHeight="true" outlineLevel="0" collapsed="false">
      <c r="A26" s="4" t="s">
        <v>53</v>
      </c>
      <c r="B26" s="5" t="n">
        <f aca="false">(B24*B21+B22*B25)/(B24+B25)</f>
        <v>133.666666666667</v>
      </c>
    </row>
    <row r="27" customFormat="false" ht="24.95" hidden="false" customHeight="true" outlineLevel="0" collapsed="false"/>
    <row r="28" customFormat="false" ht="24.95" hidden="false" customHeight="true" outlineLevel="0" collapsed="false"/>
    <row r="29" customFormat="false" ht="24.95" hidden="false" customHeight="true" outlineLevel="0" collapsed="false"/>
    <row r="30" customFormat="false" ht="24.95" hidden="false" customHeight="true" outlineLevel="0" collapsed="false"/>
  </sheetData>
  <mergeCells count="1">
    <mergeCell ref="C1:D1"/>
  </mergeCells>
  <dataValidations count="1">
    <dataValidation allowBlank="true" operator="equal" showDropDown="false" showErrorMessage="true" showInputMessage="false" sqref="B10" type="list">
      <formula1>'Look Ups'!$A$2:$A$6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sheetData>
    <row r="1" customFormat="false" ht="12.8" hidden="false" customHeight="false" outlineLevel="0" collapsed="false">
      <c r="A1" s="0" t="s">
        <v>35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38987</TotalTime>
  <Application>LibreOffice/7.0.4.2$Linux_AARCH64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2022-04-04T16:27:50Z</dcterms:created>
  <dc:creator>Jason Spiller</dc:creator>
  <dc:description/>
  <dc:language>en-US</dc:language>
  <cp:lastModifiedBy/>
  <dcterms:modified xsi:type="dcterms:W3CDTF">2022-10-30T10:10:14Z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