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관리 보안 운영 part2\01. 자산분석\01. 자산분석\02. Gap분석\02. Gap분석\#1 Shop 인프라 진단결과\"/>
    </mc:Choice>
  </mc:AlternateContent>
  <xr:revisionPtr revIDLastSave="0" documentId="13_ncr:1_{EC24D2BF-7C36-4C65-9098-0787C37B997F}" xr6:coauthVersionLast="45" xr6:coauthVersionMax="45" xr10:uidLastSave="{00000000-0000-0000-0000-000000000000}"/>
  <bookViews>
    <workbookView minimized="1" xWindow="1536" yWindow="1536" windowWidth="20544" windowHeight="8964" firstSheet="2" activeTab="2" xr2:uid="{00000000-000D-0000-FFFF-FFFF00000000}"/>
  </bookViews>
  <sheets>
    <sheet name="표지" sheetId="1" r:id="rId1"/>
    <sheet name="점검대상" sheetId="2" r:id="rId2"/>
    <sheet name="데이터베이스요약" sheetId="3" r:id="rId3"/>
    <sheet name="Member DB" sheetId="6" r:id="rId4"/>
    <sheet name="Goods DB" sheetId="7" r:id="rId5"/>
    <sheet name="Order DB" sheetId="8" r:id="rId6"/>
  </sheets>
  <definedNames>
    <definedName name="_xlnm._FilterDatabase" localSheetId="2" hidden="1">데이터베이스요약!$F$3:$F$34</definedName>
    <definedName name="_xlnm.Print_Titles" localSheetId="2">데이터베이스요약!$A:$E</definedName>
  </definedNames>
  <calcPr calcId="181029"/>
</workbook>
</file>

<file path=xl/calcChain.xml><?xml version="1.0" encoding="utf-8"?>
<calcChain xmlns="http://schemas.openxmlformats.org/spreadsheetml/2006/main">
  <c r="C1" i="8" l="1"/>
  <c r="C1" i="7"/>
  <c r="C1" i="6"/>
  <c r="L26" i="3"/>
  <c r="I4" i="3"/>
  <c r="I22" i="3"/>
  <c r="E5" i="2"/>
  <c r="L10" i="3"/>
  <c r="I5" i="3"/>
  <c r="I21" i="3"/>
  <c r="L17" i="3"/>
  <c r="I20" i="3"/>
  <c r="L18" i="3"/>
  <c r="I12" i="3"/>
  <c r="L3" i="3"/>
  <c r="I8" i="3"/>
  <c r="L12" i="3"/>
  <c r="L27" i="3"/>
  <c r="L24" i="3"/>
  <c r="L9" i="3"/>
  <c r="L22" i="3"/>
  <c r="L23" i="3"/>
  <c r="L7" i="3"/>
  <c r="I26" i="3"/>
  <c r="L5" i="3"/>
  <c r="D6" i="2"/>
  <c r="L19" i="3"/>
  <c r="I25" i="3"/>
  <c r="L15" i="3"/>
  <c r="L6" i="3"/>
  <c r="I15" i="3"/>
  <c r="I10" i="3"/>
  <c r="I24" i="3"/>
  <c r="E6" i="2"/>
  <c r="I16" i="3"/>
  <c r="L8" i="3"/>
  <c r="L4" i="3"/>
  <c r="I14" i="3"/>
  <c r="L20" i="3"/>
  <c r="L21" i="3"/>
  <c r="L16" i="3"/>
  <c r="D4" i="2"/>
  <c r="I18" i="3"/>
  <c r="I7" i="3"/>
  <c r="L25" i="3"/>
  <c r="I17" i="3"/>
  <c r="L14" i="3"/>
  <c r="I19" i="3"/>
  <c r="I3" i="3"/>
  <c r="I6" i="3"/>
  <c r="I13" i="3"/>
  <c r="D5" i="2"/>
  <c r="I9" i="3"/>
  <c r="I27" i="3"/>
  <c r="L11" i="3"/>
  <c r="I11" i="3"/>
  <c r="L13" i="3"/>
  <c r="I23" i="3"/>
  <c r="N5" i="3" l="1"/>
  <c r="N13" i="3"/>
  <c r="M13" i="3"/>
  <c r="N21" i="3"/>
  <c r="M21" i="3"/>
  <c r="N8" i="3"/>
  <c r="M8" i="3"/>
  <c r="N16" i="3"/>
  <c r="N24" i="3"/>
  <c r="N11" i="3"/>
  <c r="N19" i="3"/>
  <c r="M19" i="3"/>
  <c r="N27" i="3"/>
  <c r="M27" i="3"/>
  <c r="N4" i="3"/>
  <c r="L28" i="3"/>
  <c r="N20" i="3"/>
  <c r="M20" i="3"/>
  <c r="N6" i="3"/>
  <c r="M14" i="3"/>
  <c r="N14" i="3"/>
  <c r="M22" i="3"/>
  <c r="N22" i="3"/>
  <c r="N9" i="3"/>
  <c r="N17" i="3"/>
  <c r="M17" i="3"/>
  <c r="N25" i="3"/>
  <c r="M25" i="3"/>
  <c r="N12" i="3"/>
  <c r="M12" i="3"/>
  <c r="N7" i="3"/>
  <c r="M15" i="3"/>
  <c r="N15" i="3"/>
  <c r="M23" i="3"/>
  <c r="N23" i="3"/>
  <c r="N10" i="3"/>
  <c r="N18" i="3"/>
  <c r="M18" i="3"/>
  <c r="N26" i="3"/>
  <c r="J13" i="3"/>
  <c r="K13" i="3"/>
  <c r="K21" i="3"/>
  <c r="J21" i="3"/>
  <c r="K8" i="3"/>
  <c r="J8" i="3"/>
  <c r="K16" i="3"/>
  <c r="K20" i="3"/>
  <c r="J20" i="3"/>
  <c r="K11" i="3"/>
  <c r="K19" i="3"/>
  <c r="J19" i="3"/>
  <c r="K27" i="3"/>
  <c r="J27" i="3"/>
  <c r="K15" i="3"/>
  <c r="J23" i="3"/>
  <c r="K23" i="3"/>
  <c r="K5" i="3"/>
  <c r="K24" i="3"/>
  <c r="K12" i="3"/>
  <c r="J12" i="3"/>
  <c r="K6" i="3"/>
  <c r="J14" i="3"/>
  <c r="K14" i="3"/>
  <c r="J22" i="3"/>
  <c r="K22" i="3"/>
  <c r="K9" i="3"/>
  <c r="K17" i="3"/>
  <c r="J17" i="3"/>
  <c r="K25" i="3"/>
  <c r="J25" i="3"/>
  <c r="J4" i="3"/>
  <c r="I28" i="3"/>
  <c r="K4" i="3"/>
  <c r="K7" i="3"/>
  <c r="K10" i="3"/>
  <c r="K18" i="3"/>
  <c r="J18" i="3"/>
  <c r="K26" i="3"/>
  <c r="E27" i="3"/>
  <c r="E26" i="3"/>
  <c r="M26" i="3" s="1"/>
  <c r="E25" i="3"/>
  <c r="E24" i="3"/>
  <c r="J24" i="3" s="1"/>
  <c r="E23" i="3"/>
  <c r="E22" i="3"/>
  <c r="E21" i="3"/>
  <c r="E20" i="3"/>
  <c r="E19" i="3"/>
  <c r="E18" i="3"/>
  <c r="E17" i="3"/>
  <c r="E16" i="3"/>
  <c r="J16" i="3" s="1"/>
  <c r="E15" i="3"/>
  <c r="J15" i="3" s="1"/>
  <c r="E14" i="3"/>
  <c r="E13" i="3"/>
  <c r="E12" i="3"/>
  <c r="E11" i="3"/>
  <c r="M11" i="3" s="1"/>
  <c r="E10" i="3"/>
  <c r="M10" i="3" s="1"/>
  <c r="E9" i="3"/>
  <c r="J9" i="3" s="1"/>
  <c r="E8" i="3"/>
  <c r="E7" i="3"/>
  <c r="J7" i="3" s="1"/>
  <c r="E6" i="3"/>
  <c r="M6" i="3" s="1"/>
  <c r="E5" i="3"/>
  <c r="M5" i="3" s="1"/>
  <c r="E4" i="3"/>
  <c r="M4" i="3" s="1"/>
  <c r="F11" i="3"/>
  <c r="F12" i="3"/>
  <c r="F19" i="3"/>
  <c r="F26" i="3"/>
  <c r="F23" i="3"/>
  <c r="F18" i="3"/>
  <c r="F3" i="3"/>
  <c r="F15" i="3"/>
  <c r="F10" i="3"/>
  <c r="F21" i="3"/>
  <c r="F20" i="3"/>
  <c r="F6" i="3"/>
  <c r="F7" i="3"/>
  <c r="F5" i="3"/>
  <c r="F24" i="3"/>
  <c r="F8" i="3"/>
  <c r="F4" i="3"/>
  <c r="F27" i="3"/>
  <c r="E4" i="2"/>
  <c r="F22" i="3"/>
  <c r="F13" i="3"/>
  <c r="F17" i="3"/>
  <c r="F14" i="3"/>
  <c r="F16" i="3"/>
  <c r="F25" i="3"/>
  <c r="F9" i="3"/>
  <c r="J10" i="3" l="1"/>
  <c r="J5" i="3"/>
  <c r="J26" i="3"/>
  <c r="J11" i="3"/>
  <c r="M7" i="3"/>
  <c r="O7" i="3" s="1"/>
  <c r="M9" i="3"/>
  <c r="O9" i="3" s="1"/>
  <c r="J6" i="3"/>
  <c r="M24" i="3"/>
  <c r="M32" i="3" s="1"/>
  <c r="M16" i="3"/>
  <c r="O16" i="3" s="1"/>
  <c r="O27" i="3"/>
  <c r="O12" i="3"/>
  <c r="M33" i="3"/>
  <c r="O20" i="3"/>
  <c r="O21" i="3"/>
  <c r="N33" i="3"/>
  <c r="O19" i="3"/>
  <c r="O11" i="3"/>
  <c r="O4" i="3"/>
  <c r="O23" i="3"/>
  <c r="O14" i="3"/>
  <c r="O17" i="3"/>
  <c r="O5" i="3"/>
  <c r="K32" i="3"/>
  <c r="J33" i="3"/>
  <c r="O25" i="3"/>
  <c r="O22" i="3"/>
  <c r="O8" i="3"/>
  <c r="O15" i="3"/>
  <c r="O6" i="3"/>
  <c r="N32" i="3"/>
  <c r="O13" i="3"/>
  <c r="M31" i="3"/>
  <c r="L31" i="3" s="1"/>
  <c r="O26" i="3"/>
  <c r="N31" i="3"/>
  <c r="O18" i="3"/>
  <c r="N29" i="3"/>
  <c r="N30" i="3"/>
  <c r="K33" i="3"/>
  <c r="O10" i="3"/>
  <c r="J32" i="3"/>
  <c r="K31" i="3"/>
  <c r="J31" i="3"/>
  <c r="I31" i="3" s="1"/>
  <c r="K30" i="3"/>
  <c r="K29" i="3"/>
  <c r="E30" i="3"/>
  <c r="E33" i="3"/>
  <c r="E29" i="3"/>
  <c r="E32" i="3"/>
  <c r="H5" i="3"/>
  <c r="G5" i="3"/>
  <c r="H13" i="3"/>
  <c r="G13" i="3"/>
  <c r="G7" i="3"/>
  <c r="H7" i="3"/>
  <c r="G15" i="3"/>
  <c r="H15" i="3"/>
  <c r="G23" i="3"/>
  <c r="H23" i="3"/>
  <c r="H24" i="3"/>
  <c r="G24" i="3"/>
  <c r="H8" i="3"/>
  <c r="G8" i="3"/>
  <c r="H16" i="3"/>
  <c r="G16" i="3"/>
  <c r="H21" i="3"/>
  <c r="G21" i="3"/>
  <c r="G9" i="3"/>
  <c r="H9" i="3"/>
  <c r="G17" i="3"/>
  <c r="H17" i="3"/>
  <c r="G25" i="3"/>
  <c r="H25" i="3"/>
  <c r="H4" i="3"/>
  <c r="F28" i="3"/>
  <c r="G4" i="3"/>
  <c r="G11" i="3"/>
  <c r="H11" i="3"/>
  <c r="H12" i="3"/>
  <c r="G12" i="3"/>
  <c r="G19" i="3"/>
  <c r="H19" i="3"/>
  <c r="H20" i="3"/>
  <c r="G20" i="3"/>
  <c r="G27" i="3"/>
  <c r="H27" i="3"/>
  <c r="H6" i="3"/>
  <c r="G6" i="3"/>
  <c r="G10" i="3"/>
  <c r="H10" i="3"/>
  <c r="G14" i="3"/>
  <c r="H14" i="3"/>
  <c r="G18" i="3"/>
  <c r="H18" i="3"/>
  <c r="H22" i="3"/>
  <c r="G22" i="3"/>
  <c r="G26" i="3"/>
  <c r="H26" i="3"/>
  <c r="E31" i="3"/>
  <c r="J29" i="3" l="1"/>
  <c r="O24" i="3"/>
  <c r="O32" i="3" s="1"/>
  <c r="J30" i="3"/>
  <c r="J34" i="3" s="1"/>
  <c r="M29" i="3"/>
  <c r="L29" i="3" s="1"/>
  <c r="M30" i="3"/>
  <c r="L30" i="3" s="1"/>
  <c r="O33" i="3"/>
  <c r="L33" i="3"/>
  <c r="L32" i="3"/>
  <c r="O30" i="3"/>
  <c r="I32" i="3"/>
  <c r="O29" i="3"/>
  <c r="I33" i="3"/>
  <c r="I29" i="3"/>
  <c r="O31" i="3"/>
  <c r="N34" i="3"/>
  <c r="K34" i="3"/>
  <c r="E34" i="3"/>
  <c r="H30" i="3"/>
  <c r="H33" i="3"/>
  <c r="G31" i="3"/>
  <c r="F31" i="3" s="1"/>
  <c r="G33" i="3"/>
  <c r="G29" i="3"/>
  <c r="H32" i="3"/>
  <c r="H31" i="3"/>
  <c r="G30" i="3"/>
  <c r="G32" i="3"/>
  <c r="H29" i="3"/>
  <c r="I30" i="3" l="1"/>
  <c r="M34" i="3"/>
  <c r="L34" i="3" s="1"/>
  <c r="O34" i="3"/>
  <c r="I34" i="3"/>
  <c r="F33" i="3"/>
  <c r="D29" i="3"/>
  <c r="A29" i="3" s="1"/>
  <c r="D33" i="3"/>
  <c r="A33" i="3" s="1"/>
  <c r="D31" i="3"/>
  <c r="A31" i="3" s="1"/>
  <c r="H34" i="3"/>
  <c r="F32" i="3"/>
  <c r="D32" i="3"/>
  <c r="A32" i="3" s="1"/>
  <c r="F29" i="3"/>
  <c r="F30" i="3"/>
  <c r="D30" i="3"/>
  <c r="A30" i="3" s="1"/>
  <c r="G34" i="3"/>
  <c r="F34" i="3" l="1"/>
  <c r="D34" i="3"/>
</calcChain>
</file>

<file path=xl/sharedStrings.xml><?xml version="1.0" encoding="utf-8"?>
<sst xmlns="http://schemas.openxmlformats.org/spreadsheetml/2006/main" count="525" uniqueCount="212">
  <si>
    <t>점검 대상</t>
    <phoneticPr fontId="8" type="noConversion"/>
  </si>
  <si>
    <t>No</t>
    <phoneticPr fontId="8" type="noConversion"/>
  </si>
  <si>
    <t>구분</t>
    <phoneticPr fontId="8" type="noConversion"/>
  </si>
  <si>
    <t>용도</t>
    <phoneticPr fontId="8" type="noConversion"/>
  </si>
  <si>
    <t>버전</t>
    <phoneticPr fontId="8" type="noConversion"/>
  </si>
  <si>
    <t>IP</t>
    <phoneticPr fontId="8" type="noConversion"/>
  </si>
  <si>
    <t>호스트명</t>
    <phoneticPr fontId="8" type="noConversion"/>
  </si>
  <si>
    <t>비고</t>
    <phoneticPr fontId="2" type="noConversion"/>
  </si>
  <si>
    <t>DB</t>
    <phoneticPr fontId="15" type="noConversion"/>
  </si>
  <si>
    <t>데이터베이스 요약</t>
    <phoneticPr fontId="2" type="noConversion"/>
  </si>
  <si>
    <t>구분</t>
  </si>
  <si>
    <t>점 검 항 목</t>
  </si>
  <si>
    <t>위험도</t>
  </si>
  <si>
    <t>지수</t>
    <phoneticPr fontId="2" type="noConversion"/>
  </si>
  <si>
    <t>최대값</t>
    <phoneticPr fontId="2" type="noConversion"/>
  </si>
  <si>
    <t>현재값</t>
    <phoneticPr fontId="2" type="noConversion"/>
  </si>
  <si>
    <t>항목별 
취약점 개수</t>
    <phoneticPr fontId="2" type="noConversion"/>
  </si>
  <si>
    <t>계정
관리</t>
    <phoneticPr fontId="8" type="noConversion"/>
  </si>
  <si>
    <t>D-1</t>
    <phoneticPr fontId="2" type="noConversion"/>
  </si>
  <si>
    <t>기본 계정의 패스워드, 정책 등을 변경하여 사용</t>
    <phoneticPr fontId="2" type="noConversion"/>
  </si>
  <si>
    <t>상</t>
    <phoneticPr fontId="2" type="noConversion"/>
  </si>
  <si>
    <t>D-2</t>
    <phoneticPr fontId="2" type="noConversion"/>
  </si>
  <si>
    <t>scott 등 Demonstration 및 불필요 계정을 제거하거나 잠금설정 후 사용</t>
    <phoneticPr fontId="2" type="noConversion"/>
  </si>
  <si>
    <t>D-3</t>
  </si>
  <si>
    <t>패스워드의 사용기간 및 복잡도를 기관의 정책에 맞도록 설정</t>
    <phoneticPr fontId="2" type="noConversion"/>
  </si>
  <si>
    <t>D-4</t>
  </si>
  <si>
    <t>데이터베이스 관리자 권한을 꼭 필요한 계정 및 그룹에 허용</t>
    <phoneticPr fontId="2" type="noConversion"/>
  </si>
  <si>
    <t>D-5</t>
  </si>
  <si>
    <t>패스워드 재사용에 대한 제약</t>
    <phoneticPr fontId="2" type="noConversion"/>
  </si>
  <si>
    <t>중</t>
    <phoneticPr fontId="2" type="noConversion"/>
  </si>
  <si>
    <t>D-6</t>
    <phoneticPr fontId="2" type="noConversion"/>
  </si>
  <si>
    <t>DB 사용자 계정 개별적 부여</t>
    <phoneticPr fontId="2" type="noConversion"/>
  </si>
  <si>
    <t>접근
관리</t>
    <phoneticPr fontId="8" type="noConversion"/>
  </si>
  <si>
    <t>D-7</t>
    <phoneticPr fontId="2" type="noConversion"/>
  </si>
  <si>
    <t>원격에서 DB 서버로의 접속 제한</t>
    <phoneticPr fontId="2" type="noConversion"/>
  </si>
  <si>
    <t>D-8</t>
  </si>
  <si>
    <t>DBA 이외의 인가되지 않은 사용자 시스템 테이블접근 제한 설정</t>
    <phoneticPr fontId="2" type="noConversion"/>
  </si>
  <si>
    <t>D-9</t>
  </si>
  <si>
    <t>오라클 데이터베이스의 경우 리스너 패스워드 설정</t>
    <phoneticPr fontId="2" type="noConversion"/>
  </si>
  <si>
    <t>D-10</t>
  </si>
  <si>
    <t>불필요한 ODBC/OLE-DB 데이터 소스와 드라이브 제거</t>
  </si>
  <si>
    <t>D-11</t>
  </si>
  <si>
    <t>일정 횟수의 로그인 실패시 잠금 정책 설정</t>
    <phoneticPr fontId="2" type="noConversion"/>
  </si>
  <si>
    <t>D-12</t>
  </si>
  <si>
    <t>데이터베이스의 주요 파일 보호 등을 위해 DB 계정의 umask를 022 이상으로 설정</t>
  </si>
  <si>
    <t>하</t>
    <phoneticPr fontId="2" type="noConversion"/>
  </si>
  <si>
    <t>D-13</t>
  </si>
  <si>
    <t>데이터베이스의 주요 설정파일, 패스워드 파일 등 주요 파일들의 접근 권한 설정</t>
    <phoneticPr fontId="2" type="noConversion"/>
  </si>
  <si>
    <t>D-14</t>
  </si>
  <si>
    <t>관리자 이외의 사용자가 오라클 리스너의 접속을 통해 리스너 로그 및 trace 파일에 대한 변경 권한 제한</t>
    <phoneticPr fontId="2" type="noConversion"/>
  </si>
  <si>
    <t>옵션
관리</t>
    <phoneticPr fontId="15" type="noConversion"/>
  </si>
  <si>
    <t>D-15</t>
    <phoneticPr fontId="2" type="noConversion"/>
  </si>
  <si>
    <t>응용 프로그램 또는 DBA 계정의 Role이 Public으로 설정되지 않도록 조정</t>
    <phoneticPr fontId="2" type="noConversion"/>
  </si>
  <si>
    <t>D-16</t>
  </si>
  <si>
    <t>OS_ROLES, REMOTE_OS_AUTHENTICATION,  REMOTE_OS_ROLES를 FALSE로 설정</t>
    <phoneticPr fontId="2" type="noConversion"/>
  </si>
  <si>
    <t>D-17</t>
  </si>
  <si>
    <t>패스워드 확인함수가 설정되어 적용되는가?</t>
    <phoneticPr fontId="2" type="noConversion"/>
  </si>
  <si>
    <t>D-18</t>
  </si>
  <si>
    <t>인가되지 않은 Object Owner가 존재하지 않는가?</t>
    <phoneticPr fontId="2" type="noConversion"/>
  </si>
  <si>
    <t>D-19</t>
  </si>
  <si>
    <t>grant option이 role에 의해 부여되도록 설정</t>
    <phoneticPr fontId="2" type="noConversion"/>
  </si>
  <si>
    <t>D-20</t>
  </si>
  <si>
    <t>데이터베이스의 자원 제한 기능을 TRUE로 설정</t>
    <phoneticPr fontId="2" type="noConversion"/>
  </si>
  <si>
    <t>패치
관리</t>
    <phoneticPr fontId="2" type="noConversion"/>
  </si>
  <si>
    <t>D-21</t>
    <phoneticPr fontId="2" type="noConversion"/>
  </si>
  <si>
    <t>데이터베이스에 대해 최신 보안패치와 벤더 권고사항을 모두 적용</t>
  </si>
  <si>
    <t>D-22</t>
    <phoneticPr fontId="2" type="noConversion"/>
  </si>
  <si>
    <t>보안에 취약하지 않은 버전의 데이터베이스를 사용하고 있는가?</t>
    <phoneticPr fontId="2" type="noConversion"/>
  </si>
  <si>
    <t>로그
관리</t>
    <phoneticPr fontId="2" type="noConversion"/>
  </si>
  <si>
    <t>D-23</t>
    <phoneticPr fontId="2" type="noConversion"/>
  </si>
  <si>
    <t>데이터베이스의 접근, 변경, 삭제 등의 감사기록이 기관의 감사기록 정책에 적합하도록 설정</t>
    <phoneticPr fontId="2" type="noConversion"/>
  </si>
  <si>
    <t>D-24</t>
    <phoneticPr fontId="2" type="noConversion"/>
  </si>
  <si>
    <t>Audit Table이 데이터베이스 관리자 계정에 속해 있도록 설정</t>
    <phoneticPr fontId="2" type="noConversion"/>
  </si>
  <si>
    <t>장비 별 취약점 개수</t>
    <phoneticPr fontId="2" type="noConversion"/>
  </si>
  <si>
    <t>총점</t>
    <phoneticPr fontId="15" type="noConversion"/>
  </si>
  <si>
    <t>결과</t>
    <phoneticPr fontId="2" type="noConversion"/>
  </si>
  <si>
    <t>상</t>
    <phoneticPr fontId="8" type="noConversion"/>
  </si>
  <si>
    <t>양호</t>
    <phoneticPr fontId="2" type="noConversion"/>
  </si>
  <si>
    <t>중</t>
    <phoneticPr fontId="8" type="noConversion"/>
  </si>
  <si>
    <t>하</t>
    <phoneticPr fontId="8" type="noConversion"/>
  </si>
  <si>
    <t>취약</t>
    <phoneticPr fontId="2" type="noConversion"/>
  </si>
  <si>
    <t>HOSTNAME</t>
  </si>
  <si>
    <t>IP</t>
  </si>
  <si>
    <t>현재상태</t>
  </si>
  <si>
    <t>데이터베이스의 자원 제한 기능을 TRUE로 설정</t>
  </si>
  <si>
    <t>DBMS 취약점 점검 상세 보고서</t>
    <phoneticPr fontId="2" type="noConversion"/>
  </si>
  <si>
    <t>Version</t>
    <phoneticPr fontId="2" type="noConversion"/>
  </si>
  <si>
    <t>192.168.60.134</t>
    <phoneticPr fontId="2" type="noConversion"/>
  </si>
  <si>
    <t>점검
결과</t>
    <phoneticPr fontId="2" type="noConversion"/>
  </si>
  <si>
    <t>계정
관리</t>
    <phoneticPr fontId="8" type="noConversion"/>
  </si>
  <si>
    <t>D-1</t>
    <phoneticPr fontId="2" type="noConversion"/>
  </si>
  <si>
    <t>기본 계정의 패스워드, 정책 등을 변경하여 사용</t>
    <phoneticPr fontId="2" type="noConversion"/>
  </si>
  <si>
    <t>상</t>
    <phoneticPr fontId="2" type="noConversion"/>
  </si>
  <si>
    <t>양호</t>
    <phoneticPr fontId="2" type="noConversion"/>
  </si>
  <si>
    <t xml:space="preserve">
패스워드를 변경하여 사용하고 있으므로 양호
</t>
    <phoneticPr fontId="2" type="noConversion"/>
  </si>
  <si>
    <t>D-2</t>
    <phoneticPr fontId="2" type="noConversion"/>
  </si>
  <si>
    <t>scott 등 Demonstration 및 불필요 계정을 제거하거나 잠금설정 후 사용</t>
    <phoneticPr fontId="2" type="noConversion"/>
  </si>
  <si>
    <t>불필요한 계정이 존재하지 않으므로 양호</t>
    <phoneticPr fontId="2" type="noConversion"/>
  </si>
  <si>
    <t>패스워드의 사용기간 및 복잡도를 기관의 정책에 맞도록 설정</t>
    <phoneticPr fontId="2" type="noConversion"/>
  </si>
  <si>
    <t>취약</t>
    <phoneticPr fontId="2" type="noConversion"/>
  </si>
  <si>
    <t>패스워드 정책이 설정되어 있지 않으므로 취약</t>
    <phoneticPr fontId="2" type="noConversion"/>
  </si>
  <si>
    <t>데이터베이스 관리자 권한을 꼭 필요한 계정 및 그룹에 허용</t>
    <phoneticPr fontId="2" type="noConversion"/>
  </si>
  <si>
    <t>관리자 권한은 root에게만 허용되어 있으므로 양호</t>
    <phoneticPr fontId="2" type="noConversion"/>
  </si>
  <si>
    <t>패스워드 재사용에 대한 제약</t>
    <phoneticPr fontId="2" type="noConversion"/>
  </si>
  <si>
    <t>중</t>
    <phoneticPr fontId="2" type="noConversion"/>
  </si>
  <si>
    <t>N/A</t>
    <phoneticPr fontId="2" type="noConversion"/>
  </si>
  <si>
    <t xml:space="preserve">
Oracle 환경에 대한 설정부분으로 MySQL 해당사항 없음
</t>
    <phoneticPr fontId="2" type="noConversion"/>
  </si>
  <si>
    <t>D-6</t>
    <phoneticPr fontId="2" type="noConversion"/>
  </si>
  <si>
    <t>DB 사용자 계정 개별적 부여</t>
    <phoneticPr fontId="2" type="noConversion"/>
  </si>
  <si>
    <t>사용자 계정에 따라 알맞은 권한이 부여되어 있으므로 양호</t>
    <phoneticPr fontId="2" type="noConversion"/>
  </si>
  <si>
    <t>접근
관리</t>
    <phoneticPr fontId="8" type="noConversion"/>
  </si>
  <si>
    <t>D-7</t>
    <phoneticPr fontId="2" type="noConversion"/>
  </si>
  <si>
    <t>원격에서 DB 서버로의 접속 제한</t>
    <phoneticPr fontId="2" type="noConversion"/>
  </si>
  <si>
    <t>정해진 IP 주소만 원격 접속을 허용하고 있으므로 양호</t>
    <phoneticPr fontId="2" type="noConversion"/>
  </si>
  <si>
    <t>DBA 이외의 인가되지 않은 사용자 시스템 테이블접근 제한 설정</t>
    <phoneticPr fontId="2" type="noConversion"/>
  </si>
  <si>
    <t>일반 사용자는 정해진 테이블에만 접근이 가능하도록 설정되어 있으므로 양호</t>
    <phoneticPr fontId="2" type="noConversion"/>
  </si>
  <si>
    <t>오라클 데이터베이스의 경우 리스너 패스워드 설정</t>
    <phoneticPr fontId="2" type="noConversion"/>
  </si>
  <si>
    <t>Windows 에서 ODBC/OLE-DB 확인부분으로 MySQL 해당사항 없음</t>
    <phoneticPr fontId="2" type="noConversion"/>
  </si>
  <si>
    <t>일정 횟수의 로그인 실패시 잠금 정책 설정</t>
    <phoneticPr fontId="2" type="noConversion"/>
  </si>
  <si>
    <t xml:space="preserve">
MySQL 에서 기능을 제공하지 않고 있으며, Oracle 환경에 해당하므로 해당사항 없음
</t>
    <phoneticPr fontId="2" type="noConversion"/>
  </si>
  <si>
    <t>하</t>
    <phoneticPr fontId="2" type="noConversion"/>
  </si>
  <si>
    <t>데이터베이스의 주요 설정파일, 패스워드 파일 등 주요 파일들의 접근 권한 설정</t>
    <phoneticPr fontId="2" type="noConversion"/>
  </si>
  <si>
    <t>관리자 이외의 사용자가 오라클 리스너의 접속을 통해 리스너 로그 및 trace 파일에 대한 변경 권한 제한</t>
    <phoneticPr fontId="2" type="noConversion"/>
  </si>
  <si>
    <t>옵션
관리</t>
    <phoneticPr fontId="15" type="noConversion"/>
  </si>
  <si>
    <t>D-15</t>
    <phoneticPr fontId="2" type="noConversion"/>
  </si>
  <si>
    <t>응용 프로그램 또는 DBA 계정의 Role이 Public으로 설정되지 않도록 조정</t>
    <phoneticPr fontId="2" type="noConversion"/>
  </si>
  <si>
    <t>Oracle 및 MSSQL 환경에 대한 설정부분으로 MySQL 해당사항 없음</t>
    <phoneticPr fontId="2" type="noConversion"/>
  </si>
  <si>
    <t>OS_ROLES, REMOTE_OS_AUTHENTICATION,  REMOTE_OS_ROLES를 FALSE로 설정</t>
    <phoneticPr fontId="2" type="noConversion"/>
  </si>
  <si>
    <t>패스워드 확인함수가 설정되어 적용되는가?</t>
    <phoneticPr fontId="2" type="noConversion"/>
  </si>
  <si>
    <t>인가되지 않은 Object Owner가 존재하지 않는가?</t>
    <phoneticPr fontId="2" type="noConversion"/>
  </si>
  <si>
    <t>grant option이 role에 의해 부여되도록 설정</t>
    <phoneticPr fontId="2" type="noConversion"/>
  </si>
  <si>
    <t>패치
관리</t>
    <phoneticPr fontId="2" type="noConversion"/>
  </si>
  <si>
    <t>D-21</t>
    <phoneticPr fontId="2" type="noConversion"/>
  </si>
  <si>
    <t xml:space="preserve">
최신 버전의 데이터베이스가 적용되어 있으므로 양호
</t>
    <phoneticPr fontId="2" type="noConversion"/>
  </si>
  <si>
    <t>D-22</t>
    <phoneticPr fontId="2" type="noConversion"/>
  </si>
  <si>
    <t>데이터베이스의 접근, 변경, 삭제 등의 감사기록이 기관의 감사기록 정책에 적합하도록 설정</t>
    <phoneticPr fontId="2" type="noConversion"/>
  </si>
  <si>
    <t>로그
관리</t>
    <phoneticPr fontId="2" type="noConversion"/>
  </si>
  <si>
    <t>D-23</t>
    <phoneticPr fontId="2" type="noConversion"/>
  </si>
  <si>
    <t>보안에 취약하지 않은 버전의 데이터베이스를 사용하고 있는가?</t>
    <phoneticPr fontId="2" type="noConversion"/>
  </si>
  <si>
    <t>현재 사용하고 있는 버전에서는 취약점이 아직 도출되지 않았으므로 양호</t>
    <phoneticPr fontId="2" type="noConversion"/>
  </si>
  <si>
    <t>D-24</t>
    <phoneticPr fontId="2" type="noConversion"/>
  </si>
  <si>
    <t>Audit Table이 데이터베이스 관리자 계정에 속해 있도록 설정</t>
    <phoneticPr fontId="2" type="noConversion"/>
  </si>
  <si>
    <t>Oracle 환경에 대한 설정부분으로 MySQL 해당사항 없음</t>
    <phoneticPr fontId="2" type="noConversion"/>
  </si>
  <si>
    <t>192.168.60.135</t>
    <phoneticPr fontId="2" type="noConversion"/>
  </si>
  <si>
    <t>Version</t>
    <phoneticPr fontId="2" type="noConversion"/>
  </si>
  <si>
    <t>192.168.60.136</t>
    <phoneticPr fontId="2" type="noConversion"/>
  </si>
  <si>
    <t>점검
결과</t>
    <phoneticPr fontId="2" type="noConversion"/>
  </si>
  <si>
    <t>계정
관리</t>
    <phoneticPr fontId="8" type="noConversion"/>
  </si>
  <si>
    <t>D-1</t>
    <phoneticPr fontId="2" type="noConversion"/>
  </si>
  <si>
    <t>기본 계정의 패스워드, 정책 등을 변경하여 사용</t>
    <phoneticPr fontId="2" type="noConversion"/>
  </si>
  <si>
    <t>상</t>
    <phoneticPr fontId="2" type="noConversion"/>
  </si>
  <si>
    <t>양호</t>
    <phoneticPr fontId="2" type="noConversion"/>
  </si>
  <si>
    <t xml:space="preserve">
패스워드를 변경하여 사용하고 있으므로 양호
</t>
    <phoneticPr fontId="2" type="noConversion"/>
  </si>
  <si>
    <t>D-2</t>
    <phoneticPr fontId="2" type="noConversion"/>
  </si>
  <si>
    <t>scott 등 Demonstration 및 불필요 계정을 제거하거나 잠금설정 후 사용</t>
    <phoneticPr fontId="2" type="noConversion"/>
  </si>
  <si>
    <t>불필요한 계정이 존재하지 않으므로 양호</t>
    <phoneticPr fontId="2" type="noConversion"/>
  </si>
  <si>
    <t>패스워드의 사용기간 및 복잡도를 기관의 정책에 맞도록 설정</t>
    <phoneticPr fontId="2" type="noConversion"/>
  </si>
  <si>
    <t>취약</t>
    <phoneticPr fontId="2" type="noConversion"/>
  </si>
  <si>
    <t>패스워드 정책이 설정되어 있지 않으므로 취약</t>
    <phoneticPr fontId="2" type="noConversion"/>
  </si>
  <si>
    <t>데이터베이스 관리자 권한을 꼭 필요한 계정 및 그룹에 허용</t>
    <phoneticPr fontId="2" type="noConversion"/>
  </si>
  <si>
    <t>관리자 권한은 root에게만 허용되어 있으므로 양호</t>
    <phoneticPr fontId="2" type="noConversion"/>
  </si>
  <si>
    <t>패스워드 재사용에 대한 제약</t>
    <phoneticPr fontId="2" type="noConversion"/>
  </si>
  <si>
    <t>중</t>
    <phoneticPr fontId="2" type="noConversion"/>
  </si>
  <si>
    <t>N/A</t>
    <phoneticPr fontId="2" type="noConversion"/>
  </si>
  <si>
    <t xml:space="preserve">
Oracle 환경에 대한 설정부분으로 MySQL 해당사항 없음
</t>
    <phoneticPr fontId="2" type="noConversion"/>
  </si>
  <si>
    <t>D-6</t>
    <phoneticPr fontId="2" type="noConversion"/>
  </si>
  <si>
    <t>DB 사용자 계정 개별적 부여</t>
    <phoneticPr fontId="2" type="noConversion"/>
  </si>
  <si>
    <t>사용자 계정에 따라 알맞은 권한이 부여되어 있으므로 양호</t>
    <phoneticPr fontId="2" type="noConversion"/>
  </si>
  <si>
    <t>접근
관리</t>
    <phoneticPr fontId="8" type="noConversion"/>
  </si>
  <si>
    <t>D-7</t>
    <phoneticPr fontId="2" type="noConversion"/>
  </si>
  <si>
    <t>원격에서 DB 서버로의 접속 제한</t>
    <phoneticPr fontId="2" type="noConversion"/>
  </si>
  <si>
    <t>정해진 IP 주소만 원격 접속을 허용하고 있으므로 양호</t>
    <phoneticPr fontId="2" type="noConversion"/>
  </si>
  <si>
    <t>DBA 이외의 인가되지 않은 사용자 시스템 테이블접근 제한 설정</t>
    <phoneticPr fontId="2" type="noConversion"/>
  </si>
  <si>
    <t>일반 사용자는 정해진 테이블에만 접근이 가능하도록 설정되어 있으므로 양호</t>
    <phoneticPr fontId="2" type="noConversion"/>
  </si>
  <si>
    <t>오라클 데이터베이스의 경우 리스너 패스워드 설정</t>
    <phoneticPr fontId="2" type="noConversion"/>
  </si>
  <si>
    <t>Windows 에서 ODBC/OLE-DB 확인부분으로 MySQL 해당사항 없음</t>
    <phoneticPr fontId="2" type="noConversion"/>
  </si>
  <si>
    <t>일정 횟수의 로그인 실패시 잠금 정책 설정</t>
    <phoneticPr fontId="2" type="noConversion"/>
  </si>
  <si>
    <t xml:space="preserve">
MySQL 에서 기능을 제공하지 않고 있으며, Oracle 환경에 해당하므로 해당사항 없음
</t>
    <phoneticPr fontId="2" type="noConversion"/>
  </si>
  <si>
    <t>하</t>
    <phoneticPr fontId="2" type="noConversion"/>
  </si>
  <si>
    <t>데이터베이스의 주요 설정파일, 패스워드 파일 등 주요 파일들의 접근 권한 설정</t>
    <phoneticPr fontId="2" type="noConversion"/>
  </si>
  <si>
    <t>관리자 이외의 사용자가 오라클 리스너의 접속을 통해 리스너 로그 및 trace 파일에 대한 변경 권한 제한</t>
    <phoneticPr fontId="2" type="noConversion"/>
  </si>
  <si>
    <t>옵션
관리</t>
    <phoneticPr fontId="15" type="noConversion"/>
  </si>
  <si>
    <t>D-15</t>
    <phoneticPr fontId="2" type="noConversion"/>
  </si>
  <si>
    <t>응용 프로그램 또는 DBA 계정의 Role이 Public으로 설정되지 않도록 조정</t>
    <phoneticPr fontId="2" type="noConversion"/>
  </si>
  <si>
    <t>Oracle 및 MSSQL 환경에 대한 설정부분으로 MySQL 해당사항 없음</t>
    <phoneticPr fontId="2" type="noConversion"/>
  </si>
  <si>
    <t>OS_ROLES, REMOTE_OS_AUTHENTICATION,  REMOTE_OS_ROLES를 FALSE로 설정</t>
    <phoneticPr fontId="2" type="noConversion"/>
  </si>
  <si>
    <t>패스워드 확인함수가 설정되어 적용되는가?</t>
    <phoneticPr fontId="2" type="noConversion"/>
  </si>
  <si>
    <t>인가되지 않은 Object Owner가 존재하지 않는가?</t>
    <phoneticPr fontId="2" type="noConversion"/>
  </si>
  <si>
    <t>grant option이 role에 의해 부여되도록 설정</t>
    <phoneticPr fontId="2" type="noConversion"/>
  </si>
  <si>
    <t>패치
관리</t>
    <phoneticPr fontId="2" type="noConversion"/>
  </si>
  <si>
    <t>D-21</t>
    <phoneticPr fontId="2" type="noConversion"/>
  </si>
  <si>
    <t xml:space="preserve">
최신 버전의 데이터베이스가 적용되어 있으므로 양호
</t>
    <phoneticPr fontId="2" type="noConversion"/>
  </si>
  <si>
    <t>D-22</t>
    <phoneticPr fontId="2" type="noConversion"/>
  </si>
  <si>
    <t>데이터베이스의 접근, 변경, 삭제 등의 감사기록이 기관의 감사기록 정책에 적합하도록 설정</t>
    <phoneticPr fontId="2" type="noConversion"/>
  </si>
  <si>
    <t>로그
관리</t>
    <phoneticPr fontId="2" type="noConversion"/>
  </si>
  <si>
    <t>D-23</t>
    <phoneticPr fontId="2" type="noConversion"/>
  </si>
  <si>
    <t>보안에 취약하지 않은 버전의 데이터베이스를 사용하고 있는가?</t>
    <phoneticPr fontId="2" type="noConversion"/>
  </si>
  <si>
    <t>현재 사용하고 있는 버전에서는 취약점이 아직 도출되지 않았으므로 양호</t>
    <phoneticPr fontId="2" type="noConversion"/>
  </si>
  <si>
    <t>D-24</t>
    <phoneticPr fontId="2" type="noConversion"/>
  </si>
  <si>
    <t>Audit Table이 데이터베이스 관리자 계정에 속해 있도록 설정</t>
    <phoneticPr fontId="2" type="noConversion"/>
  </si>
  <si>
    <t>Oracle 환경에 대한 설정부분으로 MySQL 해당사항 없음</t>
    <phoneticPr fontId="2" type="noConversion"/>
  </si>
  <si>
    <t>Member DB</t>
    <phoneticPr fontId="2" type="noConversion"/>
  </si>
  <si>
    <t>Goods DB</t>
    <phoneticPr fontId="2" type="noConversion"/>
  </si>
  <si>
    <t>Order DB</t>
    <phoneticPr fontId="2" type="noConversion"/>
  </si>
  <si>
    <t>2018.10</t>
    <phoneticPr fontId="2" type="noConversion"/>
  </si>
  <si>
    <t>회원 정보 저장</t>
    <phoneticPr fontId="2" type="noConversion"/>
  </si>
  <si>
    <t>상품 정보 저장</t>
    <phoneticPr fontId="2" type="noConversion"/>
  </si>
  <si>
    <t>주문 내역 저장</t>
    <phoneticPr fontId="2" type="noConversion"/>
  </si>
  <si>
    <t>취약</t>
  </si>
  <si>
    <t>/etc/profile에 umask 값이 지정되어 있지 않으므로 취약</t>
  </si>
  <si>
    <t>설정 파일(my*.cnf)의 권한이 과도하게 설정되어 있으므로 취약 
-rw-r--r-- 1 root root 5235 Sep 18 08:45 /etc/mysql/my.cnf</t>
    <phoneticPr fontId="2" type="noConversion"/>
  </si>
  <si>
    <t>설정 파일(my*.cnf)의 권한이 과도하게 설정되어 있으므로 취약 
-rw-r--r-- 1 root root 5235 Sep 18 08:45 /etc/mysql/my.cnf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</si>
</sst>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0_);[Red]\(0\)"/>
    <numFmt numFmtId="177" formatCode="&quot;₩&quot;#,##0.00;&quot;₩&quot;&quot;₩&quot;&quot;₩&quot;\!\-&quot;₩&quot;#,##0.00"/>
    <numFmt numFmtId="178" formatCode="&quot;₩&quot;#,##0.00;[Red]&quot;₩&quot;&quot;₩&quot;&quot;₩&quot;\!\-&quot;₩&quot;#,##0.00"/>
    <numFmt numFmtId="179" formatCode="&quot;$&quot;#.##"/>
    <numFmt numFmtId="180" formatCode="#,##0_);&quot;₩&quot;&quot;₩&quot;&quot;₩&quot;&quot;₩&quot;\(#,##0&quot;₩&quot;&quot;₩&quot;&quot;₩&quot;&quot;₩&quot;\)"/>
    <numFmt numFmtId="181" formatCode="_-* #,##0.00_-;&quot;₩&quot;\-* #,##0.00_-;_-* &quot;-&quot;??_-;_-@_-"/>
    <numFmt numFmtId="182" formatCode="_ * #,##0_ ;_ * \-#,##0_ ;_ * &quot;-&quot;_ ;_ @_ "/>
    <numFmt numFmtId="183" formatCode="_ * #,##0.00_ ;_ * \-#,##0.00_ ;_ * &quot;-&quot;??_ ;_ @_ "/>
  </numFmts>
  <fonts count="5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0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b/>
      <sz val="9"/>
      <color indexed="1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돋움"/>
      <family val="3"/>
      <charset val="129"/>
    </font>
    <font>
      <sz val="11"/>
      <color theme="1"/>
      <name val="맑은 고딕"/>
      <family val="2"/>
      <scheme val="minor"/>
    </font>
    <font>
      <sz val="10"/>
      <name val="굴림체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 style="medium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/>
      <top style="dotted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auto="1"/>
      </bottom>
      <diagonal/>
    </border>
    <border>
      <left/>
      <right style="dotted">
        <color indexed="64"/>
      </right>
      <top style="dotted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4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3" fillId="0" borderId="0"/>
    <xf numFmtId="0" fontId="6" fillId="0" borderId="0">
      <alignment vertical="center"/>
    </xf>
    <xf numFmtId="0" fontId="27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30" fillId="0" borderId="0"/>
    <xf numFmtId="0" fontId="30" fillId="0" borderId="0"/>
    <xf numFmtId="0" fontId="31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0" fontId="33" fillId="0" borderId="0"/>
    <xf numFmtId="0" fontId="30" fillId="0" borderId="0"/>
    <xf numFmtId="3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38" fontId="34" fillId="19" borderId="0" applyNumberFormat="0" applyBorder="0" applyAlignment="0" applyProtection="0"/>
    <xf numFmtId="0" fontId="35" fillId="0" borderId="27" applyNumberFormat="0" applyAlignment="0" applyProtection="0">
      <alignment horizontal="left" vertical="center"/>
    </xf>
    <xf numFmtId="0" fontId="35" fillId="0" borderId="32">
      <alignment horizontal="left" vertical="center"/>
    </xf>
    <xf numFmtId="0" fontId="36" fillId="0" borderId="0" applyNumberFormat="0" applyFill="0" applyBorder="0" applyAlignment="0" applyProtection="0"/>
    <xf numFmtId="10" fontId="34" fillId="20" borderId="33" applyNumberFormat="0" applyBorder="0" applyAlignment="0" applyProtection="0"/>
    <xf numFmtId="179" fontId="29" fillId="0" borderId="0"/>
    <xf numFmtId="180" fontId="31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5" borderId="34" applyNumberFormat="0" applyAlignment="0" applyProtection="0">
      <alignment vertical="center"/>
    </xf>
    <xf numFmtId="0" fontId="38" fillId="25" borderId="34" applyNumberFormat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6" fillId="26" borderId="35" applyNumberFormat="0" applyFont="0" applyAlignment="0" applyProtection="0">
      <alignment vertical="center"/>
    </xf>
    <xf numFmtId="0" fontId="6" fillId="26" borderId="35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81" fontId="6" fillId="0" borderId="36">
      <alignment horizontal="right"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37" applyNumberFormat="0" applyAlignment="0" applyProtection="0">
      <alignment vertical="center"/>
    </xf>
    <xf numFmtId="0" fontId="42" fillId="28" borderId="37" applyNumberFormat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1" fillId="0" borderId="0"/>
    <xf numFmtId="0" fontId="30" fillId="0" borderId="0"/>
    <xf numFmtId="0" fontId="31" fillId="0" borderId="0"/>
    <xf numFmtId="0" fontId="43" fillId="0" borderId="38" applyNumberFormat="0" applyFill="0" applyAlignment="0" applyProtection="0">
      <alignment vertical="center"/>
    </xf>
    <xf numFmtId="0" fontId="43" fillId="0" borderId="38" applyNumberFormat="0" applyFill="0" applyAlignment="0" applyProtection="0">
      <alignment vertical="center"/>
    </xf>
    <xf numFmtId="0" fontId="44" fillId="0" borderId="39" applyNumberFormat="0" applyFill="0" applyAlignment="0" applyProtection="0">
      <alignment vertical="center"/>
    </xf>
    <xf numFmtId="0" fontId="44" fillId="0" borderId="39" applyNumberFormat="0" applyFill="0" applyAlignment="0" applyProtection="0">
      <alignment vertical="center"/>
    </xf>
    <xf numFmtId="0" fontId="45" fillId="10" borderId="34" applyNumberFormat="0" applyAlignment="0" applyProtection="0">
      <alignment vertical="center"/>
    </xf>
    <xf numFmtId="0" fontId="45" fillId="10" borderId="34" applyNumberFormat="0" applyAlignment="0" applyProtection="0">
      <alignment vertical="center"/>
    </xf>
    <xf numFmtId="0" fontId="46" fillId="0" borderId="40" applyNumberFormat="0" applyFill="0" applyAlignment="0" applyProtection="0">
      <alignment vertical="center"/>
    </xf>
    <xf numFmtId="0" fontId="46" fillId="0" borderId="40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1" fillId="25" borderId="43" applyNumberFormat="0" applyAlignment="0" applyProtection="0">
      <alignment vertical="center"/>
    </xf>
    <xf numFmtId="0" fontId="51" fillId="25" borderId="43" applyNumberFormat="0" applyAlignment="0" applyProtection="0">
      <alignment vertical="center"/>
    </xf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52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52" fillId="0" borderId="0">
      <alignment vertical="center"/>
    </xf>
    <xf numFmtId="0" fontId="13" fillId="0" borderId="0"/>
    <xf numFmtId="0" fontId="6" fillId="0" borderId="0"/>
    <xf numFmtId="0" fontId="53" fillId="0" borderId="0"/>
    <xf numFmtId="0" fontId="52" fillId="0" borderId="0">
      <alignment vertical="center"/>
    </xf>
    <xf numFmtId="0" fontId="6" fillId="0" borderId="0"/>
    <xf numFmtId="0" fontId="52" fillId="0" borderId="0">
      <alignment vertical="center"/>
    </xf>
    <xf numFmtId="0" fontId="6" fillId="0" borderId="0"/>
    <xf numFmtId="0" fontId="52" fillId="0" borderId="0">
      <alignment vertical="center"/>
    </xf>
    <xf numFmtId="0" fontId="52" fillId="0" borderId="0">
      <alignment vertical="center"/>
    </xf>
    <xf numFmtId="0" fontId="6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3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/>
    <xf numFmtId="0" fontId="30" fillId="0" borderId="0">
      <alignment vertical="center"/>
    </xf>
    <xf numFmtId="0" fontId="13" fillId="0" borderId="0"/>
    <xf numFmtId="0" fontId="27" fillId="0" borderId="0"/>
    <xf numFmtId="0" fontId="6" fillId="0" borderId="0">
      <alignment vertical="center"/>
    </xf>
    <xf numFmtId="0" fontId="27" fillId="0" borderId="0"/>
    <xf numFmtId="0" fontId="52" fillId="0" borderId="0">
      <alignment vertical="center"/>
    </xf>
    <xf numFmtId="0" fontId="5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3" fillId="0" borderId="0">
      <alignment vertical="center"/>
    </xf>
    <xf numFmtId="0" fontId="30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52" fillId="0" borderId="0">
      <alignment vertical="center"/>
    </xf>
    <xf numFmtId="0" fontId="13" fillId="0" borderId="0">
      <alignment vertical="center"/>
    </xf>
    <xf numFmtId="0" fontId="52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/>
    <xf numFmtId="0" fontId="6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52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52" fillId="0" borderId="0">
      <alignment vertical="center"/>
    </xf>
    <xf numFmtId="0" fontId="27" fillId="0" borderId="0">
      <alignment vertical="center"/>
    </xf>
    <xf numFmtId="0" fontId="52" fillId="0" borderId="0">
      <alignment vertical="center"/>
    </xf>
    <xf numFmtId="0" fontId="6" fillId="0" borderId="0">
      <alignment vertical="center"/>
    </xf>
    <xf numFmtId="0" fontId="6" fillId="0" borderId="0"/>
    <xf numFmtId="0" fontId="52" fillId="0" borderId="0">
      <alignment vertical="center"/>
    </xf>
    <xf numFmtId="0" fontId="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159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9" fillId="0" borderId="3" xfId="3" applyFont="1" applyBorder="1" applyAlignment="1">
      <alignment vertical="center"/>
    </xf>
    <xf numFmtId="0" fontId="9" fillId="0" borderId="0" xfId="3" applyFont="1" applyBorder="1" applyAlignment="1">
      <alignment vertical="center"/>
    </xf>
    <xf numFmtId="0" fontId="10" fillId="2" borderId="4" xfId="3" applyFont="1" applyFill="1" applyBorder="1" applyAlignment="1">
      <alignment horizontal="center" vertical="center"/>
    </xf>
    <xf numFmtId="0" fontId="10" fillId="2" borderId="5" xfId="3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6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1" fillId="2" borderId="5" xfId="5" applyFont="1" applyFill="1" applyBorder="1" applyAlignment="1">
      <alignment horizontal="center" vertical="center" wrapText="1"/>
    </xf>
    <xf numFmtId="0" fontId="21" fillId="2" borderId="13" xfId="5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justify" vertical="center" wrapText="1"/>
    </xf>
    <xf numFmtId="0" fontId="11" fillId="0" borderId="7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76" fontId="20" fillId="0" borderId="15" xfId="1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16" xfId="5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justify" vertical="center" wrapText="1"/>
    </xf>
    <xf numFmtId="0" fontId="11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justify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justify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0" xfId="0" applyFont="1" applyFill="1">
      <alignment vertical="center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justify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76" fontId="20" fillId="0" borderId="0" xfId="1" applyNumberFormat="1" applyFont="1" applyFill="1" applyBorder="1" applyAlignment="1">
      <alignment horizontal="center" vertical="center"/>
    </xf>
    <xf numFmtId="9" fontId="11" fillId="2" borderId="9" xfId="2" applyNumberFormat="1" applyFont="1" applyFill="1" applyBorder="1" applyAlignment="1">
      <alignment horizontal="center" vertical="center"/>
    </xf>
    <xf numFmtId="176" fontId="24" fillId="2" borderId="9" xfId="0" applyNumberFormat="1" applyFont="1" applyFill="1" applyBorder="1" applyAlignment="1">
      <alignment horizontal="center" vertical="center"/>
    </xf>
    <xf numFmtId="9" fontId="11" fillId="2" borderId="9" xfId="2" applyFont="1" applyFill="1" applyBorder="1" applyAlignment="1">
      <alignment horizontal="center" vertical="center"/>
    </xf>
    <xf numFmtId="176" fontId="24" fillId="2" borderId="15" xfId="0" applyNumberFormat="1" applyFont="1" applyFill="1" applyBorder="1" applyAlignment="1">
      <alignment horizontal="center" vertical="center"/>
    </xf>
    <xf numFmtId="0" fontId="11" fillId="2" borderId="15" xfId="2" applyNumberFormat="1" applyFont="1" applyFill="1" applyBorder="1" applyAlignment="1">
      <alignment horizontal="center" vertical="center"/>
    </xf>
    <xf numFmtId="9" fontId="11" fillId="2" borderId="8" xfId="2" applyNumberFormat="1" applyFont="1" applyFill="1" applyBorder="1" applyAlignment="1">
      <alignment horizontal="center" vertical="center"/>
    </xf>
    <xf numFmtId="176" fontId="24" fillId="2" borderId="8" xfId="0" applyNumberFormat="1" applyFont="1" applyFill="1" applyBorder="1" applyAlignment="1">
      <alignment horizontal="center" vertical="center"/>
    </xf>
    <xf numFmtId="9" fontId="11" fillId="2" borderId="8" xfId="2" applyFont="1" applyFill="1" applyBorder="1" applyAlignment="1">
      <alignment horizontal="center" vertical="center"/>
    </xf>
    <xf numFmtId="176" fontId="24" fillId="2" borderId="17" xfId="0" applyNumberFormat="1" applyFont="1" applyFill="1" applyBorder="1" applyAlignment="1">
      <alignment horizontal="center" vertical="center"/>
    </xf>
    <xf numFmtId="0" fontId="11" fillId="2" borderId="17" xfId="2" applyNumberFormat="1" applyFont="1" applyFill="1" applyBorder="1" applyAlignment="1">
      <alignment horizontal="center" vertical="center"/>
    </xf>
    <xf numFmtId="9" fontId="11" fillId="4" borderId="25" xfId="2" applyNumberFormat="1" applyFont="1" applyFill="1" applyBorder="1" applyAlignment="1">
      <alignment horizontal="center" vertical="center"/>
    </xf>
    <xf numFmtId="176" fontId="25" fillId="4" borderId="25" xfId="1" applyNumberFormat="1" applyFont="1" applyFill="1" applyBorder="1" applyAlignment="1">
      <alignment horizontal="center" vertical="center"/>
    </xf>
    <xf numFmtId="9" fontId="11" fillId="4" borderId="25" xfId="2" applyFont="1" applyFill="1" applyBorder="1" applyAlignment="1">
      <alignment horizontal="center" vertical="center"/>
    </xf>
    <xf numFmtId="176" fontId="25" fillId="4" borderId="26" xfId="1" applyNumberFormat="1" applyFont="1" applyFill="1" applyBorder="1" applyAlignment="1">
      <alignment horizontal="center" vertical="center"/>
    </xf>
    <xf numFmtId="0" fontId="11" fillId="4" borderId="26" xfId="2" applyNumberFormat="1" applyFont="1" applyFill="1" applyBorder="1" applyAlignment="1">
      <alignment horizontal="center" vertical="center"/>
    </xf>
    <xf numFmtId="0" fontId="14" fillId="0" borderId="4" xfId="5" applyFont="1" applyBorder="1" applyAlignment="1">
      <alignment horizontal="center" vertical="center" wrapText="1"/>
    </xf>
    <xf numFmtId="0" fontId="14" fillId="0" borderId="5" xfId="5" applyFont="1" applyBorder="1" applyAlignment="1">
      <alignment horizontal="center" vertical="center" wrapText="1"/>
    </xf>
    <xf numFmtId="0" fontId="14" fillId="0" borderId="13" xfId="5" applyFont="1" applyBorder="1" applyAlignment="1">
      <alignment horizontal="center" vertical="center" wrapText="1"/>
    </xf>
    <xf numFmtId="0" fontId="14" fillId="0" borderId="16" xfId="5" applyFont="1" applyBorder="1" applyAlignment="1">
      <alignment horizontal="center" vertical="center"/>
    </xf>
    <xf numFmtId="0" fontId="14" fillId="0" borderId="12" xfId="5" applyFont="1" applyBorder="1" applyAlignment="1">
      <alignment horizontal="center" vertical="center"/>
    </xf>
    <xf numFmtId="0" fontId="14" fillId="0" borderId="19" xfId="5" applyFont="1" applyBorder="1" applyAlignment="1">
      <alignment horizontal="center" vertical="center"/>
    </xf>
    <xf numFmtId="0" fontId="14" fillId="0" borderId="6" xfId="5" applyFont="1" applyBorder="1" applyAlignment="1">
      <alignment horizontal="center" vertical="center"/>
    </xf>
    <xf numFmtId="0" fontId="14" fillId="0" borderId="8" xfId="5" applyFont="1" applyBorder="1" applyAlignment="1">
      <alignment horizontal="center" vertical="center"/>
    </xf>
    <xf numFmtId="0" fontId="14" fillId="0" borderId="17" xfId="5" applyFont="1" applyBorder="1" applyAlignment="1">
      <alignment horizontal="center" vertical="center"/>
    </xf>
    <xf numFmtId="0" fontId="14" fillId="0" borderId="30" xfId="5" applyFont="1" applyBorder="1" applyAlignment="1">
      <alignment horizontal="center" vertical="center"/>
    </xf>
    <xf numFmtId="0" fontId="14" fillId="0" borderId="25" xfId="5" applyFont="1" applyBorder="1" applyAlignment="1">
      <alignment horizontal="center" vertical="center"/>
    </xf>
    <xf numFmtId="0" fontId="14" fillId="0" borderId="26" xfId="5" applyFont="1" applyBorder="1" applyAlignment="1">
      <alignment horizontal="center" vertical="center"/>
    </xf>
    <xf numFmtId="0" fontId="12" fillId="0" borderId="15" xfId="5" applyFont="1" applyFill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26" fillId="0" borderId="0" xfId="5" applyFont="1" applyFill="1" applyBorder="1" applyAlignment="1">
      <alignment vertical="center" wrapText="1"/>
    </xf>
    <xf numFmtId="0" fontId="12" fillId="0" borderId="17" xfId="5" applyFont="1" applyFill="1" applyBorder="1" applyAlignment="1">
      <alignment horizontal="center" vertical="center"/>
    </xf>
    <xf numFmtId="0" fontId="12" fillId="0" borderId="26" xfId="5" applyFont="1" applyFill="1" applyBorder="1" applyAlignment="1">
      <alignment horizontal="center" vertical="center"/>
    </xf>
    <xf numFmtId="0" fontId="12" fillId="0" borderId="0" xfId="5" applyFont="1">
      <alignment vertical="center"/>
    </xf>
    <xf numFmtId="0" fontId="12" fillId="0" borderId="0" xfId="5" applyFont="1" applyAlignment="1">
      <alignment vertical="center" wrapText="1"/>
    </xf>
    <xf numFmtId="0" fontId="10" fillId="2" borderId="13" xfId="5" applyFont="1" applyFill="1" applyBorder="1" applyAlignment="1">
      <alignment horizontal="center" vertical="center" wrapText="1"/>
    </xf>
    <xf numFmtId="0" fontId="28" fillId="3" borderId="8" xfId="6" applyFont="1" applyFill="1" applyBorder="1" applyAlignment="1">
      <alignment horizontal="center" vertical="center" wrapText="1"/>
    </xf>
    <xf numFmtId="0" fontId="28" fillId="0" borderId="8" xfId="6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left" vertical="center" wrapText="1"/>
    </xf>
    <xf numFmtId="0" fontId="20" fillId="0" borderId="21" xfId="0" applyFont="1" applyFill="1" applyBorder="1" applyAlignment="1">
      <alignment horizontal="left" vertical="center" wrapText="1"/>
    </xf>
    <xf numFmtId="0" fontId="11" fillId="0" borderId="0" xfId="0" applyFont="1" applyBorder="1">
      <alignment vertical="center"/>
    </xf>
    <xf numFmtId="0" fontId="20" fillId="2" borderId="17" xfId="0" applyFont="1" applyFill="1" applyBorder="1" applyAlignment="1">
      <alignment horizontal="justify" vertical="center" wrapText="1"/>
    </xf>
    <xf numFmtId="0" fontId="28" fillId="2" borderId="8" xfId="6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left" vertical="center" wrapText="1"/>
    </xf>
    <xf numFmtId="0" fontId="28" fillId="2" borderId="17" xfId="0" applyFont="1" applyFill="1" applyBorder="1" applyAlignment="1">
      <alignment horizontal="left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11" fillId="0" borderId="0" xfId="0" applyFont="1" applyFill="1">
      <alignment vertical="center"/>
    </xf>
    <xf numFmtId="0" fontId="28" fillId="0" borderId="25" xfId="6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21" fillId="2" borderId="5" xfId="5" applyFont="1" applyFill="1" applyBorder="1" applyAlignment="1">
      <alignment horizontal="center" vertical="center" wrapText="1"/>
    </xf>
    <xf numFmtId="0" fontId="10" fillId="2" borderId="5" xfId="5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left" vertical="center" wrapText="1"/>
    </xf>
    <xf numFmtId="0" fontId="20" fillId="3" borderId="17" xfId="0" applyFont="1" applyFill="1" applyBorder="1" applyAlignment="1">
      <alignment horizontal="justify" vertical="center" wrapText="1"/>
    </xf>
    <xf numFmtId="0" fontId="20" fillId="2" borderId="21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2" fillId="0" borderId="14" xfId="3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3" applyFont="1" applyBorder="1" applyAlignment="1">
      <alignment horizontal="left" vertical="center"/>
    </xf>
    <xf numFmtId="0" fontId="12" fillId="0" borderId="9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8" fillId="4" borderId="30" xfId="0" applyFont="1" applyFill="1" applyBorder="1" applyAlignment="1">
      <alignment horizontal="center" vertical="center"/>
    </xf>
    <xf numFmtId="0" fontId="14" fillId="0" borderId="22" xfId="5" applyFont="1" applyFill="1" applyBorder="1" applyAlignment="1">
      <alignment horizontal="center" vertical="center" wrapText="1"/>
    </xf>
    <xf numFmtId="0" fontId="14" fillId="0" borderId="24" xfId="5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14" fillId="2" borderId="10" xfId="5" applyFont="1" applyFill="1" applyBorder="1" applyAlignment="1">
      <alignment horizontal="center" vertical="center" wrapText="1"/>
    </xf>
    <xf numFmtId="0" fontId="14" fillId="2" borderId="16" xfId="5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1" fillId="2" borderId="4" xfId="5" applyFont="1" applyFill="1" applyBorder="1" applyAlignment="1">
      <alignment horizontal="center" vertical="center" wrapText="1"/>
    </xf>
    <xf numFmtId="0" fontId="21" fillId="2" borderId="5" xfId="5" applyFont="1" applyFill="1" applyBorder="1" applyAlignment="1">
      <alignment horizontal="center" vertical="center" wrapText="1"/>
    </xf>
    <xf numFmtId="0" fontId="14" fillId="0" borderId="14" xfId="5" applyFont="1" applyFill="1" applyBorder="1" applyAlignment="1">
      <alignment horizontal="center" vertical="center" wrapText="1"/>
    </xf>
    <xf numFmtId="0" fontId="14" fillId="0" borderId="6" xfId="5" applyFont="1" applyFill="1" applyBorder="1" applyAlignment="1">
      <alignment horizontal="center" vertical="center" wrapText="1"/>
    </xf>
    <xf numFmtId="0" fontId="14" fillId="2" borderId="6" xfId="5" applyFont="1" applyFill="1" applyBorder="1" applyAlignment="1">
      <alignment horizontal="center" vertical="center" wrapText="1"/>
    </xf>
    <xf numFmtId="0" fontId="14" fillId="3" borderId="10" xfId="5" applyFont="1" applyFill="1" applyBorder="1" applyAlignment="1">
      <alignment horizontal="center" vertical="center" wrapText="1"/>
    </xf>
    <xf numFmtId="0" fontId="14" fillId="3" borderId="22" xfId="5" applyFont="1" applyFill="1" applyBorder="1" applyAlignment="1">
      <alignment horizontal="center" vertical="center" wrapText="1"/>
    </xf>
    <xf numFmtId="0" fontId="14" fillId="2" borderId="22" xfId="5" applyFont="1" applyFill="1" applyBorder="1" applyAlignment="1">
      <alignment horizontal="center" vertical="center" wrapText="1"/>
    </xf>
    <xf numFmtId="0" fontId="14" fillId="0" borderId="10" xfId="5" applyFont="1" applyFill="1" applyBorder="1" applyAlignment="1">
      <alignment horizontal="center" vertical="center" wrapText="1"/>
    </xf>
    <xf numFmtId="0" fontId="10" fillId="2" borderId="14" xfId="5" applyFont="1" applyFill="1" applyBorder="1" applyAlignment="1">
      <alignment horizontal="center" vertical="center"/>
    </xf>
    <xf numFmtId="0" fontId="10" fillId="2" borderId="9" xfId="5" applyFont="1" applyFill="1" applyBorder="1" applyAlignment="1">
      <alignment horizontal="center" vertical="center"/>
    </xf>
    <xf numFmtId="0" fontId="10" fillId="2" borderId="6" xfId="5" applyFont="1" applyFill="1" applyBorder="1" applyAlignment="1">
      <alignment horizontal="center" vertical="center"/>
    </xf>
    <xf numFmtId="0" fontId="10" fillId="2" borderId="8" xfId="5" applyFont="1" applyFill="1" applyBorder="1" applyAlignment="1">
      <alignment horizontal="center" vertical="center"/>
    </xf>
    <xf numFmtId="0" fontId="10" fillId="2" borderId="30" xfId="5" applyFont="1" applyFill="1" applyBorder="1" applyAlignment="1">
      <alignment horizontal="center" vertical="center"/>
    </xf>
    <xf numFmtId="0" fontId="10" fillId="2" borderId="25" xfId="5" applyFont="1" applyFill="1" applyBorder="1" applyAlignment="1">
      <alignment horizontal="center" vertical="center"/>
    </xf>
    <xf numFmtId="0" fontId="10" fillId="2" borderId="4" xfId="5" applyFont="1" applyFill="1" applyBorder="1" applyAlignment="1">
      <alignment horizontal="center" vertical="center" wrapText="1"/>
    </xf>
    <xf numFmtId="0" fontId="10" fillId="2" borderId="5" xfId="5" applyFont="1" applyFill="1" applyBorder="1" applyAlignment="1">
      <alignment horizontal="center" vertical="center" wrapText="1"/>
    </xf>
  </cellXfs>
  <cellStyles count="246">
    <cellStyle name="??&amp;O?&amp;H?_x0008__x000f__x0007_?_x0007__x0001__x0001_" xfId="7" xr:uid="{00000000-0005-0000-0000-000000000000}"/>
    <cellStyle name="??&amp;O?&amp;H?_x0008_??_x0007__x0001__x0001_" xfId="8" xr:uid="{00000000-0005-0000-0000-000001000000}"/>
    <cellStyle name="?W?_laroux" xfId="9" xr:uid="{00000000-0005-0000-0000-000002000000}"/>
    <cellStyle name="_백화점 유지보수 내역" xfId="10" xr:uid="{00000000-0005-0000-0000-000003000000}"/>
    <cellStyle name="_보수명세3 2004년 롯데카드 장비 유지보수 내역v8_1" xfId="11" xr:uid="{00000000-0005-0000-0000-000004000000}"/>
    <cellStyle name="’E‰Y [0.00]_laroux" xfId="12" xr:uid="{00000000-0005-0000-0000-000005000000}"/>
    <cellStyle name="’E‰Y_laroux" xfId="13" xr:uid="{00000000-0005-0000-0000-000006000000}"/>
    <cellStyle name="20% - 강조색1 2" xfId="14" xr:uid="{00000000-0005-0000-0000-000007000000}"/>
    <cellStyle name="20% - 강조색1 3" xfId="15" xr:uid="{00000000-0005-0000-0000-000008000000}"/>
    <cellStyle name="20% - 강조색1 4" xfId="16" xr:uid="{00000000-0005-0000-0000-000009000000}"/>
    <cellStyle name="20% - 강조색2 2" xfId="17" xr:uid="{00000000-0005-0000-0000-00000A000000}"/>
    <cellStyle name="20% - 강조색2 3" xfId="18" xr:uid="{00000000-0005-0000-0000-00000B000000}"/>
    <cellStyle name="20% - 강조색2 4" xfId="19" xr:uid="{00000000-0005-0000-0000-00000C000000}"/>
    <cellStyle name="20% - 강조색3 2" xfId="20" xr:uid="{00000000-0005-0000-0000-00000D000000}"/>
    <cellStyle name="20% - 강조색3 3" xfId="21" xr:uid="{00000000-0005-0000-0000-00000E000000}"/>
    <cellStyle name="20% - 강조색3 4" xfId="22" xr:uid="{00000000-0005-0000-0000-00000F000000}"/>
    <cellStyle name="20% - 강조색4 2" xfId="23" xr:uid="{00000000-0005-0000-0000-000010000000}"/>
    <cellStyle name="20% - 강조색4 3" xfId="24" xr:uid="{00000000-0005-0000-0000-000011000000}"/>
    <cellStyle name="20% - 강조색4 4" xfId="25" xr:uid="{00000000-0005-0000-0000-000012000000}"/>
    <cellStyle name="20% - 강조색5 2" xfId="6" xr:uid="{00000000-0005-0000-0000-000013000000}"/>
    <cellStyle name="20% - 강조색5 3" xfId="26" xr:uid="{00000000-0005-0000-0000-000014000000}"/>
    <cellStyle name="20% - 강조색5 4" xfId="27" xr:uid="{00000000-0005-0000-0000-000015000000}"/>
    <cellStyle name="20% - 강조색6 2" xfId="28" xr:uid="{00000000-0005-0000-0000-000016000000}"/>
    <cellStyle name="20% - 강조색6 3" xfId="29" xr:uid="{00000000-0005-0000-0000-000017000000}"/>
    <cellStyle name="20% - 강조색6 4" xfId="30" xr:uid="{00000000-0005-0000-0000-000018000000}"/>
    <cellStyle name="40% - 강조색1 2" xfId="31" xr:uid="{00000000-0005-0000-0000-000019000000}"/>
    <cellStyle name="40% - 강조색1 3" xfId="32" xr:uid="{00000000-0005-0000-0000-00001A000000}"/>
    <cellStyle name="40% - 강조색1 4" xfId="33" xr:uid="{00000000-0005-0000-0000-00001B000000}"/>
    <cellStyle name="40% - 강조색2 2" xfId="34" xr:uid="{00000000-0005-0000-0000-00001C000000}"/>
    <cellStyle name="40% - 강조색2 3" xfId="35" xr:uid="{00000000-0005-0000-0000-00001D000000}"/>
    <cellStyle name="40% - 강조색2 4" xfId="36" xr:uid="{00000000-0005-0000-0000-00001E000000}"/>
    <cellStyle name="40% - 강조색3 2" xfId="37" xr:uid="{00000000-0005-0000-0000-00001F000000}"/>
    <cellStyle name="40% - 강조색3 3" xfId="38" xr:uid="{00000000-0005-0000-0000-000020000000}"/>
    <cellStyle name="40% - 강조색3 4" xfId="39" xr:uid="{00000000-0005-0000-0000-000021000000}"/>
    <cellStyle name="40% - 강조색4 2" xfId="40" xr:uid="{00000000-0005-0000-0000-000022000000}"/>
    <cellStyle name="40% - 강조색4 3" xfId="41" xr:uid="{00000000-0005-0000-0000-000023000000}"/>
    <cellStyle name="40% - 강조색4 4" xfId="42" xr:uid="{00000000-0005-0000-0000-000024000000}"/>
    <cellStyle name="40% - 강조색5 2" xfId="43" xr:uid="{00000000-0005-0000-0000-000025000000}"/>
    <cellStyle name="40% - 강조색5 3" xfId="44" xr:uid="{00000000-0005-0000-0000-000026000000}"/>
    <cellStyle name="40% - 강조색5 4" xfId="45" xr:uid="{00000000-0005-0000-0000-000027000000}"/>
    <cellStyle name="40% - 강조색6 2" xfId="46" xr:uid="{00000000-0005-0000-0000-000028000000}"/>
    <cellStyle name="40% - 강조색6 3" xfId="47" xr:uid="{00000000-0005-0000-0000-000029000000}"/>
    <cellStyle name="40% - 강조색6 4" xfId="48" xr:uid="{00000000-0005-0000-0000-00002A000000}"/>
    <cellStyle name="60% - 강조색1 2" xfId="49" xr:uid="{00000000-0005-0000-0000-00002B000000}"/>
    <cellStyle name="60% - 강조색1 3" xfId="50" xr:uid="{00000000-0005-0000-0000-00002C000000}"/>
    <cellStyle name="60% - 강조색2 2" xfId="51" xr:uid="{00000000-0005-0000-0000-00002D000000}"/>
    <cellStyle name="60% - 강조색2 3" xfId="52" xr:uid="{00000000-0005-0000-0000-00002E000000}"/>
    <cellStyle name="60% - 강조색3 2" xfId="53" xr:uid="{00000000-0005-0000-0000-00002F000000}"/>
    <cellStyle name="60% - 강조색3 3" xfId="54" xr:uid="{00000000-0005-0000-0000-000030000000}"/>
    <cellStyle name="60% - 강조색4 2" xfId="55" xr:uid="{00000000-0005-0000-0000-000031000000}"/>
    <cellStyle name="60% - 강조색4 3" xfId="56" xr:uid="{00000000-0005-0000-0000-000032000000}"/>
    <cellStyle name="60% - 강조색5 2" xfId="57" xr:uid="{00000000-0005-0000-0000-000033000000}"/>
    <cellStyle name="60% - 강조색5 3" xfId="58" xr:uid="{00000000-0005-0000-0000-000034000000}"/>
    <cellStyle name="60% - 강조색6 2" xfId="59" xr:uid="{00000000-0005-0000-0000-000035000000}"/>
    <cellStyle name="60% - 강조색6 3" xfId="60" xr:uid="{00000000-0005-0000-0000-000036000000}"/>
    <cellStyle name="AeE­ [0]_PERSONAL" xfId="61" xr:uid="{00000000-0005-0000-0000-000037000000}"/>
    <cellStyle name="AeE­_PERSONAL" xfId="62" xr:uid="{00000000-0005-0000-0000-000038000000}"/>
    <cellStyle name="ALIGNMENT" xfId="63" xr:uid="{00000000-0005-0000-0000-000039000000}"/>
    <cellStyle name="C￥AØ_PERSONAL" xfId="64" xr:uid="{00000000-0005-0000-0000-00003A000000}"/>
    <cellStyle name="Comma [0]" xfId="65" xr:uid="{00000000-0005-0000-0000-00003B000000}"/>
    <cellStyle name="Comma_제조1부1과 현황 " xfId="66" xr:uid="{00000000-0005-0000-0000-00003C000000}"/>
    <cellStyle name="Currency [0]" xfId="67" xr:uid="{00000000-0005-0000-0000-00003D000000}"/>
    <cellStyle name="Currency_제조1부1과 현황 " xfId="68" xr:uid="{00000000-0005-0000-0000-00003E000000}"/>
    <cellStyle name="Grey" xfId="69" xr:uid="{00000000-0005-0000-0000-00003F000000}"/>
    <cellStyle name="Header1" xfId="70" xr:uid="{00000000-0005-0000-0000-000040000000}"/>
    <cellStyle name="Header2" xfId="71" xr:uid="{00000000-0005-0000-0000-000041000000}"/>
    <cellStyle name="Hyperlink_NEGS" xfId="72" xr:uid="{00000000-0005-0000-0000-000042000000}"/>
    <cellStyle name="Input [yellow]" xfId="73" xr:uid="{00000000-0005-0000-0000-000043000000}"/>
    <cellStyle name="Normal - Style1" xfId="74" xr:uid="{00000000-0005-0000-0000-000044000000}"/>
    <cellStyle name="Normal_0315(96)" xfId="75" xr:uid="{00000000-0005-0000-0000-000045000000}"/>
    <cellStyle name="Œ…?æ맖?e [0.00]_laroux" xfId="76" xr:uid="{00000000-0005-0000-0000-000046000000}"/>
    <cellStyle name="Œ…?æ맖?e_laroux" xfId="77" xr:uid="{00000000-0005-0000-0000-000047000000}"/>
    <cellStyle name="Percent [2]" xfId="78" xr:uid="{00000000-0005-0000-0000-000048000000}"/>
    <cellStyle name="강조색1 2" xfId="79" xr:uid="{00000000-0005-0000-0000-000049000000}"/>
    <cellStyle name="강조색1 3" xfId="80" xr:uid="{00000000-0005-0000-0000-00004A000000}"/>
    <cellStyle name="강조색2 2" xfId="81" xr:uid="{00000000-0005-0000-0000-00004B000000}"/>
    <cellStyle name="강조색2 3" xfId="82" xr:uid="{00000000-0005-0000-0000-00004C000000}"/>
    <cellStyle name="강조색3 2" xfId="83" xr:uid="{00000000-0005-0000-0000-00004D000000}"/>
    <cellStyle name="강조색3 3" xfId="84" xr:uid="{00000000-0005-0000-0000-00004E000000}"/>
    <cellStyle name="강조색4 2" xfId="85" xr:uid="{00000000-0005-0000-0000-00004F000000}"/>
    <cellStyle name="강조색4 3" xfId="86" xr:uid="{00000000-0005-0000-0000-000050000000}"/>
    <cellStyle name="강조색5 2" xfId="87" xr:uid="{00000000-0005-0000-0000-000051000000}"/>
    <cellStyle name="강조색5 3" xfId="88" xr:uid="{00000000-0005-0000-0000-000052000000}"/>
    <cellStyle name="강조색6 2" xfId="89" xr:uid="{00000000-0005-0000-0000-000053000000}"/>
    <cellStyle name="강조색6 3" xfId="90" xr:uid="{00000000-0005-0000-0000-000054000000}"/>
    <cellStyle name="경고문 2" xfId="91" xr:uid="{00000000-0005-0000-0000-000055000000}"/>
    <cellStyle name="경고문 3" xfId="92" xr:uid="{00000000-0005-0000-0000-000056000000}"/>
    <cellStyle name="계산 2" xfId="93" xr:uid="{00000000-0005-0000-0000-000057000000}"/>
    <cellStyle name="계산 3" xfId="94" xr:uid="{00000000-0005-0000-0000-000058000000}"/>
    <cellStyle name="나쁨 2" xfId="95" xr:uid="{00000000-0005-0000-0000-000059000000}"/>
    <cellStyle name="나쁨 3" xfId="96" xr:uid="{00000000-0005-0000-0000-00005A000000}"/>
    <cellStyle name="메모 2" xfId="97" xr:uid="{00000000-0005-0000-0000-00005B000000}"/>
    <cellStyle name="메모 3" xfId="98" xr:uid="{00000000-0005-0000-0000-00005C000000}"/>
    <cellStyle name="백분율" xfId="2" builtinId="5"/>
    <cellStyle name="백분율 2" xfId="99" xr:uid="{00000000-0005-0000-0000-00005E000000}"/>
    <cellStyle name="백창콤마" xfId="100" xr:uid="{00000000-0005-0000-0000-00005F000000}"/>
    <cellStyle name="보통 2" xfId="101" xr:uid="{00000000-0005-0000-0000-000060000000}"/>
    <cellStyle name="보통 3" xfId="102" xr:uid="{00000000-0005-0000-0000-000061000000}"/>
    <cellStyle name="설명 텍스트 2" xfId="103" xr:uid="{00000000-0005-0000-0000-000062000000}"/>
    <cellStyle name="설명 텍스트 3" xfId="104" xr:uid="{00000000-0005-0000-0000-000063000000}"/>
    <cellStyle name="셀 확인 2" xfId="105" xr:uid="{00000000-0005-0000-0000-000064000000}"/>
    <cellStyle name="셀 확인 3" xfId="106" xr:uid="{00000000-0005-0000-0000-000065000000}"/>
    <cellStyle name="쉼표 [0]" xfId="1" builtinId="6"/>
    <cellStyle name="쉼표 [0] 2" xfId="107" xr:uid="{00000000-0005-0000-0000-000067000000}"/>
    <cellStyle name="스타일 1" xfId="108" xr:uid="{00000000-0005-0000-0000-000068000000}"/>
    <cellStyle name="스타일 1 2" xfId="109" xr:uid="{00000000-0005-0000-0000-000069000000}"/>
    <cellStyle name="스타일 1 2 2" xfId="110" xr:uid="{00000000-0005-0000-0000-00006A000000}"/>
    <cellStyle name="연결된 셀 2" xfId="111" xr:uid="{00000000-0005-0000-0000-00006B000000}"/>
    <cellStyle name="연결된 셀 3" xfId="112" xr:uid="{00000000-0005-0000-0000-00006C000000}"/>
    <cellStyle name="요약 2" xfId="113" xr:uid="{00000000-0005-0000-0000-00006D000000}"/>
    <cellStyle name="요약 3" xfId="114" xr:uid="{00000000-0005-0000-0000-00006E000000}"/>
    <cellStyle name="입력 2" xfId="115" xr:uid="{00000000-0005-0000-0000-00006F000000}"/>
    <cellStyle name="입력 3" xfId="116" xr:uid="{00000000-0005-0000-0000-000070000000}"/>
    <cellStyle name="제목 1 2" xfId="117" xr:uid="{00000000-0005-0000-0000-000071000000}"/>
    <cellStyle name="제목 1 3" xfId="118" xr:uid="{00000000-0005-0000-0000-000072000000}"/>
    <cellStyle name="제목 2 2" xfId="119" xr:uid="{00000000-0005-0000-0000-000073000000}"/>
    <cellStyle name="제목 2 3" xfId="120" xr:uid="{00000000-0005-0000-0000-000074000000}"/>
    <cellStyle name="제목 3 2" xfId="121" xr:uid="{00000000-0005-0000-0000-000075000000}"/>
    <cellStyle name="제목 3 2 2" xfId="122" xr:uid="{00000000-0005-0000-0000-000076000000}"/>
    <cellStyle name="제목 3 2 3" xfId="123" xr:uid="{00000000-0005-0000-0000-000077000000}"/>
    <cellStyle name="제목 3 3" xfId="124" xr:uid="{00000000-0005-0000-0000-000078000000}"/>
    <cellStyle name="제목 3 4" xfId="125" xr:uid="{00000000-0005-0000-0000-000079000000}"/>
    <cellStyle name="제목 3 5" xfId="126" xr:uid="{00000000-0005-0000-0000-00007A000000}"/>
    <cellStyle name="제목 4 2" xfId="127" xr:uid="{00000000-0005-0000-0000-00007B000000}"/>
    <cellStyle name="제목 4 3" xfId="128" xr:uid="{00000000-0005-0000-0000-00007C000000}"/>
    <cellStyle name="제목 5" xfId="129" xr:uid="{00000000-0005-0000-0000-00007D000000}"/>
    <cellStyle name="제목 6" xfId="130" xr:uid="{00000000-0005-0000-0000-00007E000000}"/>
    <cellStyle name="좋음 2" xfId="131" xr:uid="{00000000-0005-0000-0000-00007F000000}"/>
    <cellStyle name="좋음 3" xfId="132" xr:uid="{00000000-0005-0000-0000-000080000000}"/>
    <cellStyle name="출력 2" xfId="133" xr:uid="{00000000-0005-0000-0000-000081000000}"/>
    <cellStyle name="출력 3" xfId="134" xr:uid="{00000000-0005-0000-0000-000082000000}"/>
    <cellStyle name="콤마 [0]_0e82ylkxXssowSHLUGHT4e8Qq" xfId="135" xr:uid="{00000000-0005-0000-0000-000083000000}"/>
    <cellStyle name="콤마_0e82ylkxXssowSHLUGHT4e8Qq" xfId="136" xr:uid="{00000000-0005-0000-0000-000084000000}"/>
    <cellStyle name="표준" xfId="0" builtinId="0"/>
    <cellStyle name="표준 10" xfId="137" xr:uid="{00000000-0005-0000-0000-000086000000}"/>
    <cellStyle name="표준 10 2" xfId="138" xr:uid="{00000000-0005-0000-0000-000087000000}"/>
    <cellStyle name="표준 10 3" xfId="139" xr:uid="{00000000-0005-0000-0000-000088000000}"/>
    <cellStyle name="표준 10 4" xfId="140" xr:uid="{00000000-0005-0000-0000-000089000000}"/>
    <cellStyle name="표준 11" xfId="141" xr:uid="{00000000-0005-0000-0000-00008A000000}"/>
    <cellStyle name="표준 11 2" xfId="142" xr:uid="{00000000-0005-0000-0000-00008B000000}"/>
    <cellStyle name="표준 11 3" xfId="143" xr:uid="{00000000-0005-0000-0000-00008C000000}"/>
    <cellStyle name="표준 113" xfId="144" xr:uid="{00000000-0005-0000-0000-00008D000000}"/>
    <cellStyle name="표준 12" xfId="145" xr:uid="{00000000-0005-0000-0000-00008E000000}"/>
    <cellStyle name="표준 12 2" xfId="146" xr:uid="{00000000-0005-0000-0000-00008F000000}"/>
    <cellStyle name="표준 13" xfId="147" xr:uid="{00000000-0005-0000-0000-000090000000}"/>
    <cellStyle name="표준 13 2" xfId="148" xr:uid="{00000000-0005-0000-0000-000091000000}"/>
    <cellStyle name="표준 14" xfId="149" xr:uid="{00000000-0005-0000-0000-000092000000}"/>
    <cellStyle name="표준 15" xfId="150" xr:uid="{00000000-0005-0000-0000-000093000000}"/>
    <cellStyle name="표준 15 2" xfId="151" xr:uid="{00000000-0005-0000-0000-000094000000}"/>
    <cellStyle name="표준 16" xfId="152" xr:uid="{00000000-0005-0000-0000-000095000000}"/>
    <cellStyle name="표준 17" xfId="153" xr:uid="{00000000-0005-0000-0000-000096000000}"/>
    <cellStyle name="표준 18" xfId="154" xr:uid="{00000000-0005-0000-0000-000097000000}"/>
    <cellStyle name="표준 19" xfId="155" xr:uid="{00000000-0005-0000-0000-000098000000}"/>
    <cellStyle name="표준 2" xfId="4" xr:uid="{00000000-0005-0000-0000-000099000000}"/>
    <cellStyle name="표준 2 2" xfId="156" xr:uid="{00000000-0005-0000-0000-00009A000000}"/>
    <cellStyle name="표준 2 2 2" xfId="157" xr:uid="{00000000-0005-0000-0000-00009B000000}"/>
    <cellStyle name="표준 2 2 3" xfId="158" xr:uid="{00000000-0005-0000-0000-00009C000000}"/>
    <cellStyle name="표준 2 3" xfId="159" xr:uid="{00000000-0005-0000-0000-00009D000000}"/>
    <cellStyle name="표준 2 4" xfId="160" xr:uid="{00000000-0005-0000-0000-00009E000000}"/>
    <cellStyle name="표준 2 4 2" xfId="161" xr:uid="{00000000-0005-0000-0000-00009F000000}"/>
    <cellStyle name="표준 2 4 3" xfId="162" xr:uid="{00000000-0005-0000-0000-0000A0000000}"/>
    <cellStyle name="표준 2 5" xfId="163" xr:uid="{00000000-0005-0000-0000-0000A1000000}"/>
    <cellStyle name="표준 2_3. 캐피탈 보안장비 취약점점검 상세보고서_v0.1" xfId="164" xr:uid="{00000000-0005-0000-0000-0000A2000000}"/>
    <cellStyle name="표준 20" xfId="165" xr:uid="{00000000-0005-0000-0000-0000A3000000}"/>
    <cellStyle name="표준 21" xfId="166" xr:uid="{00000000-0005-0000-0000-0000A4000000}"/>
    <cellStyle name="표준 22" xfId="167" xr:uid="{00000000-0005-0000-0000-0000A5000000}"/>
    <cellStyle name="표준 23" xfId="168" xr:uid="{00000000-0005-0000-0000-0000A6000000}"/>
    <cellStyle name="표준 24" xfId="169" xr:uid="{00000000-0005-0000-0000-0000A7000000}"/>
    <cellStyle name="표준 25" xfId="170" xr:uid="{00000000-0005-0000-0000-0000A8000000}"/>
    <cellStyle name="표준 29" xfId="171" xr:uid="{00000000-0005-0000-0000-0000A9000000}"/>
    <cellStyle name="표준 3" xfId="172" xr:uid="{00000000-0005-0000-0000-0000AA000000}"/>
    <cellStyle name="표준 3 2" xfId="173" xr:uid="{00000000-0005-0000-0000-0000AB000000}"/>
    <cellStyle name="표준 3 2 2" xfId="174" xr:uid="{00000000-0005-0000-0000-0000AC000000}"/>
    <cellStyle name="표준 3 2 2 2" xfId="175" xr:uid="{00000000-0005-0000-0000-0000AD000000}"/>
    <cellStyle name="표준 3 2 2 3" xfId="176" xr:uid="{00000000-0005-0000-0000-0000AE000000}"/>
    <cellStyle name="표준 3 2 2_3. 캐피탈 보안장비 취약점점검 상세보고서_v0.1" xfId="177" xr:uid="{00000000-0005-0000-0000-0000AF000000}"/>
    <cellStyle name="표준 3 2 3" xfId="178" xr:uid="{00000000-0005-0000-0000-0000B0000000}"/>
    <cellStyle name="표준 3 2 3 2" xfId="179" xr:uid="{00000000-0005-0000-0000-0000B1000000}"/>
    <cellStyle name="표준 3 2 3_3. 캐피탈 보안장비 취약점점검 상세보고서_v0.1" xfId="180" xr:uid="{00000000-0005-0000-0000-0000B2000000}"/>
    <cellStyle name="표준 3 2 4" xfId="181" xr:uid="{00000000-0005-0000-0000-0000B3000000}"/>
    <cellStyle name="표준 3 2 5" xfId="182" xr:uid="{00000000-0005-0000-0000-0000B4000000}"/>
    <cellStyle name="표준 3 2 6" xfId="183" xr:uid="{00000000-0005-0000-0000-0000B5000000}"/>
    <cellStyle name="표준 3 2 7" xfId="184" xr:uid="{00000000-0005-0000-0000-0000B6000000}"/>
    <cellStyle name="표준 3 2_3. 캐피탈 보안장비 취약점점검 상세보고서_v0.1" xfId="185" xr:uid="{00000000-0005-0000-0000-0000B7000000}"/>
    <cellStyle name="표준 3 3" xfId="186" xr:uid="{00000000-0005-0000-0000-0000B8000000}"/>
    <cellStyle name="표준 3 3 2" xfId="187" xr:uid="{00000000-0005-0000-0000-0000B9000000}"/>
    <cellStyle name="표준 3 3 3" xfId="188" xr:uid="{00000000-0005-0000-0000-0000BA000000}"/>
    <cellStyle name="표준 3 3_3. 캐피탈 보안장비 취약점점검 상세보고서_v0.1" xfId="189" xr:uid="{00000000-0005-0000-0000-0000BB000000}"/>
    <cellStyle name="표준 3_3. 캐피탈 보안장비 취약점점검 상세보고서_v0.1" xfId="190" xr:uid="{00000000-0005-0000-0000-0000BC000000}"/>
    <cellStyle name="표준 30" xfId="191" xr:uid="{00000000-0005-0000-0000-0000BD000000}"/>
    <cellStyle name="표준 31" xfId="192" xr:uid="{00000000-0005-0000-0000-0000BE000000}"/>
    <cellStyle name="표준 32" xfId="193" xr:uid="{00000000-0005-0000-0000-0000BF000000}"/>
    <cellStyle name="표준 33" xfId="194" xr:uid="{00000000-0005-0000-0000-0000C0000000}"/>
    <cellStyle name="표준 34" xfId="195" xr:uid="{00000000-0005-0000-0000-0000C1000000}"/>
    <cellStyle name="표준 35" xfId="196" xr:uid="{00000000-0005-0000-0000-0000C2000000}"/>
    <cellStyle name="표준 36" xfId="197" xr:uid="{00000000-0005-0000-0000-0000C3000000}"/>
    <cellStyle name="표준 37" xfId="198" xr:uid="{00000000-0005-0000-0000-0000C4000000}"/>
    <cellStyle name="표준 38" xfId="199" xr:uid="{00000000-0005-0000-0000-0000C5000000}"/>
    <cellStyle name="표준 39" xfId="200" xr:uid="{00000000-0005-0000-0000-0000C6000000}"/>
    <cellStyle name="표준 4" xfId="201" xr:uid="{00000000-0005-0000-0000-0000C7000000}"/>
    <cellStyle name="표준 4 2" xfId="202" xr:uid="{00000000-0005-0000-0000-0000C8000000}"/>
    <cellStyle name="표준 4 2 2" xfId="203" xr:uid="{00000000-0005-0000-0000-0000C9000000}"/>
    <cellStyle name="표준 4 2 3" xfId="204" xr:uid="{00000000-0005-0000-0000-0000CA000000}"/>
    <cellStyle name="표준 4 3" xfId="205" xr:uid="{00000000-0005-0000-0000-0000CB000000}"/>
    <cellStyle name="표준 4_3. 캐피탈 보안장비 취약점점검 상세보고서_v0.1" xfId="206" xr:uid="{00000000-0005-0000-0000-0000CC000000}"/>
    <cellStyle name="표준 40" xfId="207" xr:uid="{00000000-0005-0000-0000-0000CD000000}"/>
    <cellStyle name="표준 5" xfId="208" xr:uid="{00000000-0005-0000-0000-0000CE000000}"/>
    <cellStyle name="표준 5 2" xfId="209" xr:uid="{00000000-0005-0000-0000-0000CF000000}"/>
    <cellStyle name="표준 5 2 2" xfId="210" xr:uid="{00000000-0005-0000-0000-0000D0000000}"/>
    <cellStyle name="표준 5 2 3" xfId="211" xr:uid="{00000000-0005-0000-0000-0000D1000000}"/>
    <cellStyle name="표준 5 3" xfId="212" xr:uid="{00000000-0005-0000-0000-0000D2000000}"/>
    <cellStyle name="표준 5 4" xfId="213" xr:uid="{00000000-0005-0000-0000-0000D3000000}"/>
    <cellStyle name="표준 5_3. 캐피탈 보안장비 취약점점검 상세보고서_v0.1" xfId="214" xr:uid="{00000000-0005-0000-0000-0000D4000000}"/>
    <cellStyle name="표준 6" xfId="215" xr:uid="{00000000-0005-0000-0000-0000D5000000}"/>
    <cellStyle name="표준 6 2" xfId="216" xr:uid="{00000000-0005-0000-0000-0000D6000000}"/>
    <cellStyle name="표준 6 2 2" xfId="217" xr:uid="{00000000-0005-0000-0000-0000D7000000}"/>
    <cellStyle name="표준 6 2 3" xfId="218" xr:uid="{00000000-0005-0000-0000-0000D8000000}"/>
    <cellStyle name="표준 6 3" xfId="219" xr:uid="{00000000-0005-0000-0000-0000D9000000}"/>
    <cellStyle name="표준 6 4" xfId="220" xr:uid="{00000000-0005-0000-0000-0000DA000000}"/>
    <cellStyle name="표준 6_3. 캐피탈 보안장비 취약점점검 상세보고서_v0.1" xfId="221" xr:uid="{00000000-0005-0000-0000-0000DB000000}"/>
    <cellStyle name="표준 7" xfId="222" xr:uid="{00000000-0005-0000-0000-0000DC000000}"/>
    <cellStyle name="표준 7 2" xfId="223" xr:uid="{00000000-0005-0000-0000-0000DD000000}"/>
    <cellStyle name="표준 7 2 2" xfId="224" xr:uid="{00000000-0005-0000-0000-0000DE000000}"/>
    <cellStyle name="표준 7 2 3" xfId="225" xr:uid="{00000000-0005-0000-0000-0000DF000000}"/>
    <cellStyle name="표준 7 3" xfId="226" xr:uid="{00000000-0005-0000-0000-0000E0000000}"/>
    <cellStyle name="표준 7_3. 캐피탈 보안장비 취약점점검 상세보고서_v0.1" xfId="227" xr:uid="{00000000-0005-0000-0000-0000E1000000}"/>
    <cellStyle name="표준 8" xfId="228" xr:uid="{00000000-0005-0000-0000-0000E2000000}"/>
    <cellStyle name="표준 8 2" xfId="229" xr:uid="{00000000-0005-0000-0000-0000E3000000}"/>
    <cellStyle name="표준 8 3" xfId="230" xr:uid="{00000000-0005-0000-0000-0000E4000000}"/>
    <cellStyle name="표준 9" xfId="231" xr:uid="{00000000-0005-0000-0000-0000E5000000}"/>
    <cellStyle name="표준 9 10" xfId="232" xr:uid="{00000000-0005-0000-0000-0000E6000000}"/>
    <cellStyle name="표준 9 2" xfId="233" xr:uid="{00000000-0005-0000-0000-0000E7000000}"/>
    <cellStyle name="표준 9 2 2" xfId="234" xr:uid="{00000000-0005-0000-0000-0000E8000000}"/>
    <cellStyle name="표준 9 2 3" xfId="235" xr:uid="{00000000-0005-0000-0000-0000E9000000}"/>
    <cellStyle name="표준 9 2_3. 캐피탈 보안장비 취약점점검 상세보고서_v0.1" xfId="236" xr:uid="{00000000-0005-0000-0000-0000EA000000}"/>
    <cellStyle name="표준 9 3" xfId="237" xr:uid="{00000000-0005-0000-0000-0000EB000000}"/>
    <cellStyle name="표준 9 3 2" xfId="238" xr:uid="{00000000-0005-0000-0000-0000EC000000}"/>
    <cellStyle name="표준 9 3_3. 캐피탈 보안장비 취약점점검 상세보고서_v0.1" xfId="239" xr:uid="{00000000-0005-0000-0000-0000ED000000}"/>
    <cellStyle name="표준 9 4" xfId="240" xr:uid="{00000000-0005-0000-0000-0000EE000000}"/>
    <cellStyle name="표준 9 5" xfId="241" xr:uid="{00000000-0005-0000-0000-0000EF000000}"/>
    <cellStyle name="표준 9 6" xfId="242" xr:uid="{00000000-0005-0000-0000-0000F0000000}"/>
    <cellStyle name="표준 9 7" xfId="243" xr:uid="{00000000-0005-0000-0000-0000F1000000}"/>
    <cellStyle name="표준 9 8" xfId="244" xr:uid="{00000000-0005-0000-0000-0000F2000000}"/>
    <cellStyle name="표준 9 9" xfId="245" xr:uid="{00000000-0005-0000-0000-0000F3000000}"/>
    <cellStyle name="표준_서버 취약점 진단 요약보고서_기간계업무_계정계서버_1" xfId="3" xr:uid="{00000000-0005-0000-0000-0000F4000000}"/>
    <cellStyle name="표준_정보통신부_취약점진단결과_우체국금융_서버_0708_v0.7" xfId="5" xr:uid="{00000000-0005-0000-0000-0000F5000000}"/>
  </cellStyles>
  <dxfs count="233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/>
        <color theme="9" tint="-0.499984740745262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2"/>
  <sheetViews>
    <sheetView showGridLines="0" view="pageLayout" zoomScale="85" zoomScaleNormal="70" zoomScalePageLayoutView="85" workbookViewId="0">
      <selection activeCell="A32" sqref="A32"/>
    </sheetView>
  </sheetViews>
  <sheetFormatPr defaultColWidth="5.59765625" defaultRowHeight="17.399999999999999" x14ac:dyDescent="0.4"/>
  <cols>
    <col min="1" max="1" width="9.69921875" customWidth="1"/>
    <col min="2" max="10" width="9.3984375" customWidth="1"/>
    <col min="11" max="11" width="9.59765625" customWidth="1"/>
  </cols>
  <sheetData>
    <row r="1" spans="1:11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16" spans="1:11" ht="18" thickBot="1" x14ac:dyDescent="0.45"/>
    <row r="17" spans="1:11" ht="66.75" customHeight="1" thickTop="1" thickBot="1" x14ac:dyDescent="0.45">
      <c r="A17" s="2"/>
      <c r="B17" s="121" t="s">
        <v>85</v>
      </c>
      <c r="C17" s="122"/>
      <c r="D17" s="122"/>
      <c r="E17" s="122"/>
      <c r="F17" s="122"/>
      <c r="G17" s="122"/>
      <c r="H17" s="122"/>
      <c r="I17" s="122"/>
      <c r="J17" s="122"/>
      <c r="K17" s="3"/>
    </row>
    <row r="18" spans="1:11" ht="18" thickTop="1" x14ac:dyDescent="0.4"/>
    <row r="31" spans="1:11" ht="41.25" customHeight="1" x14ac:dyDescent="0.4">
      <c r="A31" s="123" t="s">
        <v>204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</row>
    <row r="42" spans="5:7" x14ac:dyDescent="0.4">
      <c r="E42" s="4"/>
      <c r="F42" s="4"/>
      <c r="G42" s="4"/>
    </row>
    <row r="43" spans="5:7" x14ac:dyDescent="0.4">
      <c r="E43" s="4"/>
      <c r="F43" s="4"/>
      <c r="G43" s="4"/>
    </row>
    <row r="51" spans="1:11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 thickBot="1" x14ac:dyDescent="0.4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</sheetData>
  <mergeCells count="2">
    <mergeCell ref="B17:J17"/>
    <mergeCell ref="A31:K31"/>
  </mergeCells>
  <phoneticPr fontId="2" type="noConversion"/>
  <pageMargins left="0.59055118110236227" right="0.59055118110236227" top="0.59055118110236227" bottom="0.59055118110236227" header="0.31496062992125984" footer="0.31496062992125984"/>
  <pageSetup paperSize="9" scale="80" orientation="portrait" r:id="rId1"/>
  <headerFooter>
    <oddHeader>&amp;L&amp;"-,굵게"&amp;9보안 취약성 점검&amp;R&amp;"-,굵게"&amp;9DBMS 취약점 점검 상세 보고서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3"/>
  <sheetViews>
    <sheetView view="pageLayout" zoomScale="85" zoomScaleNormal="100" zoomScaleSheetLayoutView="100" zoomScalePageLayoutView="85" workbookViewId="0">
      <selection activeCell="F7" sqref="F7"/>
    </sheetView>
  </sheetViews>
  <sheetFormatPr defaultRowHeight="17.399999999999999" x14ac:dyDescent="0.4"/>
  <cols>
    <col min="1" max="1" width="6" customWidth="1"/>
    <col min="2" max="2" width="12.5" customWidth="1"/>
    <col min="3" max="3" width="48.09765625" bestFit="1" customWidth="1"/>
    <col min="4" max="4" width="18.69921875" customWidth="1"/>
    <col min="5" max="6" width="14.5" customWidth="1"/>
    <col min="7" max="7" width="10.3984375" customWidth="1"/>
  </cols>
  <sheetData>
    <row r="1" spans="1:7" ht="30" x14ac:dyDescent="0.4">
      <c r="A1" s="125" t="s">
        <v>0</v>
      </c>
      <c r="B1" s="125"/>
      <c r="C1" s="125"/>
      <c r="D1" s="125"/>
      <c r="E1" s="125"/>
      <c r="F1" s="125"/>
      <c r="G1" s="125"/>
    </row>
    <row r="2" spans="1:7" ht="6" customHeight="1" thickBot="1" x14ac:dyDescent="0.35">
      <c r="A2" s="7"/>
      <c r="B2" s="7"/>
      <c r="C2" s="7"/>
      <c r="D2" s="7"/>
      <c r="E2" s="7"/>
      <c r="F2" s="8"/>
    </row>
    <row r="3" spans="1:7" s="11" customFormat="1" ht="22.5" customHeight="1" thickBot="1" x14ac:dyDescent="0.45">
      <c r="A3" s="9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</row>
    <row r="4" spans="1:7" ht="18.600000000000001" customHeight="1" x14ac:dyDescent="0.4">
      <c r="A4" s="108">
        <v>1</v>
      </c>
      <c r="B4" s="126" t="s">
        <v>8</v>
      </c>
      <c r="C4" s="109" t="s">
        <v>205</v>
      </c>
      <c r="D4" s="107">
        <f ca="1">INDIRECT("'"&amp;INDIRECT("F"&amp;ROW())&amp;"'!C2")</f>
        <v>15.1</v>
      </c>
      <c r="E4" s="107" t="str">
        <f ca="1">INDIRECT("'"&amp;INDIRECT("F"&amp;ROW())&amp;"'!C3")</f>
        <v>192.168.60.134</v>
      </c>
      <c r="F4" s="109" t="s">
        <v>201</v>
      </c>
      <c r="G4" s="109"/>
    </row>
    <row r="5" spans="1:7" x14ac:dyDescent="0.4">
      <c r="A5" s="110">
        <v>2</v>
      </c>
      <c r="B5" s="127"/>
      <c r="C5" s="12" t="s">
        <v>206</v>
      </c>
      <c r="D5" s="12">
        <f ca="1">INDIRECT("'"&amp;INDIRECT("F"&amp;ROW())&amp;"'!C2")</f>
        <v>15.1</v>
      </c>
      <c r="E5" s="12" t="str">
        <f ca="1">INDIRECT("'"&amp;INDIRECT("F"&amp;ROW())&amp;"'!C3")</f>
        <v>192.168.60.135</v>
      </c>
      <c r="F5" s="12" t="s">
        <v>202</v>
      </c>
      <c r="G5" s="111"/>
    </row>
    <row r="6" spans="1:7" ht="18" thickBot="1" x14ac:dyDescent="0.45">
      <c r="A6" s="112">
        <v>3</v>
      </c>
      <c r="B6" s="128"/>
      <c r="C6" s="113" t="s">
        <v>207</v>
      </c>
      <c r="D6" s="113">
        <f ca="1">INDIRECT("'"&amp;INDIRECT("F"&amp;ROW())&amp;"'!C2")</f>
        <v>15.1</v>
      </c>
      <c r="E6" s="113" t="str">
        <f ca="1">INDIRECT("'"&amp;INDIRECT("F"&amp;ROW())&amp;"'!C3")</f>
        <v>192.168.60.136</v>
      </c>
      <c r="F6" s="113" t="s">
        <v>203</v>
      </c>
      <c r="G6" s="114"/>
    </row>
    <row r="7" spans="1:7" x14ac:dyDescent="0.4">
      <c r="A7" s="11"/>
      <c r="B7" s="11"/>
      <c r="C7" s="11"/>
      <c r="D7" s="11"/>
      <c r="E7" s="11"/>
      <c r="F7" s="11"/>
      <c r="G7" s="11"/>
    </row>
    <row r="8" spans="1:7" ht="16.5" x14ac:dyDescent="0.3">
      <c r="A8" s="11"/>
      <c r="B8" s="11"/>
      <c r="C8" s="11"/>
      <c r="D8" s="11"/>
      <c r="E8" s="11"/>
      <c r="F8" s="11"/>
      <c r="G8" s="11"/>
    </row>
    <row r="9" spans="1:7" ht="16.5" x14ac:dyDescent="0.3">
      <c r="A9" s="11"/>
      <c r="B9" s="11"/>
      <c r="C9" s="11"/>
      <c r="D9" s="11"/>
      <c r="E9" s="11"/>
      <c r="F9" s="11"/>
      <c r="G9" s="11"/>
    </row>
    <row r="10" spans="1:7" ht="16.5" x14ac:dyDescent="0.3">
      <c r="A10" s="11"/>
      <c r="B10" s="11"/>
      <c r="C10" s="11"/>
      <c r="D10" s="11"/>
      <c r="E10" s="11"/>
      <c r="F10" s="11"/>
      <c r="G10" s="11"/>
    </row>
    <row r="11" spans="1:7" ht="16.5" x14ac:dyDescent="0.3">
      <c r="A11" s="11"/>
      <c r="B11" s="11"/>
      <c r="C11" s="11"/>
      <c r="D11" s="11"/>
      <c r="E11" s="11"/>
      <c r="F11" s="11"/>
      <c r="G11" s="11"/>
    </row>
    <row r="12" spans="1:7" ht="16.5" x14ac:dyDescent="0.3">
      <c r="A12" s="11"/>
      <c r="B12" s="11"/>
      <c r="C12" s="11"/>
      <c r="D12" s="11"/>
      <c r="E12" s="11"/>
      <c r="F12" s="11"/>
      <c r="G12" s="11"/>
    </row>
    <row r="13" spans="1:7" ht="16.5" x14ac:dyDescent="0.3">
      <c r="A13" s="11"/>
      <c r="B13" s="11"/>
      <c r="C13" s="11"/>
      <c r="D13" s="11"/>
      <c r="E13" s="11"/>
      <c r="F13" s="11"/>
      <c r="G13" s="11"/>
    </row>
  </sheetData>
  <mergeCells count="2">
    <mergeCell ref="A1:G1"/>
    <mergeCell ref="B4:B6"/>
  </mergeCells>
  <phoneticPr fontId="2" type="noConversion"/>
  <pageMargins left="0.59055118110236227" right="0.59055118110236227" top="0.59055118110236227" bottom="0.59055118110236227" header="0.31496062992125984" footer="0.31496062992125984"/>
  <pageSetup paperSize="9" scale="67" orientation="portrait" r:id="rId1"/>
  <headerFooter>
    <oddHeader>&amp;L&amp;"-,굵게"&amp;9보안 취약성 점검&amp;R&amp;"-,굵게"&amp;9DBMS 취약점 점검 상세 보고서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O46"/>
  <sheetViews>
    <sheetView tabSelected="1" zoomScale="90" zoomScaleNormal="9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C15" sqref="C15"/>
    </sheetView>
  </sheetViews>
  <sheetFormatPr defaultColWidth="9" defaultRowHeight="13.2" x14ac:dyDescent="0.4"/>
  <cols>
    <col min="1" max="2" width="5.59765625" style="14" customWidth="1"/>
    <col min="3" max="3" width="40.69921875" style="14" customWidth="1"/>
    <col min="4" max="4" width="6" style="14" customWidth="1"/>
    <col min="5" max="5" width="5" style="13" customWidth="1"/>
    <col min="6" max="6" width="9.19921875" style="13" customWidth="1"/>
    <col min="7" max="7" width="6.09765625" style="13" hidden="1" customWidth="1"/>
    <col min="8" max="8" width="7.19921875" style="13" hidden="1" customWidth="1"/>
    <col min="9" max="9" width="9.19921875" style="13" customWidth="1"/>
    <col min="10" max="10" width="6.09765625" style="13" hidden="1" customWidth="1"/>
    <col min="11" max="11" width="7.19921875" style="13" hidden="1" customWidth="1"/>
    <col min="12" max="12" width="9.19921875" style="13" customWidth="1"/>
    <col min="13" max="13" width="6.09765625" style="13" hidden="1" customWidth="1"/>
    <col min="14" max="14" width="7.19921875" style="13" hidden="1" customWidth="1"/>
    <col min="15" max="15" width="9.59765625" style="14" bestFit="1" customWidth="1"/>
    <col min="16" max="16384" width="9" style="14"/>
  </cols>
  <sheetData>
    <row r="1" spans="1:15" ht="30" x14ac:dyDescent="0.4">
      <c r="A1" s="141" t="s">
        <v>9</v>
      </c>
      <c r="B1" s="141"/>
      <c r="C1" s="141"/>
      <c r="D1" s="141"/>
      <c r="E1" s="141"/>
    </row>
    <row r="2" spans="1:15" ht="6" customHeight="1" thickBot="1" x14ac:dyDescent="0.45"/>
    <row r="3" spans="1:15" ht="36" customHeight="1" thickBot="1" x14ac:dyDescent="0.45">
      <c r="A3" s="142" t="s">
        <v>10</v>
      </c>
      <c r="B3" s="143"/>
      <c r="C3" s="15" t="s">
        <v>11</v>
      </c>
      <c r="D3" s="15" t="s">
        <v>12</v>
      </c>
      <c r="E3" s="15" t="s">
        <v>13</v>
      </c>
      <c r="F3" s="15" t="str">
        <f ca="1">INDIRECT("'"&amp;INDIRECT("점검대상!F"&amp;COLUMN()/3+2)&amp;"'!C1")</f>
        <v>Member DB</v>
      </c>
      <c r="G3" s="15" t="s">
        <v>14</v>
      </c>
      <c r="H3" s="16" t="s">
        <v>15</v>
      </c>
      <c r="I3" s="102" t="str">
        <f ca="1">INDIRECT("'"&amp;INDIRECT("점검대상!F"&amp;COLUMN()/3+2)&amp;"'!C1")</f>
        <v>Goods DB</v>
      </c>
      <c r="J3" s="102" t="s">
        <v>14</v>
      </c>
      <c r="K3" s="16" t="s">
        <v>15</v>
      </c>
      <c r="L3" s="102" t="str">
        <f ca="1">INDIRECT("'"&amp;INDIRECT("점검대상!F"&amp;COLUMN()/3+2)&amp;"'!C1")</f>
        <v>Order DB</v>
      </c>
      <c r="M3" s="102" t="s">
        <v>14</v>
      </c>
      <c r="N3" s="16" t="s">
        <v>15</v>
      </c>
      <c r="O3" s="16" t="s">
        <v>16</v>
      </c>
    </row>
    <row r="4" spans="1:15" ht="13.5" hidden="1" customHeight="1" x14ac:dyDescent="0.4">
      <c r="A4" s="144" t="s">
        <v>17</v>
      </c>
      <c r="B4" s="17" t="s">
        <v>18</v>
      </c>
      <c r="C4" s="18" t="s">
        <v>19</v>
      </c>
      <c r="D4" s="19" t="s">
        <v>20</v>
      </c>
      <c r="E4" s="20">
        <f>IF(D4="상", 10, IF(D4="중", 8, IF(D4="하", 6, 0)))</f>
        <v>10</v>
      </c>
      <c r="F4" s="21" t="str">
        <f ca="1">INDIRECT("'"&amp;INDIRECT("점검대상!F"&amp;COLUMN()/3+2)&amp;"'!E"&amp;ROW()+2)</f>
        <v>양호</v>
      </c>
      <c r="G4" s="22">
        <f ca="1">IF(F4="N/A",0,$E4)</f>
        <v>10</v>
      </c>
      <c r="H4" s="23">
        <f t="shared" ref="H4:H27" ca="1" si="0">SUMPRODUCT(N($A$40:$A$45=$D4)*($B$40:$B$45=F4)*($C$40:$C$45))</f>
        <v>0</v>
      </c>
      <c r="I4" s="21" t="str">
        <f ca="1">INDIRECT("'"&amp;INDIRECT("점검대상!F"&amp;COLUMN()/3+2)&amp;"'!E"&amp;ROW()+2)</f>
        <v>양호</v>
      </c>
      <c r="J4" s="22">
        <f ca="1">IF(I4="N/A",0,$E4)</f>
        <v>10</v>
      </c>
      <c r="K4" s="23">
        <f t="shared" ref="K4:K27" ca="1" si="1">SUMPRODUCT(N($A$40:$A$45=$D4)*($B$40:$B$45=I4)*($C$40:$C$45))</f>
        <v>0</v>
      </c>
      <c r="L4" s="21" t="str">
        <f ca="1">INDIRECT("'"&amp;INDIRECT("점검대상!F"&amp;COLUMN()/3+2)&amp;"'!E"&amp;ROW()+2)</f>
        <v>양호</v>
      </c>
      <c r="M4" s="22">
        <f ca="1">IF(L4="N/A",0,$E4)</f>
        <v>10</v>
      </c>
      <c r="N4" s="23">
        <f t="shared" ref="N4:N27" ca="1" si="2">SUMPRODUCT(N($A$40:$A$45=$D4)*($B$40:$B$45=L4)*($C$40:$C$45))</f>
        <v>0</v>
      </c>
      <c r="O4" s="22">
        <f t="shared" ref="O4:O27" ca="1" si="3">COUNTIF(L4:N4,"취약")</f>
        <v>0</v>
      </c>
    </row>
    <row r="5" spans="1:15" ht="26.4" hidden="1" x14ac:dyDescent="0.4">
      <c r="A5" s="145"/>
      <c r="B5" s="24" t="s">
        <v>21</v>
      </c>
      <c r="C5" s="25" t="s">
        <v>22</v>
      </c>
      <c r="D5" s="26" t="s">
        <v>20</v>
      </c>
      <c r="E5" s="24">
        <f t="shared" ref="E5:E27" si="4">IF(D5="상", 10, IF(D5="중", 8, IF(D5="하", 6, 0)))</f>
        <v>10</v>
      </c>
      <c r="F5" s="24" t="str">
        <f t="shared" ref="F5:F27" ca="1" si="5">INDIRECT("'"&amp;INDIRECT("점검대상!F"&amp;COLUMN()/3+2)&amp;"'!E"&amp;ROW()+2)</f>
        <v>양호</v>
      </c>
      <c r="G5" s="27">
        <f t="shared" ref="G5:G27" ca="1" si="6">IF(F5="N/A",0,$E5)</f>
        <v>10</v>
      </c>
      <c r="H5" s="28">
        <f t="shared" ca="1" si="0"/>
        <v>0</v>
      </c>
      <c r="I5" s="24" t="str">
        <f t="shared" ref="I5:I27" ca="1" si="7">INDIRECT("'"&amp;INDIRECT("점검대상!F"&amp;COLUMN()/3+2)&amp;"'!E"&amp;ROW()+2)</f>
        <v>양호</v>
      </c>
      <c r="J5" s="27">
        <f t="shared" ref="J5:J25" ca="1" si="8">IF(I5="N/A",0,$E5)</f>
        <v>10</v>
      </c>
      <c r="K5" s="28">
        <f t="shared" ca="1" si="1"/>
        <v>0</v>
      </c>
      <c r="L5" s="24" t="str">
        <f t="shared" ref="L5:L27" ca="1" si="9">INDIRECT("'"&amp;INDIRECT("점검대상!F"&amp;COLUMN()/3+2)&amp;"'!E"&amp;ROW()+2)</f>
        <v>양호</v>
      </c>
      <c r="M5" s="27">
        <f t="shared" ref="M5:M25" ca="1" si="10">IF(L5="N/A",0,$E5)</f>
        <v>10</v>
      </c>
      <c r="N5" s="28">
        <f t="shared" ca="1" si="2"/>
        <v>0</v>
      </c>
      <c r="O5" s="28">
        <f t="shared" ca="1" si="3"/>
        <v>0</v>
      </c>
    </row>
    <row r="6" spans="1:15" ht="26.4" x14ac:dyDescent="0.4">
      <c r="A6" s="145"/>
      <c r="B6" s="24" t="s">
        <v>23</v>
      </c>
      <c r="C6" s="29" t="s">
        <v>24</v>
      </c>
      <c r="D6" s="30" t="s">
        <v>20</v>
      </c>
      <c r="E6" s="31">
        <f t="shared" si="4"/>
        <v>10</v>
      </c>
      <c r="F6" s="31" t="str">
        <f t="shared" ca="1" si="5"/>
        <v>취약</v>
      </c>
      <c r="G6" s="27">
        <f t="shared" ca="1" si="6"/>
        <v>10</v>
      </c>
      <c r="H6" s="28">
        <f t="shared" ca="1" si="0"/>
        <v>10</v>
      </c>
      <c r="I6" s="31" t="str">
        <f t="shared" ca="1" si="7"/>
        <v>취약</v>
      </c>
      <c r="J6" s="27">
        <f t="shared" ca="1" si="8"/>
        <v>10</v>
      </c>
      <c r="K6" s="28">
        <f t="shared" ca="1" si="1"/>
        <v>10</v>
      </c>
      <c r="L6" s="31" t="str">
        <f t="shared" ca="1" si="9"/>
        <v>취약</v>
      </c>
      <c r="M6" s="27">
        <f t="shared" ca="1" si="10"/>
        <v>10</v>
      </c>
      <c r="N6" s="28">
        <f t="shared" ca="1" si="2"/>
        <v>10</v>
      </c>
      <c r="O6" s="32">
        <f t="shared" ca="1" si="3"/>
        <v>1</v>
      </c>
    </row>
    <row r="7" spans="1:15" hidden="1" x14ac:dyDescent="0.4">
      <c r="A7" s="145"/>
      <c r="B7" s="24" t="s">
        <v>25</v>
      </c>
      <c r="C7" s="25" t="s">
        <v>26</v>
      </c>
      <c r="D7" s="30" t="s">
        <v>20</v>
      </c>
      <c r="E7" s="31">
        <f t="shared" si="4"/>
        <v>10</v>
      </c>
      <c r="F7" s="24" t="str">
        <f t="shared" ca="1" si="5"/>
        <v>양호</v>
      </c>
      <c r="G7" s="27">
        <f t="shared" ca="1" si="6"/>
        <v>10</v>
      </c>
      <c r="H7" s="28">
        <f t="shared" ca="1" si="0"/>
        <v>0</v>
      </c>
      <c r="I7" s="24" t="str">
        <f t="shared" ca="1" si="7"/>
        <v>양호</v>
      </c>
      <c r="J7" s="27">
        <f t="shared" ca="1" si="8"/>
        <v>10</v>
      </c>
      <c r="K7" s="28">
        <f t="shared" ca="1" si="1"/>
        <v>0</v>
      </c>
      <c r="L7" s="24" t="str">
        <f t="shared" ca="1" si="9"/>
        <v>양호</v>
      </c>
      <c r="M7" s="27">
        <f t="shared" ca="1" si="10"/>
        <v>10</v>
      </c>
      <c r="N7" s="28">
        <f t="shared" ca="1" si="2"/>
        <v>0</v>
      </c>
      <c r="O7" s="28">
        <f t="shared" ca="1" si="3"/>
        <v>0</v>
      </c>
    </row>
    <row r="8" spans="1:15" hidden="1" x14ac:dyDescent="0.4">
      <c r="A8" s="145"/>
      <c r="B8" s="24" t="s">
        <v>27</v>
      </c>
      <c r="C8" s="25" t="s">
        <v>28</v>
      </c>
      <c r="D8" s="33" t="s">
        <v>29</v>
      </c>
      <c r="E8" s="34">
        <f t="shared" si="4"/>
        <v>8</v>
      </c>
      <c r="F8" s="31" t="str">
        <f t="shared" ca="1" si="5"/>
        <v>N/A</v>
      </c>
      <c r="G8" s="27">
        <f t="shared" ca="1" si="6"/>
        <v>0</v>
      </c>
      <c r="H8" s="28">
        <f t="shared" ca="1" si="0"/>
        <v>0</v>
      </c>
      <c r="I8" s="31" t="str">
        <f t="shared" ca="1" si="7"/>
        <v>N/A</v>
      </c>
      <c r="J8" s="27">
        <f t="shared" ca="1" si="8"/>
        <v>0</v>
      </c>
      <c r="K8" s="28">
        <f t="shared" ca="1" si="1"/>
        <v>0</v>
      </c>
      <c r="L8" s="31" t="str">
        <f t="shared" ca="1" si="9"/>
        <v>N/A</v>
      </c>
      <c r="M8" s="27">
        <f t="shared" ca="1" si="10"/>
        <v>0</v>
      </c>
      <c r="N8" s="28">
        <f t="shared" ca="1" si="2"/>
        <v>0</v>
      </c>
      <c r="O8" s="32">
        <f t="shared" ca="1" si="3"/>
        <v>0</v>
      </c>
    </row>
    <row r="9" spans="1:15" hidden="1" x14ac:dyDescent="0.4">
      <c r="A9" s="145"/>
      <c r="B9" s="24" t="s">
        <v>30</v>
      </c>
      <c r="C9" s="25" t="s">
        <v>31</v>
      </c>
      <c r="D9" s="35" t="s">
        <v>29</v>
      </c>
      <c r="E9" s="24">
        <f t="shared" si="4"/>
        <v>8</v>
      </c>
      <c r="F9" s="24" t="str">
        <f t="shared" ca="1" si="5"/>
        <v>양호</v>
      </c>
      <c r="G9" s="27">
        <f t="shared" ca="1" si="6"/>
        <v>8</v>
      </c>
      <c r="H9" s="28">
        <f t="shared" ca="1" si="0"/>
        <v>0</v>
      </c>
      <c r="I9" s="24" t="str">
        <f t="shared" ca="1" si="7"/>
        <v>양호</v>
      </c>
      <c r="J9" s="27">
        <f t="shared" ca="1" si="8"/>
        <v>8</v>
      </c>
      <c r="K9" s="28">
        <f t="shared" ca="1" si="1"/>
        <v>0</v>
      </c>
      <c r="L9" s="24" t="str">
        <f t="shared" ca="1" si="9"/>
        <v>양호</v>
      </c>
      <c r="M9" s="27">
        <f t="shared" ca="1" si="10"/>
        <v>8</v>
      </c>
      <c r="N9" s="28">
        <f t="shared" ca="1" si="2"/>
        <v>0</v>
      </c>
      <c r="O9" s="28">
        <f t="shared" ca="1" si="3"/>
        <v>0</v>
      </c>
    </row>
    <row r="10" spans="1:15" ht="12" hidden="1" customHeight="1" x14ac:dyDescent="0.4">
      <c r="A10" s="146" t="s">
        <v>32</v>
      </c>
      <c r="B10" s="36" t="s">
        <v>33</v>
      </c>
      <c r="C10" s="37" t="s">
        <v>34</v>
      </c>
      <c r="D10" s="36" t="s">
        <v>20</v>
      </c>
      <c r="E10" s="36">
        <f t="shared" si="4"/>
        <v>10</v>
      </c>
      <c r="F10" s="36" t="str">
        <f t="shared" ca="1" si="5"/>
        <v>양호</v>
      </c>
      <c r="G10" s="36">
        <f t="shared" ca="1" si="6"/>
        <v>10</v>
      </c>
      <c r="H10" s="38">
        <f t="shared" ca="1" si="0"/>
        <v>0</v>
      </c>
      <c r="I10" s="36" t="str">
        <f t="shared" ca="1" si="7"/>
        <v>양호</v>
      </c>
      <c r="J10" s="36">
        <f t="shared" ca="1" si="8"/>
        <v>10</v>
      </c>
      <c r="K10" s="38">
        <f t="shared" ca="1" si="1"/>
        <v>0</v>
      </c>
      <c r="L10" s="36" t="str">
        <f t="shared" ca="1" si="9"/>
        <v>양호</v>
      </c>
      <c r="M10" s="36">
        <f t="shared" ca="1" si="10"/>
        <v>10</v>
      </c>
      <c r="N10" s="38">
        <f t="shared" ca="1" si="2"/>
        <v>0</v>
      </c>
      <c r="O10" s="38">
        <f t="shared" ca="1" si="3"/>
        <v>0</v>
      </c>
    </row>
    <row r="11" spans="1:15" ht="26.4" hidden="1" x14ac:dyDescent="0.4">
      <c r="A11" s="146"/>
      <c r="B11" s="36" t="s">
        <v>35</v>
      </c>
      <c r="C11" s="37" t="s">
        <v>36</v>
      </c>
      <c r="D11" s="36" t="s">
        <v>20</v>
      </c>
      <c r="E11" s="36">
        <f t="shared" si="4"/>
        <v>10</v>
      </c>
      <c r="F11" s="36" t="str">
        <f t="shared" ca="1" si="5"/>
        <v>양호</v>
      </c>
      <c r="G11" s="36">
        <f t="shared" ca="1" si="6"/>
        <v>10</v>
      </c>
      <c r="H11" s="38">
        <f t="shared" ca="1" si="0"/>
        <v>0</v>
      </c>
      <c r="I11" s="36" t="str">
        <f t="shared" ca="1" si="7"/>
        <v>양호</v>
      </c>
      <c r="J11" s="36">
        <f t="shared" ca="1" si="8"/>
        <v>10</v>
      </c>
      <c r="K11" s="38">
        <f t="shared" ca="1" si="1"/>
        <v>0</v>
      </c>
      <c r="L11" s="36" t="str">
        <f t="shared" ca="1" si="9"/>
        <v>양호</v>
      </c>
      <c r="M11" s="36">
        <f t="shared" ca="1" si="10"/>
        <v>10</v>
      </c>
      <c r="N11" s="38">
        <f t="shared" ca="1" si="2"/>
        <v>0</v>
      </c>
      <c r="O11" s="38">
        <f t="shared" ca="1" si="3"/>
        <v>0</v>
      </c>
    </row>
    <row r="12" spans="1:15" hidden="1" x14ac:dyDescent="0.4">
      <c r="A12" s="146"/>
      <c r="B12" s="36" t="s">
        <v>37</v>
      </c>
      <c r="C12" s="37" t="s">
        <v>38</v>
      </c>
      <c r="D12" s="36" t="s">
        <v>20</v>
      </c>
      <c r="E12" s="36">
        <f t="shared" si="4"/>
        <v>10</v>
      </c>
      <c r="F12" s="36" t="str">
        <f t="shared" ca="1" si="5"/>
        <v>N/A</v>
      </c>
      <c r="G12" s="36">
        <f t="shared" ca="1" si="6"/>
        <v>0</v>
      </c>
      <c r="H12" s="38">
        <f t="shared" ca="1" si="0"/>
        <v>0</v>
      </c>
      <c r="I12" s="36" t="str">
        <f t="shared" ca="1" si="7"/>
        <v>N/A</v>
      </c>
      <c r="J12" s="36">
        <f t="shared" ca="1" si="8"/>
        <v>0</v>
      </c>
      <c r="K12" s="38">
        <f t="shared" ca="1" si="1"/>
        <v>0</v>
      </c>
      <c r="L12" s="36" t="str">
        <f t="shared" ca="1" si="9"/>
        <v>N/A</v>
      </c>
      <c r="M12" s="36">
        <f t="shared" ca="1" si="10"/>
        <v>0</v>
      </c>
      <c r="N12" s="38">
        <f t="shared" ca="1" si="2"/>
        <v>0</v>
      </c>
      <c r="O12" s="38">
        <f t="shared" ca="1" si="3"/>
        <v>0</v>
      </c>
    </row>
    <row r="13" spans="1:15" hidden="1" x14ac:dyDescent="0.4">
      <c r="A13" s="146"/>
      <c r="B13" s="36" t="s">
        <v>39</v>
      </c>
      <c r="C13" s="37" t="s">
        <v>40</v>
      </c>
      <c r="D13" s="36" t="s">
        <v>29</v>
      </c>
      <c r="E13" s="36">
        <f t="shared" si="4"/>
        <v>8</v>
      </c>
      <c r="F13" s="36" t="str">
        <f t="shared" ca="1" si="5"/>
        <v>N/A</v>
      </c>
      <c r="G13" s="36">
        <f t="shared" ca="1" si="6"/>
        <v>0</v>
      </c>
      <c r="H13" s="38">
        <f t="shared" ca="1" si="0"/>
        <v>0</v>
      </c>
      <c r="I13" s="36" t="str">
        <f t="shared" ca="1" si="7"/>
        <v>N/A</v>
      </c>
      <c r="J13" s="36">
        <f t="shared" ca="1" si="8"/>
        <v>0</v>
      </c>
      <c r="K13" s="38">
        <f t="shared" ca="1" si="1"/>
        <v>0</v>
      </c>
      <c r="L13" s="36" t="str">
        <f t="shared" ca="1" si="9"/>
        <v>N/A</v>
      </c>
      <c r="M13" s="36">
        <f t="shared" ca="1" si="10"/>
        <v>0</v>
      </c>
      <c r="N13" s="38">
        <f t="shared" ca="1" si="2"/>
        <v>0</v>
      </c>
      <c r="O13" s="38">
        <f t="shared" ca="1" si="3"/>
        <v>0</v>
      </c>
    </row>
    <row r="14" spans="1:15" hidden="1" x14ac:dyDescent="0.4">
      <c r="A14" s="146"/>
      <c r="B14" s="36" t="s">
        <v>41</v>
      </c>
      <c r="C14" s="37" t="s">
        <v>42</v>
      </c>
      <c r="D14" s="36" t="s">
        <v>29</v>
      </c>
      <c r="E14" s="36">
        <f t="shared" si="4"/>
        <v>8</v>
      </c>
      <c r="F14" s="36" t="str">
        <f t="shared" ca="1" si="5"/>
        <v>N/A</v>
      </c>
      <c r="G14" s="36">
        <f t="shared" ca="1" si="6"/>
        <v>0</v>
      </c>
      <c r="H14" s="38">
        <f t="shared" ca="1" si="0"/>
        <v>0</v>
      </c>
      <c r="I14" s="36" t="str">
        <f t="shared" ca="1" si="7"/>
        <v>N/A</v>
      </c>
      <c r="J14" s="36">
        <f t="shared" ca="1" si="8"/>
        <v>0</v>
      </c>
      <c r="K14" s="38">
        <f t="shared" ca="1" si="1"/>
        <v>0</v>
      </c>
      <c r="L14" s="36" t="str">
        <f t="shared" ca="1" si="9"/>
        <v>N/A</v>
      </c>
      <c r="M14" s="36">
        <f t="shared" ca="1" si="10"/>
        <v>0</v>
      </c>
      <c r="N14" s="38">
        <f t="shared" ca="1" si="2"/>
        <v>0</v>
      </c>
      <c r="O14" s="38">
        <f t="shared" ca="1" si="3"/>
        <v>0</v>
      </c>
    </row>
    <row r="15" spans="1:15" ht="26.4" x14ac:dyDescent="0.4">
      <c r="A15" s="146"/>
      <c r="B15" s="36" t="s">
        <v>43</v>
      </c>
      <c r="C15" s="37" t="s">
        <v>44</v>
      </c>
      <c r="D15" s="36" t="s">
        <v>45</v>
      </c>
      <c r="E15" s="36">
        <f t="shared" si="4"/>
        <v>6</v>
      </c>
      <c r="F15" s="36" t="str">
        <f t="shared" ca="1" si="5"/>
        <v>취약</v>
      </c>
      <c r="G15" s="36">
        <f t="shared" ca="1" si="6"/>
        <v>6</v>
      </c>
      <c r="H15" s="38">
        <f t="shared" ca="1" si="0"/>
        <v>6</v>
      </c>
      <c r="I15" s="36" t="str">
        <f t="shared" ca="1" si="7"/>
        <v>취약</v>
      </c>
      <c r="J15" s="36">
        <f t="shared" ca="1" si="8"/>
        <v>6</v>
      </c>
      <c r="K15" s="38">
        <f t="shared" ca="1" si="1"/>
        <v>6</v>
      </c>
      <c r="L15" s="36" t="str">
        <f t="shared" ca="1" si="9"/>
        <v>취약</v>
      </c>
      <c r="M15" s="36">
        <f t="shared" ca="1" si="10"/>
        <v>6</v>
      </c>
      <c r="N15" s="38">
        <f t="shared" ca="1" si="2"/>
        <v>6</v>
      </c>
      <c r="O15" s="38">
        <f t="shared" ca="1" si="3"/>
        <v>1</v>
      </c>
    </row>
    <row r="16" spans="1:15" ht="26.4" x14ac:dyDescent="0.4">
      <c r="A16" s="146"/>
      <c r="B16" s="36" t="s">
        <v>46</v>
      </c>
      <c r="C16" s="37" t="s">
        <v>47</v>
      </c>
      <c r="D16" s="36" t="s">
        <v>29</v>
      </c>
      <c r="E16" s="36">
        <f t="shared" si="4"/>
        <v>8</v>
      </c>
      <c r="F16" s="36" t="str">
        <f t="shared" ca="1" si="5"/>
        <v>취약</v>
      </c>
      <c r="G16" s="36">
        <f t="shared" ca="1" si="6"/>
        <v>8</v>
      </c>
      <c r="H16" s="38">
        <f t="shared" ca="1" si="0"/>
        <v>8</v>
      </c>
      <c r="I16" s="36" t="str">
        <f t="shared" ca="1" si="7"/>
        <v>취약</v>
      </c>
      <c r="J16" s="36">
        <f t="shared" ca="1" si="8"/>
        <v>8</v>
      </c>
      <c r="K16" s="38">
        <f t="shared" ca="1" si="1"/>
        <v>8</v>
      </c>
      <c r="L16" s="36" t="str">
        <f t="shared" ca="1" si="9"/>
        <v>취약</v>
      </c>
      <c r="M16" s="36">
        <f t="shared" ca="1" si="10"/>
        <v>8</v>
      </c>
      <c r="N16" s="38">
        <f t="shared" ca="1" si="2"/>
        <v>8</v>
      </c>
      <c r="O16" s="38">
        <f t="shared" ca="1" si="3"/>
        <v>1</v>
      </c>
    </row>
    <row r="17" spans="1:15" ht="26.4" hidden="1" x14ac:dyDescent="0.4">
      <c r="A17" s="146"/>
      <c r="B17" s="36" t="s">
        <v>48</v>
      </c>
      <c r="C17" s="37" t="s">
        <v>49</v>
      </c>
      <c r="D17" s="36" t="s">
        <v>45</v>
      </c>
      <c r="E17" s="36">
        <f t="shared" si="4"/>
        <v>6</v>
      </c>
      <c r="F17" s="36" t="str">
        <f t="shared" ca="1" si="5"/>
        <v>N/A</v>
      </c>
      <c r="G17" s="36">
        <f t="shared" ca="1" si="6"/>
        <v>0</v>
      </c>
      <c r="H17" s="38">
        <f t="shared" ca="1" si="0"/>
        <v>0</v>
      </c>
      <c r="I17" s="36" t="str">
        <f t="shared" ca="1" si="7"/>
        <v>N/A</v>
      </c>
      <c r="J17" s="36">
        <f t="shared" ca="1" si="8"/>
        <v>0</v>
      </c>
      <c r="K17" s="38">
        <f t="shared" ca="1" si="1"/>
        <v>0</v>
      </c>
      <c r="L17" s="36" t="str">
        <f t="shared" ca="1" si="9"/>
        <v>N/A</v>
      </c>
      <c r="M17" s="36">
        <f t="shared" ca="1" si="10"/>
        <v>0</v>
      </c>
      <c r="N17" s="38">
        <f t="shared" ca="1" si="2"/>
        <v>0</v>
      </c>
      <c r="O17" s="38">
        <f t="shared" ca="1" si="3"/>
        <v>0</v>
      </c>
    </row>
    <row r="18" spans="1:15" ht="26.4" hidden="1" x14ac:dyDescent="0.4">
      <c r="A18" s="147" t="s">
        <v>50</v>
      </c>
      <c r="B18" s="39" t="s">
        <v>51</v>
      </c>
      <c r="C18" s="40" t="s">
        <v>52</v>
      </c>
      <c r="D18" s="41" t="s">
        <v>20</v>
      </c>
      <c r="E18" s="41">
        <f t="shared" si="4"/>
        <v>10</v>
      </c>
      <c r="F18" s="41" t="str">
        <f t="shared" ca="1" si="5"/>
        <v>N/A</v>
      </c>
      <c r="G18" s="41">
        <f t="shared" ca="1" si="6"/>
        <v>0</v>
      </c>
      <c r="H18" s="42">
        <f t="shared" ca="1" si="0"/>
        <v>0</v>
      </c>
      <c r="I18" s="41" t="str">
        <f t="shared" ca="1" si="7"/>
        <v>N/A</v>
      </c>
      <c r="J18" s="41">
        <f t="shared" ca="1" si="8"/>
        <v>0</v>
      </c>
      <c r="K18" s="42">
        <f t="shared" ca="1" si="1"/>
        <v>0</v>
      </c>
      <c r="L18" s="41" t="str">
        <f t="shared" ca="1" si="9"/>
        <v>N/A</v>
      </c>
      <c r="M18" s="41">
        <f t="shared" ca="1" si="10"/>
        <v>0</v>
      </c>
      <c r="N18" s="42">
        <f t="shared" ca="1" si="2"/>
        <v>0</v>
      </c>
      <c r="O18" s="42">
        <f t="shared" ca="1" si="3"/>
        <v>0</v>
      </c>
    </row>
    <row r="19" spans="1:15" ht="26.4" hidden="1" x14ac:dyDescent="0.4">
      <c r="A19" s="148"/>
      <c r="B19" s="39" t="s">
        <v>53</v>
      </c>
      <c r="C19" s="43" t="s">
        <v>54</v>
      </c>
      <c r="D19" s="41" t="s">
        <v>20</v>
      </c>
      <c r="E19" s="41">
        <f t="shared" si="4"/>
        <v>10</v>
      </c>
      <c r="F19" s="41" t="str">
        <f t="shared" ca="1" si="5"/>
        <v>N/A</v>
      </c>
      <c r="G19" s="44">
        <f t="shared" ca="1" si="6"/>
        <v>0</v>
      </c>
      <c r="H19" s="45">
        <f t="shared" ca="1" si="0"/>
        <v>0</v>
      </c>
      <c r="I19" s="41" t="str">
        <f t="shared" ca="1" si="7"/>
        <v>N/A</v>
      </c>
      <c r="J19" s="44">
        <f t="shared" ca="1" si="8"/>
        <v>0</v>
      </c>
      <c r="K19" s="45">
        <f t="shared" ca="1" si="1"/>
        <v>0</v>
      </c>
      <c r="L19" s="41" t="str">
        <f t="shared" ca="1" si="9"/>
        <v>N/A</v>
      </c>
      <c r="M19" s="44">
        <f t="shared" ca="1" si="10"/>
        <v>0</v>
      </c>
      <c r="N19" s="45">
        <f t="shared" ca="1" si="2"/>
        <v>0</v>
      </c>
      <c r="O19" s="42">
        <f t="shared" ca="1" si="3"/>
        <v>0</v>
      </c>
    </row>
    <row r="20" spans="1:15" hidden="1" x14ac:dyDescent="0.4">
      <c r="A20" s="148"/>
      <c r="B20" s="39" t="s">
        <v>55</v>
      </c>
      <c r="C20" s="40" t="s">
        <v>56</v>
      </c>
      <c r="D20" s="41" t="s">
        <v>29</v>
      </c>
      <c r="E20" s="41">
        <f t="shared" si="4"/>
        <v>8</v>
      </c>
      <c r="F20" s="41" t="str">
        <f t="shared" ca="1" si="5"/>
        <v>N/A</v>
      </c>
      <c r="G20" s="41">
        <f t="shared" ca="1" si="6"/>
        <v>0</v>
      </c>
      <c r="H20" s="42">
        <f t="shared" ca="1" si="0"/>
        <v>0</v>
      </c>
      <c r="I20" s="41" t="str">
        <f t="shared" ca="1" si="7"/>
        <v>N/A</v>
      </c>
      <c r="J20" s="41">
        <f t="shared" ca="1" si="8"/>
        <v>0</v>
      </c>
      <c r="K20" s="42">
        <f t="shared" ca="1" si="1"/>
        <v>0</v>
      </c>
      <c r="L20" s="41" t="str">
        <f t="shared" ca="1" si="9"/>
        <v>N/A</v>
      </c>
      <c r="M20" s="41">
        <f t="shared" ca="1" si="10"/>
        <v>0</v>
      </c>
      <c r="N20" s="42">
        <f t="shared" ca="1" si="2"/>
        <v>0</v>
      </c>
      <c r="O20" s="42">
        <f t="shared" ca="1" si="3"/>
        <v>0</v>
      </c>
    </row>
    <row r="21" spans="1:15" hidden="1" x14ac:dyDescent="0.4">
      <c r="A21" s="148"/>
      <c r="B21" s="39" t="s">
        <v>57</v>
      </c>
      <c r="C21" s="40" t="s">
        <v>58</v>
      </c>
      <c r="D21" s="41" t="s">
        <v>45</v>
      </c>
      <c r="E21" s="41">
        <f t="shared" si="4"/>
        <v>6</v>
      </c>
      <c r="F21" s="41" t="str">
        <f t="shared" ca="1" si="5"/>
        <v>N/A</v>
      </c>
      <c r="G21" s="41">
        <f t="shared" ca="1" si="6"/>
        <v>0</v>
      </c>
      <c r="H21" s="42">
        <f t="shared" ca="1" si="0"/>
        <v>0</v>
      </c>
      <c r="I21" s="41" t="str">
        <f t="shared" ca="1" si="7"/>
        <v>N/A</v>
      </c>
      <c r="J21" s="41">
        <f t="shared" ca="1" si="8"/>
        <v>0</v>
      </c>
      <c r="K21" s="42">
        <f t="shared" ca="1" si="1"/>
        <v>0</v>
      </c>
      <c r="L21" s="41" t="str">
        <f t="shared" ca="1" si="9"/>
        <v>N/A</v>
      </c>
      <c r="M21" s="41">
        <f t="shared" ca="1" si="10"/>
        <v>0</v>
      </c>
      <c r="N21" s="42">
        <f t="shared" ca="1" si="2"/>
        <v>0</v>
      </c>
      <c r="O21" s="42">
        <f t="shared" ca="1" si="3"/>
        <v>0</v>
      </c>
    </row>
    <row r="22" spans="1:15" hidden="1" x14ac:dyDescent="0.4">
      <c r="A22" s="148"/>
      <c r="B22" s="39" t="s">
        <v>59</v>
      </c>
      <c r="C22" s="40" t="s">
        <v>60</v>
      </c>
      <c r="D22" s="41" t="s">
        <v>29</v>
      </c>
      <c r="E22" s="41">
        <f t="shared" si="4"/>
        <v>8</v>
      </c>
      <c r="F22" s="41" t="str">
        <f t="shared" ca="1" si="5"/>
        <v>N/A</v>
      </c>
      <c r="G22" s="41">
        <f t="shared" ca="1" si="6"/>
        <v>0</v>
      </c>
      <c r="H22" s="42">
        <f t="shared" ca="1" si="0"/>
        <v>0</v>
      </c>
      <c r="I22" s="41" t="str">
        <f t="shared" ca="1" si="7"/>
        <v>N/A</v>
      </c>
      <c r="J22" s="41">
        <f t="shared" ca="1" si="8"/>
        <v>0</v>
      </c>
      <c r="K22" s="42">
        <f t="shared" ca="1" si="1"/>
        <v>0</v>
      </c>
      <c r="L22" s="41" t="str">
        <f t="shared" ca="1" si="9"/>
        <v>N/A</v>
      </c>
      <c r="M22" s="41">
        <f t="shared" ca="1" si="10"/>
        <v>0</v>
      </c>
      <c r="N22" s="42">
        <f t="shared" ca="1" si="2"/>
        <v>0</v>
      </c>
      <c r="O22" s="42">
        <f t="shared" ca="1" si="3"/>
        <v>0</v>
      </c>
    </row>
    <row r="23" spans="1:15" hidden="1" x14ac:dyDescent="0.4">
      <c r="A23" s="148"/>
      <c r="B23" s="39" t="s">
        <v>61</v>
      </c>
      <c r="C23" s="40" t="s">
        <v>62</v>
      </c>
      <c r="D23" s="41" t="s">
        <v>45</v>
      </c>
      <c r="E23" s="41">
        <f t="shared" si="4"/>
        <v>6</v>
      </c>
      <c r="F23" s="41" t="str">
        <f t="shared" ca="1" si="5"/>
        <v>N/A</v>
      </c>
      <c r="G23" s="41">
        <f t="shared" ca="1" si="6"/>
        <v>0</v>
      </c>
      <c r="H23" s="42">
        <f t="shared" ca="1" si="0"/>
        <v>0</v>
      </c>
      <c r="I23" s="41" t="str">
        <f t="shared" ca="1" si="7"/>
        <v>N/A</v>
      </c>
      <c r="J23" s="41">
        <f t="shared" ca="1" si="8"/>
        <v>0</v>
      </c>
      <c r="K23" s="42">
        <f t="shared" ca="1" si="1"/>
        <v>0</v>
      </c>
      <c r="L23" s="41" t="str">
        <f t="shared" ca="1" si="9"/>
        <v>N/A</v>
      </c>
      <c r="M23" s="41">
        <f t="shared" ca="1" si="10"/>
        <v>0</v>
      </c>
      <c r="N23" s="42">
        <f t="shared" ca="1" si="2"/>
        <v>0</v>
      </c>
      <c r="O23" s="42">
        <f t="shared" ca="1" si="3"/>
        <v>0</v>
      </c>
    </row>
    <row r="24" spans="1:15" ht="26.4" hidden="1" x14ac:dyDescent="0.4">
      <c r="A24" s="139" t="s">
        <v>63</v>
      </c>
      <c r="B24" s="36" t="s">
        <v>64</v>
      </c>
      <c r="C24" s="37" t="s">
        <v>65</v>
      </c>
      <c r="D24" s="36" t="s">
        <v>20</v>
      </c>
      <c r="E24" s="36">
        <f t="shared" si="4"/>
        <v>10</v>
      </c>
      <c r="F24" s="36" t="str">
        <f t="shared" ca="1" si="5"/>
        <v>양호</v>
      </c>
      <c r="G24" s="36">
        <f t="shared" ca="1" si="6"/>
        <v>10</v>
      </c>
      <c r="H24" s="38">
        <f t="shared" ca="1" si="0"/>
        <v>0</v>
      </c>
      <c r="I24" s="36" t="str">
        <f t="shared" ca="1" si="7"/>
        <v>양호</v>
      </c>
      <c r="J24" s="36">
        <f t="shared" ca="1" si="8"/>
        <v>10</v>
      </c>
      <c r="K24" s="38">
        <f t="shared" ca="1" si="1"/>
        <v>0</v>
      </c>
      <c r="L24" s="36" t="str">
        <f t="shared" ca="1" si="9"/>
        <v>양호</v>
      </c>
      <c r="M24" s="36">
        <f t="shared" ca="1" si="10"/>
        <v>10</v>
      </c>
      <c r="N24" s="38">
        <f t="shared" ca="1" si="2"/>
        <v>0</v>
      </c>
      <c r="O24" s="38">
        <f t="shared" ca="1" si="3"/>
        <v>0</v>
      </c>
    </row>
    <row r="25" spans="1:15" ht="26.4" hidden="1" x14ac:dyDescent="0.4">
      <c r="A25" s="140"/>
      <c r="B25" s="36" t="s">
        <v>66</v>
      </c>
      <c r="C25" s="37" t="s">
        <v>67</v>
      </c>
      <c r="D25" s="36" t="s">
        <v>29</v>
      </c>
      <c r="E25" s="36">
        <f t="shared" si="4"/>
        <v>8</v>
      </c>
      <c r="F25" s="36" t="str">
        <f t="shared" ca="1" si="5"/>
        <v>N/A</v>
      </c>
      <c r="G25" s="36">
        <f t="shared" ca="1" si="6"/>
        <v>0</v>
      </c>
      <c r="H25" s="38">
        <f t="shared" ca="1" si="0"/>
        <v>0</v>
      </c>
      <c r="I25" s="36" t="str">
        <f t="shared" ca="1" si="7"/>
        <v>N/A</v>
      </c>
      <c r="J25" s="36">
        <f t="shared" ca="1" si="8"/>
        <v>0</v>
      </c>
      <c r="K25" s="38">
        <f t="shared" ca="1" si="1"/>
        <v>0</v>
      </c>
      <c r="L25" s="36" t="str">
        <f t="shared" ca="1" si="9"/>
        <v>N/A</v>
      </c>
      <c r="M25" s="36">
        <f t="shared" ca="1" si="10"/>
        <v>0</v>
      </c>
      <c r="N25" s="38">
        <f t="shared" ca="1" si="2"/>
        <v>0</v>
      </c>
      <c r="O25" s="38">
        <f t="shared" ca="1" si="3"/>
        <v>0</v>
      </c>
    </row>
    <row r="26" spans="1:15" s="46" customFormat="1" ht="26.4" hidden="1" x14ac:dyDescent="0.4">
      <c r="A26" s="133" t="s">
        <v>68</v>
      </c>
      <c r="B26" s="41" t="s">
        <v>69</v>
      </c>
      <c r="C26" s="29" t="s">
        <v>70</v>
      </c>
      <c r="D26" s="41" t="s">
        <v>20</v>
      </c>
      <c r="E26" s="41">
        <f>IF(D26="상", 10, IF(D26="중", 8, IF(D26="하", 6, 0)))</f>
        <v>10</v>
      </c>
      <c r="F26" s="41" t="str">
        <f t="shared" ca="1" si="5"/>
        <v>양호</v>
      </c>
      <c r="G26" s="41">
        <f ca="1">IF(F26="N/A",0,$E26)</f>
        <v>10</v>
      </c>
      <c r="H26" s="42">
        <f t="shared" ca="1" si="0"/>
        <v>0</v>
      </c>
      <c r="I26" s="41" t="str">
        <f t="shared" ca="1" si="7"/>
        <v>양호</v>
      </c>
      <c r="J26" s="41">
        <f ca="1">IF(I26="N/A",0,$E26)</f>
        <v>10</v>
      </c>
      <c r="K26" s="42">
        <f t="shared" ca="1" si="1"/>
        <v>0</v>
      </c>
      <c r="L26" s="41" t="str">
        <f t="shared" ca="1" si="9"/>
        <v>양호</v>
      </c>
      <c r="M26" s="41">
        <f ca="1">IF(L26="N/A",0,$E26)</f>
        <v>10</v>
      </c>
      <c r="N26" s="42">
        <f t="shared" ca="1" si="2"/>
        <v>0</v>
      </c>
      <c r="O26" s="42">
        <f t="shared" ca="1" si="3"/>
        <v>0</v>
      </c>
    </row>
    <row r="27" spans="1:15" ht="27" hidden="1" thickBot="1" x14ac:dyDescent="0.45">
      <c r="A27" s="134"/>
      <c r="B27" s="47" t="s">
        <v>71</v>
      </c>
      <c r="C27" s="48" t="s">
        <v>72</v>
      </c>
      <c r="D27" s="47" t="s">
        <v>45</v>
      </c>
      <c r="E27" s="47">
        <f t="shared" si="4"/>
        <v>6</v>
      </c>
      <c r="F27" s="47" t="str">
        <f t="shared" ca="1" si="5"/>
        <v>N/A</v>
      </c>
      <c r="G27" s="47">
        <f t="shared" ca="1" si="6"/>
        <v>0</v>
      </c>
      <c r="H27" s="47">
        <f t="shared" ca="1" si="0"/>
        <v>0</v>
      </c>
      <c r="I27" s="47" t="str">
        <f t="shared" ca="1" si="7"/>
        <v>N/A</v>
      </c>
      <c r="J27" s="47">
        <f t="shared" ref="J27" ca="1" si="11">IF(I27="N/A",0,$E27)</f>
        <v>0</v>
      </c>
      <c r="K27" s="47">
        <f t="shared" ca="1" si="1"/>
        <v>0</v>
      </c>
      <c r="L27" s="47" t="str">
        <f t="shared" ca="1" si="9"/>
        <v>N/A</v>
      </c>
      <c r="M27" s="47">
        <f t="shared" ref="M27" ca="1" si="12">IF(L27="N/A",0,$E27)</f>
        <v>0</v>
      </c>
      <c r="N27" s="47">
        <f t="shared" ca="1" si="2"/>
        <v>0</v>
      </c>
      <c r="O27" s="49">
        <f t="shared" ca="1" si="3"/>
        <v>0</v>
      </c>
    </row>
    <row r="28" spans="1:15" ht="13.8" hidden="1" thickBot="1" x14ac:dyDescent="0.45">
      <c r="A28" s="135" t="s">
        <v>73</v>
      </c>
      <c r="B28" s="135"/>
      <c r="C28" s="135"/>
      <c r="D28" s="135"/>
      <c r="E28" s="136"/>
      <c r="F28" s="50">
        <f ca="1">COUNTIF(F4:F27,"취약")</f>
        <v>3</v>
      </c>
      <c r="G28" s="50"/>
      <c r="H28" s="51"/>
      <c r="I28" s="50">
        <f ca="1">COUNTIF(I4:I27,"취약")</f>
        <v>3</v>
      </c>
      <c r="J28" s="50"/>
      <c r="K28" s="51"/>
      <c r="L28" s="50">
        <f ca="1">COUNTIF(L4:L27,"취약")</f>
        <v>3</v>
      </c>
      <c r="M28" s="50"/>
      <c r="N28" s="51"/>
      <c r="O28" s="50"/>
    </row>
    <row r="29" spans="1:15" ht="15.6" hidden="1" x14ac:dyDescent="0.4">
      <c r="A29" s="137" t="str">
        <f ca="1">IF(D29="N/A", "계정 관리 (N/A)", "계정 관리"&amp;" ("&amp;ROUND(D29,2)*100&amp;"%)")</f>
        <v>계정 관리 (79%)</v>
      </c>
      <c r="B29" s="137"/>
      <c r="C29" s="138"/>
      <c r="D29" s="52">
        <f t="shared" ref="D29:D34" ca="1" si="13">IF(SUMIF($3:$3,"최대값",29:29)=0,"N/A",((SUMIF($3:$3,"최대값",29:29)-SUMIF($3:$3,"현재값",29:29))/SUMIF($3:$3,"최대값",29:29)))</f>
        <v>0.79166666666666663</v>
      </c>
      <c r="E29" s="53">
        <f>SUM(E4:E9)</f>
        <v>56</v>
      </c>
      <c r="F29" s="54">
        <f ca="1">IF(G29=0,"N/A",(G29-H29)/G29)</f>
        <v>0.79166666666666663</v>
      </c>
      <c r="G29" s="53">
        <f ca="1">SUM(G4:G9)</f>
        <v>48</v>
      </c>
      <c r="H29" s="55">
        <f ca="1">SUM(H4:H9)</f>
        <v>10</v>
      </c>
      <c r="I29" s="54">
        <f ca="1">IF(J29=0,"N/A",(J29-K29)/J29)</f>
        <v>0.79166666666666663</v>
      </c>
      <c r="J29" s="53">
        <f ca="1">SUM(J4:J9)</f>
        <v>48</v>
      </c>
      <c r="K29" s="55">
        <f ca="1">SUM(K4:K9)</f>
        <v>10</v>
      </c>
      <c r="L29" s="54">
        <f ca="1">IF(M29=0,"N/A",(M29-N29)/M29)</f>
        <v>0.79166666666666663</v>
      </c>
      <c r="M29" s="53">
        <f ca="1">SUM(M4:M9)</f>
        <v>48</v>
      </c>
      <c r="N29" s="55">
        <f ca="1">SUM(N4:N9)</f>
        <v>10</v>
      </c>
      <c r="O29" s="56">
        <f ca="1">SUM(O4:O9)</f>
        <v>1</v>
      </c>
    </row>
    <row r="30" spans="1:15" ht="15.6" hidden="1" x14ac:dyDescent="0.4">
      <c r="A30" s="129" t="str">
        <f ca="1">IF(D30="N/A", "접근 관리 (N/A)", "접근 관리"&amp;" ("&amp;ROUND(D30,2)*100&amp;"%)")</f>
        <v>접근 관리 (59%)</v>
      </c>
      <c r="B30" s="129"/>
      <c r="C30" s="130"/>
      <c r="D30" s="57">
        <f t="shared" ca="1" si="13"/>
        <v>0.58823529411764708</v>
      </c>
      <c r="E30" s="58">
        <f>SUM(E10:E17)</f>
        <v>66</v>
      </c>
      <c r="F30" s="59">
        <f t="shared" ref="F30:F34" ca="1" si="14">IF(G30=0,"N/A",(G30-H30)/G30)</f>
        <v>0.58823529411764708</v>
      </c>
      <c r="G30" s="58">
        <f ca="1">SUM(G10:G17)</f>
        <v>34</v>
      </c>
      <c r="H30" s="60">
        <f ca="1">SUM(H10:H17)</f>
        <v>14</v>
      </c>
      <c r="I30" s="59">
        <f t="shared" ref="I30:I34" ca="1" si="15">IF(J30=0,"N/A",(J30-K30)/J30)</f>
        <v>0.58823529411764708</v>
      </c>
      <c r="J30" s="58">
        <f ca="1">SUM(J10:J17)</f>
        <v>34</v>
      </c>
      <c r="K30" s="60">
        <f ca="1">SUM(K10:K17)</f>
        <v>14</v>
      </c>
      <c r="L30" s="59">
        <f t="shared" ref="L30:L34" ca="1" si="16">IF(M30=0,"N/A",(M30-N30)/M30)</f>
        <v>0.58823529411764708</v>
      </c>
      <c r="M30" s="58">
        <f ca="1">SUM(M10:M17)</f>
        <v>34</v>
      </c>
      <c r="N30" s="60">
        <f ca="1">SUM(N10:N17)</f>
        <v>14</v>
      </c>
      <c r="O30" s="61">
        <f ca="1">SUM(O10:O17)</f>
        <v>2</v>
      </c>
    </row>
    <row r="31" spans="1:15" ht="15.6" hidden="1" x14ac:dyDescent="0.4">
      <c r="A31" s="129" t="str">
        <f ca="1">IF(D31="N/A", "옵션 관리 (N/A)", "옵션 관리"&amp;" ("&amp;ROUND(D31,2)*100&amp;"%)")</f>
        <v>옵션 관리 (N/A)</v>
      </c>
      <c r="B31" s="129"/>
      <c r="C31" s="130"/>
      <c r="D31" s="57" t="str">
        <f t="shared" ca="1" si="13"/>
        <v>N/A</v>
      </c>
      <c r="E31" s="58">
        <f>SUM(E18:E23)</f>
        <v>48</v>
      </c>
      <c r="F31" s="59" t="str">
        <f t="shared" ca="1" si="14"/>
        <v>N/A</v>
      </c>
      <c r="G31" s="58">
        <f ca="1">SUM(G18:G23)</f>
        <v>0</v>
      </c>
      <c r="H31" s="60">
        <f ca="1">SUM(H18:H23)</f>
        <v>0</v>
      </c>
      <c r="I31" s="59" t="str">
        <f t="shared" ca="1" si="15"/>
        <v>N/A</v>
      </c>
      <c r="J31" s="58">
        <f ca="1">SUM(J18:J23)</f>
        <v>0</v>
      </c>
      <c r="K31" s="60">
        <f ca="1">SUM(K18:K23)</f>
        <v>0</v>
      </c>
      <c r="L31" s="59" t="str">
        <f t="shared" ca="1" si="16"/>
        <v>N/A</v>
      </c>
      <c r="M31" s="58">
        <f ca="1">SUM(M18:M23)</f>
        <v>0</v>
      </c>
      <c r="N31" s="60">
        <f ca="1">SUM(N18:N23)</f>
        <v>0</v>
      </c>
      <c r="O31" s="61">
        <f ca="1">SUM(O18:O23)</f>
        <v>0</v>
      </c>
    </row>
    <row r="32" spans="1:15" ht="15.6" hidden="1" x14ac:dyDescent="0.4">
      <c r="A32" s="129" t="str">
        <f ca="1">IF(D32="N/A", "패치 관리 (N/A)", "패치 관리"&amp;" ("&amp;ROUND(D32,2)*100&amp;"%)")</f>
        <v>패치 관리 (100%)</v>
      </c>
      <c r="B32" s="129"/>
      <c r="C32" s="130"/>
      <c r="D32" s="57">
        <f t="shared" ca="1" si="13"/>
        <v>1</v>
      </c>
      <c r="E32" s="58">
        <f>SUM(E24:E25)</f>
        <v>18</v>
      </c>
      <c r="F32" s="59">
        <f t="shared" ca="1" si="14"/>
        <v>1</v>
      </c>
      <c r="G32" s="58">
        <f ca="1">SUM(G24:G25)</f>
        <v>10</v>
      </c>
      <c r="H32" s="60">
        <f ca="1">SUM(H24:H25)</f>
        <v>0</v>
      </c>
      <c r="I32" s="59">
        <f t="shared" ca="1" si="15"/>
        <v>1</v>
      </c>
      <c r="J32" s="58">
        <f ca="1">SUM(J24:J25)</f>
        <v>10</v>
      </c>
      <c r="K32" s="60">
        <f ca="1">SUM(K24:K25)</f>
        <v>0</v>
      </c>
      <c r="L32" s="59">
        <f t="shared" ca="1" si="16"/>
        <v>1</v>
      </c>
      <c r="M32" s="58">
        <f ca="1">SUM(M24:M25)</f>
        <v>10</v>
      </c>
      <c r="N32" s="60">
        <f ca="1">SUM(N24:N25)</f>
        <v>0</v>
      </c>
      <c r="O32" s="61">
        <f ca="1">SUM(O24:O25)</f>
        <v>0</v>
      </c>
    </row>
    <row r="33" spans="1:15" ht="15.6" hidden="1" x14ac:dyDescent="0.4">
      <c r="A33" s="129" t="str">
        <f ca="1">IF(D33="N/A", "로그 관리 (N/A)", "로그 관리"&amp;" ("&amp;ROUND(D33,2)*100&amp;"%)")</f>
        <v>로그 관리 (100%)</v>
      </c>
      <c r="B33" s="129"/>
      <c r="C33" s="130"/>
      <c r="D33" s="57">
        <f t="shared" ca="1" si="13"/>
        <v>1</v>
      </c>
      <c r="E33" s="58">
        <f>SUM(E26:E27)</f>
        <v>16</v>
      </c>
      <c r="F33" s="59">
        <f t="shared" ca="1" si="14"/>
        <v>1</v>
      </c>
      <c r="G33" s="58">
        <f ca="1">SUM(G26:G27)</f>
        <v>10</v>
      </c>
      <c r="H33" s="60">
        <f ca="1">SUM(H26:H27)</f>
        <v>0</v>
      </c>
      <c r="I33" s="59">
        <f t="shared" ca="1" si="15"/>
        <v>1</v>
      </c>
      <c r="J33" s="58">
        <f ca="1">SUM(J26:J27)</f>
        <v>10</v>
      </c>
      <c r="K33" s="60">
        <f ca="1">SUM(K26:K27)</f>
        <v>0</v>
      </c>
      <c r="L33" s="59">
        <f t="shared" ca="1" si="16"/>
        <v>1</v>
      </c>
      <c r="M33" s="58">
        <f ca="1">SUM(M26:M27)</f>
        <v>10</v>
      </c>
      <c r="N33" s="60">
        <f ca="1">SUM(N26:N27)</f>
        <v>0</v>
      </c>
      <c r="O33" s="61">
        <f ca="1">SUM(O26:O27)</f>
        <v>0</v>
      </c>
    </row>
    <row r="34" spans="1:15" ht="16.2" hidden="1" thickBot="1" x14ac:dyDescent="0.45">
      <c r="A34" s="131" t="s">
        <v>74</v>
      </c>
      <c r="B34" s="131"/>
      <c r="C34" s="132"/>
      <c r="D34" s="62">
        <f t="shared" ca="1" si="13"/>
        <v>0.76470588235294112</v>
      </c>
      <c r="E34" s="63">
        <f>SUM(E29:E33)</f>
        <v>204</v>
      </c>
      <c r="F34" s="64">
        <f t="shared" ca="1" si="14"/>
        <v>0.76470588235294112</v>
      </c>
      <c r="G34" s="63">
        <f ca="1">SUM(G29:G33)</f>
        <v>102</v>
      </c>
      <c r="H34" s="65">
        <f ca="1">SUM(H29:H33)</f>
        <v>24</v>
      </c>
      <c r="I34" s="64">
        <f t="shared" ca="1" si="15"/>
        <v>0.76470588235294112</v>
      </c>
      <c r="J34" s="63">
        <f ca="1">SUM(J29:J33)</f>
        <v>102</v>
      </c>
      <c r="K34" s="65">
        <f ca="1">SUM(K29:K33)</f>
        <v>24</v>
      </c>
      <c r="L34" s="64">
        <f t="shared" ca="1" si="16"/>
        <v>0.76470588235294112</v>
      </c>
      <c r="M34" s="63">
        <f ca="1">SUM(M29:M33)</f>
        <v>102</v>
      </c>
      <c r="N34" s="65">
        <f ca="1">SUM(N29:N33)</f>
        <v>24</v>
      </c>
      <c r="O34" s="66">
        <f ca="1">SUM(O29:O33)</f>
        <v>3</v>
      </c>
    </row>
    <row r="39" spans="1:15" ht="13.8" hidden="1" thickBot="1" x14ac:dyDescent="0.45">
      <c r="A39" s="67" t="s">
        <v>12</v>
      </c>
      <c r="B39" s="68" t="s">
        <v>75</v>
      </c>
      <c r="C39" s="69" t="s">
        <v>13</v>
      </c>
    </row>
    <row r="40" spans="1:15" hidden="1" x14ac:dyDescent="0.4">
      <c r="A40" s="70" t="s">
        <v>76</v>
      </c>
      <c r="B40" s="71" t="s">
        <v>77</v>
      </c>
      <c r="C40" s="72">
        <v>0</v>
      </c>
    </row>
    <row r="41" spans="1:15" hidden="1" x14ac:dyDescent="0.4">
      <c r="A41" s="73" t="s">
        <v>78</v>
      </c>
      <c r="B41" s="74" t="s">
        <v>77</v>
      </c>
      <c r="C41" s="75">
        <v>0</v>
      </c>
    </row>
    <row r="42" spans="1:15" hidden="1" x14ac:dyDescent="0.4">
      <c r="A42" s="73" t="s">
        <v>79</v>
      </c>
      <c r="B42" s="74" t="s">
        <v>77</v>
      </c>
      <c r="C42" s="75">
        <v>0</v>
      </c>
    </row>
    <row r="43" spans="1:15" hidden="1" x14ac:dyDescent="0.4">
      <c r="A43" s="73" t="s">
        <v>76</v>
      </c>
      <c r="B43" s="74" t="s">
        <v>80</v>
      </c>
      <c r="C43" s="75">
        <v>10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5" hidden="1" x14ac:dyDescent="0.4">
      <c r="A44" s="73" t="s">
        <v>78</v>
      </c>
      <c r="B44" s="74" t="s">
        <v>80</v>
      </c>
      <c r="C44" s="75">
        <v>8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5" ht="13.8" hidden="1" thickBot="1" x14ac:dyDescent="0.45">
      <c r="A45" s="76" t="s">
        <v>79</v>
      </c>
      <c r="B45" s="77" t="s">
        <v>80</v>
      </c>
      <c r="C45" s="78">
        <v>6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5" x14ac:dyDescent="0.4">
      <c r="E46" s="14"/>
      <c r="F46" s="14"/>
      <c r="G46" s="14"/>
      <c r="H46" s="14"/>
      <c r="I46" s="14"/>
      <c r="J46" s="14"/>
      <c r="K46" s="14"/>
      <c r="L46" s="14"/>
      <c r="M46" s="14"/>
      <c r="N46" s="14"/>
    </row>
  </sheetData>
  <autoFilter ref="F3:F34" xr:uid="{E84825D0-2D1C-46E3-BD74-76660C274D97}">
    <filterColumn colId="0">
      <filters>
        <filter val="취약"/>
      </filters>
    </filterColumn>
  </autoFilter>
  <mergeCells count="14">
    <mergeCell ref="A24:A25"/>
    <mergeCell ref="A1:E1"/>
    <mergeCell ref="A3:B3"/>
    <mergeCell ref="A4:A9"/>
    <mergeCell ref="A10:A17"/>
    <mergeCell ref="A18:A23"/>
    <mergeCell ref="A33:C33"/>
    <mergeCell ref="A34:C34"/>
    <mergeCell ref="A26:A27"/>
    <mergeCell ref="A28:E28"/>
    <mergeCell ref="A29:C29"/>
    <mergeCell ref="A30:C30"/>
    <mergeCell ref="A31:C31"/>
    <mergeCell ref="A32:C32"/>
  </mergeCells>
  <phoneticPr fontId="2" type="noConversion"/>
  <conditionalFormatting sqref="F1:G2 E10:E17 F27 F35:G1048576 D26 D24:H24 E25:H26 F3:F23 G10:H23">
    <cfRule type="cellIs" dxfId="232" priority="62" operator="equal">
      <formula>"취약"</formula>
    </cfRule>
    <cfRule type="cellIs" dxfId="231" priority="63" operator="equal">
      <formula>"양호"</formula>
    </cfRule>
  </conditionalFormatting>
  <conditionalFormatting sqref="C39:C45">
    <cfRule type="cellIs" dxfId="230" priority="61" operator="equal">
      <formula>"주의"</formula>
    </cfRule>
  </conditionalFormatting>
  <conditionalFormatting sqref="G4:G20 G24:G27">
    <cfRule type="cellIs" dxfId="229" priority="59" operator="equal">
      <formula>"○"</formula>
    </cfRule>
    <cfRule type="cellIs" dxfId="228" priority="60" operator="equal">
      <formula>"X"</formula>
    </cfRule>
  </conditionalFormatting>
  <conditionalFormatting sqref="F3">
    <cfRule type="cellIs" dxfId="227" priority="57" operator="equal">
      <formula>"취약"</formula>
    </cfRule>
    <cfRule type="cellIs" dxfId="226" priority="58" operator="equal">
      <formula>"양호"</formula>
    </cfRule>
  </conditionalFormatting>
  <conditionalFormatting sqref="F4:G4">
    <cfRule type="cellIs" dxfId="225" priority="55" operator="equal">
      <formula>"취약"</formula>
    </cfRule>
    <cfRule type="cellIs" dxfId="224" priority="56" operator="equal">
      <formula>"양호"</formula>
    </cfRule>
  </conditionalFormatting>
  <conditionalFormatting sqref="D10:D17">
    <cfRule type="cellIs" dxfId="223" priority="53" operator="equal">
      <formula>"취약"</formula>
    </cfRule>
    <cfRule type="cellIs" dxfId="222" priority="54" operator="equal">
      <formula>"양호"</formula>
    </cfRule>
  </conditionalFormatting>
  <conditionalFormatting sqref="D25">
    <cfRule type="cellIs" dxfId="221" priority="51" operator="equal">
      <formula>"취약"</formula>
    </cfRule>
    <cfRule type="cellIs" dxfId="220" priority="52" operator="equal">
      <formula>"양호"</formula>
    </cfRule>
  </conditionalFormatting>
  <conditionalFormatting sqref="E27">
    <cfRule type="cellIs" dxfId="219" priority="47" operator="equal">
      <formula>"취약"</formula>
    </cfRule>
    <cfRule type="cellIs" dxfId="218" priority="48" operator="equal">
      <formula>"양호"</formula>
    </cfRule>
  </conditionalFormatting>
  <conditionalFormatting sqref="G21:G23">
    <cfRule type="cellIs" dxfId="217" priority="49" operator="equal">
      <formula>"○"</formula>
    </cfRule>
    <cfRule type="cellIs" dxfId="216" priority="50" operator="equal">
      <formula>"X"</formula>
    </cfRule>
  </conditionalFormatting>
  <conditionalFormatting sqref="F28:G28">
    <cfRule type="cellIs" dxfId="215" priority="45" operator="equal">
      <formula>"취약"</formula>
    </cfRule>
    <cfRule type="cellIs" dxfId="214" priority="46" operator="equal">
      <formula>"양호"</formula>
    </cfRule>
  </conditionalFormatting>
  <conditionalFormatting sqref="I3">
    <cfRule type="cellIs" dxfId="213" priority="19" operator="equal">
      <formula>"취약"</formula>
    </cfRule>
    <cfRule type="cellIs" dxfId="212" priority="20" operator="equal">
      <formula>"양호"</formula>
    </cfRule>
  </conditionalFormatting>
  <conditionalFormatting sqref="I4:J4">
    <cfRule type="cellIs" dxfId="211" priority="17" operator="equal">
      <formula>"취약"</formula>
    </cfRule>
    <cfRule type="cellIs" dxfId="210" priority="18" operator="equal">
      <formula>"양호"</formula>
    </cfRule>
  </conditionalFormatting>
  <conditionalFormatting sqref="I28:J28">
    <cfRule type="cellIs" dxfId="209" priority="13" operator="equal">
      <formula>"취약"</formula>
    </cfRule>
    <cfRule type="cellIs" dxfId="208" priority="14" operator="equal">
      <formula>"양호"</formula>
    </cfRule>
  </conditionalFormatting>
  <conditionalFormatting sqref="L1:M2 L27 L35:M1048576 L24:N26 L3:L23 M10:N23">
    <cfRule type="cellIs" dxfId="207" priority="11" operator="equal">
      <formula>"취약"</formula>
    </cfRule>
    <cfRule type="cellIs" dxfId="206" priority="12" operator="equal">
      <formula>"양호"</formula>
    </cfRule>
  </conditionalFormatting>
  <conditionalFormatting sqref="O3">
    <cfRule type="cellIs" dxfId="205" priority="33" operator="equal">
      <formula>"취약"</formula>
    </cfRule>
    <cfRule type="cellIs" dxfId="204" priority="34" operator="equal">
      <formula>"양호"</formula>
    </cfRule>
  </conditionalFormatting>
  <conditionalFormatting sqref="O4:O20 O24:O27">
    <cfRule type="cellIs" dxfId="203" priority="31" operator="equal">
      <formula>"취약"</formula>
    </cfRule>
    <cfRule type="cellIs" dxfId="202" priority="32" operator="equal">
      <formula>"양호"</formula>
    </cfRule>
  </conditionalFormatting>
  <conditionalFormatting sqref="O4:O27">
    <cfRule type="cellIs" dxfId="201" priority="29" operator="equal">
      <formula>"취약"</formula>
    </cfRule>
    <cfRule type="cellIs" dxfId="200" priority="30" operator="equal">
      <formula>"양호"</formula>
    </cfRule>
  </conditionalFormatting>
  <conditionalFormatting sqref="O21:O23">
    <cfRule type="cellIs" dxfId="199" priority="27" operator="equal">
      <formula>"취약"</formula>
    </cfRule>
    <cfRule type="cellIs" dxfId="198" priority="28" operator="equal">
      <formula>"양호"</formula>
    </cfRule>
  </conditionalFormatting>
  <conditionalFormatting sqref="O28">
    <cfRule type="cellIs" dxfId="197" priority="25" operator="equal">
      <formula>"취약"</formula>
    </cfRule>
    <cfRule type="cellIs" dxfId="196" priority="26" operator="equal">
      <formula>"양호"</formula>
    </cfRule>
  </conditionalFormatting>
  <conditionalFormatting sqref="I1:J2 I27 I35:J1048576 I24:K26 I3:I23 J10:K23">
    <cfRule type="cellIs" dxfId="195" priority="23" operator="equal">
      <formula>"취약"</formula>
    </cfRule>
    <cfRule type="cellIs" dxfId="194" priority="24" operator="equal">
      <formula>"양호"</formula>
    </cfRule>
  </conditionalFormatting>
  <conditionalFormatting sqref="J4:J20 J24:J27">
    <cfRule type="cellIs" dxfId="193" priority="21" operator="equal">
      <formula>"○"</formula>
    </cfRule>
    <cfRule type="cellIs" dxfId="192" priority="22" operator="equal">
      <formula>"X"</formula>
    </cfRule>
  </conditionalFormatting>
  <conditionalFormatting sqref="J21:J23">
    <cfRule type="cellIs" dxfId="191" priority="15" operator="equal">
      <formula>"○"</formula>
    </cfRule>
    <cfRule type="cellIs" dxfId="190" priority="16" operator="equal">
      <formula>"X"</formula>
    </cfRule>
  </conditionalFormatting>
  <conditionalFormatting sqref="M4:M20 M24:M27">
    <cfRule type="cellIs" dxfId="189" priority="9" operator="equal">
      <formula>"○"</formula>
    </cfRule>
    <cfRule type="cellIs" dxfId="188" priority="10" operator="equal">
      <formula>"X"</formula>
    </cfRule>
  </conditionalFormatting>
  <conditionalFormatting sqref="L3">
    <cfRule type="cellIs" dxfId="187" priority="7" operator="equal">
      <formula>"취약"</formula>
    </cfRule>
    <cfRule type="cellIs" dxfId="186" priority="8" operator="equal">
      <formula>"양호"</formula>
    </cfRule>
  </conditionalFormatting>
  <conditionalFormatting sqref="L4:M4">
    <cfRule type="cellIs" dxfId="185" priority="5" operator="equal">
      <formula>"취약"</formula>
    </cfRule>
    <cfRule type="cellIs" dxfId="184" priority="6" operator="equal">
      <formula>"양호"</formula>
    </cfRule>
  </conditionalFormatting>
  <conditionalFormatting sqref="M21:M23">
    <cfRule type="cellIs" dxfId="183" priority="3" operator="equal">
      <formula>"○"</formula>
    </cfRule>
    <cfRule type="cellIs" dxfId="182" priority="4" operator="equal">
      <formula>"X"</formula>
    </cfRule>
  </conditionalFormatting>
  <conditionalFormatting sqref="L28:M28">
    <cfRule type="cellIs" dxfId="181" priority="1" operator="equal">
      <formula>"취약"</formula>
    </cfRule>
    <cfRule type="cellIs" dxfId="180" priority="2" operator="equal">
      <formula>"양호"</formula>
    </cfRule>
  </conditionalFormatting>
  <pageMargins left="0.59055118110236227" right="0.59055118110236227" top="0.59055118110236227" bottom="0.59055118110236227" header="0.31496062992125984" footer="0.31496062992125984"/>
  <pageSetup paperSize="9" scale="51" orientation="portrait" r:id="rId1"/>
  <headerFooter>
    <oddHeader>&amp;R&amp;"-,굵게"&amp;9DBMS 취약점 이행 점검 상세 보고서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29"/>
  <sheetViews>
    <sheetView showGridLines="0" view="pageLayout" topLeftCell="A16" zoomScale="85" zoomScaleNormal="100" zoomScalePageLayoutView="85" workbookViewId="0">
      <selection activeCell="F19" sqref="F19"/>
    </sheetView>
  </sheetViews>
  <sheetFormatPr defaultColWidth="9" defaultRowHeight="13.2" x14ac:dyDescent="0.4"/>
  <cols>
    <col min="1" max="2" width="5.59765625" style="11" customWidth="1"/>
    <col min="3" max="3" width="17.5" style="11" customWidth="1"/>
    <col min="4" max="4" width="5.59765625" style="100" customWidth="1"/>
    <col min="5" max="5" width="7.5" style="100" bestFit="1" customWidth="1"/>
    <col min="6" max="6" width="76.19921875" style="101" customWidth="1"/>
    <col min="7" max="16384" width="9" style="11"/>
  </cols>
  <sheetData>
    <row r="1" spans="1:7" ht="15" customHeight="1" x14ac:dyDescent="0.4">
      <c r="A1" s="151" t="s">
        <v>81</v>
      </c>
      <c r="B1" s="152"/>
      <c r="C1" s="79" t="str">
        <f ca="1">REPLACE(CELL("filename",A1),1,FIND("]",CELL("filename",A1)),"")</f>
        <v>Member DB</v>
      </c>
      <c r="D1" s="80"/>
      <c r="E1" s="80"/>
      <c r="F1" s="81"/>
    </row>
    <row r="2" spans="1:7" ht="15" customHeight="1" x14ac:dyDescent="0.4">
      <c r="A2" s="153" t="s">
        <v>86</v>
      </c>
      <c r="B2" s="154"/>
      <c r="C2" s="82">
        <v>15.1</v>
      </c>
      <c r="D2" s="80"/>
      <c r="E2" s="80"/>
      <c r="F2" s="81"/>
    </row>
    <row r="3" spans="1:7" ht="15" customHeight="1" thickBot="1" x14ac:dyDescent="0.45">
      <c r="A3" s="155" t="s">
        <v>82</v>
      </c>
      <c r="B3" s="156"/>
      <c r="C3" s="83" t="s">
        <v>87</v>
      </c>
      <c r="D3" s="80"/>
      <c r="E3" s="80"/>
      <c r="F3" s="81"/>
    </row>
    <row r="4" spans="1:7" ht="6" customHeight="1" thickBot="1" x14ac:dyDescent="0.45">
      <c r="A4" s="84"/>
      <c r="B4" s="84"/>
      <c r="C4" s="84"/>
      <c r="D4" s="80"/>
      <c r="E4" s="80"/>
      <c r="F4" s="85"/>
    </row>
    <row r="5" spans="1:7" ht="27" thickBot="1" x14ac:dyDescent="0.45">
      <c r="A5" s="157" t="s">
        <v>10</v>
      </c>
      <c r="B5" s="158"/>
      <c r="C5" s="103" t="s">
        <v>11</v>
      </c>
      <c r="D5" s="103" t="s">
        <v>12</v>
      </c>
      <c r="E5" s="103" t="s">
        <v>88</v>
      </c>
      <c r="F5" s="86" t="s">
        <v>83</v>
      </c>
    </row>
    <row r="6" spans="1:7" ht="39.6" x14ac:dyDescent="0.4">
      <c r="A6" s="144" t="s">
        <v>89</v>
      </c>
      <c r="B6" s="17" t="s">
        <v>90</v>
      </c>
      <c r="C6" s="18" t="s">
        <v>91</v>
      </c>
      <c r="D6" s="19" t="s">
        <v>92</v>
      </c>
      <c r="E6" s="87" t="s">
        <v>93</v>
      </c>
      <c r="F6" s="104" t="s">
        <v>94</v>
      </c>
    </row>
    <row r="7" spans="1:7" ht="39.6" x14ac:dyDescent="0.4">
      <c r="A7" s="145"/>
      <c r="B7" s="24" t="s">
        <v>95</v>
      </c>
      <c r="C7" s="25" t="s">
        <v>96</v>
      </c>
      <c r="D7" s="26" t="s">
        <v>92</v>
      </c>
      <c r="E7" s="88" t="s">
        <v>93</v>
      </c>
      <c r="F7" s="89" t="s">
        <v>97</v>
      </c>
    </row>
    <row r="8" spans="1:7" ht="147.6" customHeight="1" x14ac:dyDescent="0.4">
      <c r="A8" s="145"/>
      <c r="B8" s="24" t="s">
        <v>23</v>
      </c>
      <c r="C8" s="25" t="s">
        <v>98</v>
      </c>
      <c r="D8" s="30" t="s">
        <v>92</v>
      </c>
      <c r="E8" s="88" t="s">
        <v>99</v>
      </c>
      <c r="F8" s="89" t="s">
        <v>100</v>
      </c>
    </row>
    <row r="9" spans="1:7" ht="42.6" customHeight="1" x14ac:dyDescent="0.4">
      <c r="A9" s="145"/>
      <c r="B9" s="24" t="s">
        <v>25</v>
      </c>
      <c r="C9" s="25" t="s">
        <v>101</v>
      </c>
      <c r="D9" s="30" t="s">
        <v>92</v>
      </c>
      <c r="E9" s="88" t="s">
        <v>93</v>
      </c>
      <c r="F9" s="89" t="s">
        <v>102</v>
      </c>
      <c r="G9" s="91"/>
    </row>
    <row r="10" spans="1:7" ht="39.6" x14ac:dyDescent="0.4">
      <c r="A10" s="145"/>
      <c r="B10" s="24" t="s">
        <v>27</v>
      </c>
      <c r="C10" s="25" t="s">
        <v>103</v>
      </c>
      <c r="D10" s="33" t="s">
        <v>104</v>
      </c>
      <c r="E10" s="88" t="s">
        <v>105</v>
      </c>
      <c r="F10" s="90" t="s">
        <v>106</v>
      </c>
      <c r="G10" s="91"/>
    </row>
    <row r="11" spans="1:7" ht="26.4" x14ac:dyDescent="0.4">
      <c r="A11" s="145"/>
      <c r="B11" s="24" t="s">
        <v>107</v>
      </c>
      <c r="C11" s="25" t="s">
        <v>108</v>
      </c>
      <c r="D11" s="35" t="s">
        <v>104</v>
      </c>
      <c r="E11" s="88" t="s">
        <v>93</v>
      </c>
      <c r="F11" s="105" t="s">
        <v>109</v>
      </c>
      <c r="G11" s="91"/>
    </row>
    <row r="12" spans="1:7" ht="26.4" x14ac:dyDescent="0.4">
      <c r="A12" s="146" t="s">
        <v>110</v>
      </c>
      <c r="B12" s="36" t="s">
        <v>111</v>
      </c>
      <c r="C12" s="37" t="s">
        <v>112</v>
      </c>
      <c r="D12" s="36" t="s">
        <v>92</v>
      </c>
      <c r="E12" s="36" t="s">
        <v>93</v>
      </c>
      <c r="F12" s="92" t="s">
        <v>113</v>
      </c>
      <c r="G12" s="91"/>
    </row>
    <row r="13" spans="1:7" ht="39.6" x14ac:dyDescent="0.4">
      <c r="A13" s="146"/>
      <c r="B13" s="36" t="s">
        <v>35</v>
      </c>
      <c r="C13" s="37" t="s">
        <v>114</v>
      </c>
      <c r="D13" s="36" t="s">
        <v>92</v>
      </c>
      <c r="E13" s="93" t="s">
        <v>93</v>
      </c>
      <c r="F13" s="94" t="s">
        <v>115</v>
      </c>
      <c r="G13" s="91"/>
    </row>
    <row r="14" spans="1:7" ht="39.6" x14ac:dyDescent="0.4">
      <c r="A14" s="146"/>
      <c r="B14" s="36" t="s">
        <v>37</v>
      </c>
      <c r="C14" s="37" t="s">
        <v>116</v>
      </c>
      <c r="D14" s="36" t="s">
        <v>92</v>
      </c>
      <c r="E14" s="36" t="s">
        <v>105</v>
      </c>
      <c r="F14" s="106" t="s">
        <v>106</v>
      </c>
      <c r="G14" s="91"/>
    </row>
    <row r="15" spans="1:7" ht="39.6" x14ac:dyDescent="0.4">
      <c r="A15" s="146"/>
      <c r="B15" s="36" t="s">
        <v>39</v>
      </c>
      <c r="C15" s="37" t="s">
        <v>40</v>
      </c>
      <c r="D15" s="36" t="s">
        <v>104</v>
      </c>
      <c r="E15" s="36" t="s">
        <v>105</v>
      </c>
      <c r="F15" s="94" t="s">
        <v>117</v>
      </c>
      <c r="G15" s="91"/>
    </row>
    <row r="16" spans="1:7" ht="39.6" x14ac:dyDescent="0.4">
      <c r="A16" s="146"/>
      <c r="B16" s="36" t="s">
        <v>41</v>
      </c>
      <c r="C16" s="37" t="s">
        <v>118</v>
      </c>
      <c r="D16" s="36" t="s">
        <v>104</v>
      </c>
      <c r="E16" s="36" t="s">
        <v>105</v>
      </c>
      <c r="F16" s="94" t="s">
        <v>119</v>
      </c>
    </row>
    <row r="17" spans="1:6" ht="52.8" x14ac:dyDescent="0.4">
      <c r="A17" s="146"/>
      <c r="B17" s="36" t="s">
        <v>43</v>
      </c>
      <c r="C17" s="37" t="s">
        <v>44</v>
      </c>
      <c r="D17" s="36" t="s">
        <v>120</v>
      </c>
      <c r="E17" s="117" t="s">
        <v>208</v>
      </c>
      <c r="F17" s="118" t="s">
        <v>209</v>
      </c>
    </row>
    <row r="18" spans="1:6" ht="100.2" customHeight="1" x14ac:dyDescent="0.4">
      <c r="A18" s="146"/>
      <c r="B18" s="36" t="s">
        <v>46</v>
      </c>
      <c r="C18" s="37" t="s">
        <v>121</v>
      </c>
      <c r="D18" s="36" t="s">
        <v>104</v>
      </c>
      <c r="E18" s="36" t="s">
        <v>99</v>
      </c>
      <c r="F18" s="95" t="s">
        <v>211</v>
      </c>
    </row>
    <row r="19" spans="1:6" ht="66" x14ac:dyDescent="0.4">
      <c r="A19" s="146"/>
      <c r="B19" s="36" t="s">
        <v>48</v>
      </c>
      <c r="C19" s="37" t="s">
        <v>122</v>
      </c>
      <c r="D19" s="36" t="s">
        <v>120</v>
      </c>
      <c r="E19" s="36" t="s">
        <v>105</v>
      </c>
      <c r="F19" s="95" t="s">
        <v>106</v>
      </c>
    </row>
    <row r="20" spans="1:6" ht="39.6" x14ac:dyDescent="0.4">
      <c r="A20" s="147" t="s">
        <v>123</v>
      </c>
      <c r="B20" s="39" t="s">
        <v>124</v>
      </c>
      <c r="C20" s="40" t="s">
        <v>125</v>
      </c>
      <c r="D20" s="41" t="s">
        <v>92</v>
      </c>
      <c r="E20" s="88" t="s">
        <v>105</v>
      </c>
      <c r="F20" s="96" t="s">
        <v>126</v>
      </c>
    </row>
    <row r="21" spans="1:6" ht="66" x14ac:dyDescent="0.4">
      <c r="A21" s="148"/>
      <c r="B21" s="39" t="s">
        <v>53</v>
      </c>
      <c r="C21" s="40" t="s">
        <v>127</v>
      </c>
      <c r="D21" s="41" t="s">
        <v>92</v>
      </c>
      <c r="E21" s="88" t="s">
        <v>105</v>
      </c>
      <c r="F21" s="96" t="s">
        <v>106</v>
      </c>
    </row>
    <row r="22" spans="1:6" ht="39.6" x14ac:dyDescent="0.4">
      <c r="A22" s="148"/>
      <c r="B22" s="39" t="s">
        <v>55</v>
      </c>
      <c r="C22" s="40" t="s">
        <v>128</v>
      </c>
      <c r="D22" s="41" t="s">
        <v>104</v>
      </c>
      <c r="E22" s="88" t="s">
        <v>105</v>
      </c>
      <c r="F22" s="96" t="s">
        <v>106</v>
      </c>
    </row>
    <row r="23" spans="1:6" ht="39.6" x14ac:dyDescent="0.4">
      <c r="A23" s="148"/>
      <c r="B23" s="39" t="s">
        <v>57</v>
      </c>
      <c r="C23" s="40" t="s">
        <v>129</v>
      </c>
      <c r="D23" s="41" t="s">
        <v>120</v>
      </c>
      <c r="E23" s="88" t="s">
        <v>105</v>
      </c>
      <c r="F23" s="96" t="s">
        <v>106</v>
      </c>
    </row>
    <row r="24" spans="1:6" ht="39.6" x14ac:dyDescent="0.4">
      <c r="A24" s="148"/>
      <c r="B24" s="39" t="s">
        <v>59</v>
      </c>
      <c r="C24" s="40" t="s">
        <v>130</v>
      </c>
      <c r="D24" s="41" t="s">
        <v>104</v>
      </c>
      <c r="E24" s="88" t="s">
        <v>105</v>
      </c>
      <c r="F24" s="96" t="s">
        <v>106</v>
      </c>
    </row>
    <row r="25" spans="1:6" ht="39.6" x14ac:dyDescent="0.4">
      <c r="A25" s="148"/>
      <c r="B25" s="39" t="s">
        <v>61</v>
      </c>
      <c r="C25" s="40" t="s">
        <v>84</v>
      </c>
      <c r="D25" s="41" t="s">
        <v>120</v>
      </c>
      <c r="E25" s="88" t="s">
        <v>105</v>
      </c>
      <c r="F25" s="96" t="s">
        <v>106</v>
      </c>
    </row>
    <row r="26" spans="1:6" ht="39.6" x14ac:dyDescent="0.4">
      <c r="A26" s="139" t="s">
        <v>131</v>
      </c>
      <c r="B26" s="36" t="s">
        <v>132</v>
      </c>
      <c r="C26" s="37" t="s">
        <v>65</v>
      </c>
      <c r="D26" s="36" t="s">
        <v>92</v>
      </c>
      <c r="E26" s="36" t="s">
        <v>93</v>
      </c>
      <c r="F26" s="94" t="s">
        <v>133</v>
      </c>
    </row>
    <row r="27" spans="1:6" ht="52.8" x14ac:dyDescent="0.4">
      <c r="A27" s="149"/>
      <c r="B27" s="36" t="s">
        <v>134</v>
      </c>
      <c r="C27" s="37" t="s">
        <v>135</v>
      </c>
      <c r="D27" s="36" t="s">
        <v>104</v>
      </c>
      <c r="E27" s="36" t="s">
        <v>105</v>
      </c>
      <c r="F27" s="94" t="s">
        <v>126</v>
      </c>
    </row>
    <row r="28" spans="1:6" s="97" customFormat="1" ht="39.6" x14ac:dyDescent="0.4">
      <c r="A28" s="150" t="s">
        <v>136</v>
      </c>
      <c r="B28" s="41" t="s">
        <v>137</v>
      </c>
      <c r="C28" s="29" t="s">
        <v>138</v>
      </c>
      <c r="D28" s="41" t="s">
        <v>92</v>
      </c>
      <c r="E28" s="41" t="s">
        <v>93</v>
      </c>
      <c r="F28" s="96" t="s">
        <v>139</v>
      </c>
    </row>
    <row r="29" spans="1:6" ht="40.200000000000003" thickBot="1" x14ac:dyDescent="0.45">
      <c r="A29" s="134"/>
      <c r="B29" s="47" t="s">
        <v>140</v>
      </c>
      <c r="C29" s="48" t="s">
        <v>141</v>
      </c>
      <c r="D29" s="47" t="s">
        <v>120</v>
      </c>
      <c r="E29" s="98" t="s">
        <v>105</v>
      </c>
      <c r="F29" s="99" t="s">
        <v>142</v>
      </c>
    </row>
  </sheetData>
  <mergeCells count="9">
    <mergeCell ref="A20:A25"/>
    <mergeCell ref="A26:A27"/>
    <mergeCell ref="A28:A29"/>
    <mergeCell ref="A1:B1"/>
    <mergeCell ref="A2:B2"/>
    <mergeCell ref="A3:B3"/>
    <mergeCell ref="A5:B5"/>
    <mergeCell ref="A6:A11"/>
    <mergeCell ref="A12:A19"/>
  </mergeCells>
  <phoneticPr fontId="2" type="noConversion"/>
  <conditionalFormatting sqref="E1:E4 E30:E1048576 D12:D19">
    <cfRule type="cellIs" dxfId="179" priority="59" operator="equal">
      <formula>"취약"</formula>
    </cfRule>
    <cfRule type="cellIs" dxfId="178" priority="60" operator="equal">
      <formula>"양호"</formula>
    </cfRule>
  </conditionalFormatting>
  <conditionalFormatting sqref="E5">
    <cfRule type="cellIs" dxfId="177" priority="57" operator="equal">
      <formula>"○"</formula>
    </cfRule>
    <cfRule type="cellIs" dxfId="176" priority="58" operator="equal">
      <formula>"X"</formula>
    </cfRule>
  </conditionalFormatting>
  <conditionalFormatting sqref="E1:E5 E30:E1048576">
    <cfRule type="cellIs" dxfId="175" priority="55" operator="equal">
      <formula>"X"</formula>
    </cfRule>
    <cfRule type="cellIs" dxfId="174" priority="56" operator="equal">
      <formula>"○"</formula>
    </cfRule>
  </conditionalFormatting>
  <conditionalFormatting sqref="D26">
    <cfRule type="cellIs" dxfId="173" priority="53" operator="equal">
      <formula>"취약"</formula>
    </cfRule>
    <cfRule type="cellIs" dxfId="172" priority="54" operator="equal">
      <formula>"양호"</formula>
    </cfRule>
  </conditionalFormatting>
  <conditionalFormatting sqref="D27">
    <cfRule type="cellIs" dxfId="171" priority="51" operator="equal">
      <formula>"취약"</formula>
    </cfRule>
    <cfRule type="cellIs" dxfId="170" priority="52" operator="equal">
      <formula>"양호"</formula>
    </cfRule>
  </conditionalFormatting>
  <conditionalFormatting sqref="E11">
    <cfRule type="cellIs" dxfId="169" priority="41" stopIfTrue="1" operator="equal">
      <formula>"취약"</formula>
    </cfRule>
    <cfRule type="cellIs" dxfId="168" priority="42" stopIfTrue="1" operator="equal">
      <formula>"양호"</formula>
    </cfRule>
  </conditionalFormatting>
  <conditionalFormatting sqref="E20">
    <cfRule type="cellIs" dxfId="167" priority="37" stopIfTrue="1" operator="equal">
      <formula>"취약"</formula>
    </cfRule>
    <cfRule type="cellIs" dxfId="166" priority="38" stopIfTrue="1" operator="equal">
      <formula>"양호"</formula>
    </cfRule>
  </conditionalFormatting>
  <conditionalFormatting sqref="E23">
    <cfRule type="cellIs" dxfId="165" priority="35" stopIfTrue="1" operator="equal">
      <formula>"취약"</formula>
    </cfRule>
    <cfRule type="cellIs" dxfId="164" priority="36" stopIfTrue="1" operator="equal">
      <formula>"양호"</formula>
    </cfRule>
  </conditionalFormatting>
  <conditionalFormatting sqref="E26:F26">
    <cfRule type="cellIs" dxfId="163" priority="33" operator="equal">
      <formula>"취약"</formula>
    </cfRule>
    <cfRule type="cellIs" dxfId="162" priority="34" operator="equal">
      <formula>"양호"</formula>
    </cfRule>
  </conditionalFormatting>
  <conditionalFormatting sqref="E21">
    <cfRule type="cellIs" dxfId="161" priority="23" stopIfTrue="1" operator="equal">
      <formula>"취약"</formula>
    </cfRule>
    <cfRule type="cellIs" dxfId="160" priority="24" stopIfTrue="1" operator="equal">
      <formula>"양호"</formula>
    </cfRule>
  </conditionalFormatting>
  <conditionalFormatting sqref="E15:F15">
    <cfRule type="cellIs" dxfId="159" priority="47" operator="equal">
      <formula>"취약"</formula>
    </cfRule>
    <cfRule type="cellIs" dxfId="158" priority="48" operator="equal">
      <formula>"양호"</formula>
    </cfRule>
  </conditionalFormatting>
  <conditionalFormatting sqref="E9">
    <cfRule type="cellIs" dxfId="157" priority="15" stopIfTrue="1" operator="equal">
      <formula>"취약"</formula>
    </cfRule>
    <cfRule type="cellIs" dxfId="156" priority="16" stopIfTrue="1" operator="equal">
      <formula>"양호"</formula>
    </cfRule>
  </conditionalFormatting>
  <conditionalFormatting sqref="E14">
    <cfRule type="cellIs" dxfId="155" priority="29" operator="equal">
      <formula>"취약"</formula>
    </cfRule>
    <cfRule type="cellIs" dxfId="154" priority="30" operator="equal">
      <formula>"양호"</formula>
    </cfRule>
  </conditionalFormatting>
  <conditionalFormatting sqref="E7">
    <cfRule type="cellIs" dxfId="153" priority="17" stopIfTrue="1" operator="equal">
      <formula>"취약"</formula>
    </cfRule>
    <cfRule type="cellIs" dxfId="152" priority="18" stopIfTrue="1" operator="equal">
      <formula>"양호"</formula>
    </cfRule>
  </conditionalFormatting>
  <conditionalFormatting sqref="E13">
    <cfRule type="cellIs" dxfId="151" priority="13" stopIfTrue="1" operator="equal">
      <formula>"취약"</formula>
    </cfRule>
    <cfRule type="cellIs" dxfId="150" priority="14" stopIfTrue="1" operator="equal">
      <formula>"양호"</formula>
    </cfRule>
  </conditionalFormatting>
  <conditionalFormatting sqref="E6">
    <cfRule type="cellIs" dxfId="149" priority="45" stopIfTrue="1" operator="equal">
      <formula>"취약"</formula>
    </cfRule>
    <cfRule type="cellIs" dxfId="148" priority="46" stopIfTrue="1" operator="equal">
      <formula>"양호"</formula>
    </cfRule>
  </conditionalFormatting>
  <conditionalFormatting sqref="E8">
    <cfRule type="cellIs" dxfId="147" priority="43" stopIfTrue="1" operator="equal">
      <formula>"취약"</formula>
    </cfRule>
    <cfRule type="cellIs" dxfId="146" priority="44" stopIfTrue="1" operator="equal">
      <formula>"양호"</formula>
    </cfRule>
  </conditionalFormatting>
  <conditionalFormatting sqref="E16">
    <cfRule type="cellIs" dxfId="145" priority="39" operator="equal">
      <formula>"취약"</formula>
    </cfRule>
    <cfRule type="cellIs" dxfId="144" priority="40" operator="equal">
      <formula>"양호"</formula>
    </cfRule>
  </conditionalFormatting>
  <conditionalFormatting sqref="E29">
    <cfRule type="cellIs" dxfId="143" priority="31" stopIfTrue="1" operator="equal">
      <formula>"취약"</formula>
    </cfRule>
    <cfRule type="cellIs" dxfId="142" priority="32" stopIfTrue="1" operator="equal">
      <formula>"양호"</formula>
    </cfRule>
  </conditionalFormatting>
  <conditionalFormatting sqref="E17:E19">
    <cfRule type="cellIs" dxfId="141" priority="27" operator="equal">
      <formula>"취약"</formula>
    </cfRule>
    <cfRule type="cellIs" dxfId="140" priority="28" operator="equal">
      <formula>"양호"</formula>
    </cfRule>
  </conditionalFormatting>
  <conditionalFormatting sqref="E22">
    <cfRule type="cellIs" dxfId="139" priority="25" stopIfTrue="1" operator="equal">
      <formula>"취약"</formula>
    </cfRule>
    <cfRule type="cellIs" dxfId="138" priority="26" stopIfTrue="1" operator="equal">
      <formula>"양호"</formula>
    </cfRule>
  </conditionalFormatting>
  <conditionalFormatting sqref="E25">
    <cfRule type="cellIs" dxfId="137" priority="21" stopIfTrue="1" operator="equal">
      <formula>"취약"</formula>
    </cfRule>
    <cfRule type="cellIs" dxfId="136" priority="22" stopIfTrue="1" operator="equal">
      <formula>"양호"</formula>
    </cfRule>
  </conditionalFormatting>
  <conditionalFormatting sqref="E24">
    <cfRule type="cellIs" dxfId="135" priority="19" stopIfTrue="1" operator="equal">
      <formula>"취약"</formula>
    </cfRule>
    <cfRule type="cellIs" dxfId="134" priority="20" stopIfTrue="1" operator="equal">
      <formula>"양호"</formula>
    </cfRule>
  </conditionalFormatting>
  <conditionalFormatting sqref="D28">
    <cfRule type="cellIs" dxfId="133" priority="49" operator="equal">
      <formula>"취약"</formula>
    </cfRule>
    <cfRule type="cellIs" dxfId="132" priority="50" operator="equal">
      <formula>"양호"</formula>
    </cfRule>
  </conditionalFormatting>
  <conditionalFormatting sqref="F27">
    <cfRule type="cellIs" dxfId="131" priority="5" operator="equal">
      <formula>"취약"</formula>
    </cfRule>
    <cfRule type="cellIs" dxfId="130" priority="6" operator="equal">
      <formula>"양호"</formula>
    </cfRule>
  </conditionalFormatting>
  <conditionalFormatting sqref="E12">
    <cfRule type="cellIs" dxfId="129" priority="3" operator="equal">
      <formula>"취약"</formula>
    </cfRule>
    <cfRule type="cellIs" dxfId="128" priority="4" operator="equal">
      <formula>"양호"</formula>
    </cfRule>
  </conditionalFormatting>
  <conditionalFormatting sqref="F28">
    <cfRule type="cellIs" dxfId="127" priority="1" operator="equal">
      <formula>"취약"</formula>
    </cfRule>
    <cfRule type="cellIs" dxfId="126" priority="2" operator="equal">
      <formula>"양호"</formula>
    </cfRule>
  </conditionalFormatting>
  <conditionalFormatting sqref="E10">
    <cfRule type="cellIs" dxfId="125" priority="11" stopIfTrue="1" operator="equal">
      <formula>"취약"</formula>
    </cfRule>
    <cfRule type="cellIs" dxfId="124" priority="12" stopIfTrue="1" operator="equal">
      <formula>"양호"</formula>
    </cfRule>
  </conditionalFormatting>
  <conditionalFormatting sqref="E28">
    <cfRule type="cellIs" dxfId="123" priority="9" operator="equal">
      <formula>"취약"</formula>
    </cfRule>
    <cfRule type="cellIs" dxfId="122" priority="10" operator="equal">
      <formula>"양호"</formula>
    </cfRule>
  </conditionalFormatting>
  <conditionalFormatting sqref="E27">
    <cfRule type="cellIs" dxfId="121" priority="7" operator="equal">
      <formula>"취약"</formula>
    </cfRule>
    <cfRule type="cellIs" dxfId="120" priority="8" operator="equal">
      <formula>"양호"</formula>
    </cfRule>
  </conditionalFormatting>
  <pageMargins left="0.59055118110236227" right="0.59055118110236227" top="0.59055118110236227" bottom="0.59055118110236227" header="0.31496062992125984" footer="0.31496062992125984"/>
  <pageSetup paperSize="9" scale="62" orientation="portrait" r:id="rId1"/>
  <headerFooter>
    <oddHeader>&amp;R&amp;"-,굵게"DBMS 취약점 이행 점검 상세 보고서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29"/>
  <sheetViews>
    <sheetView showGridLines="0" view="pageLayout" topLeftCell="A13" zoomScale="85" zoomScaleNormal="100" zoomScalePageLayoutView="85" workbookViewId="0">
      <selection activeCell="F17" sqref="F17"/>
    </sheetView>
  </sheetViews>
  <sheetFormatPr defaultColWidth="9" defaultRowHeight="13.2" x14ac:dyDescent="0.4"/>
  <cols>
    <col min="1" max="2" width="5.59765625" style="11" customWidth="1"/>
    <col min="3" max="3" width="17.5" style="11" customWidth="1"/>
    <col min="4" max="4" width="5.59765625" style="100" customWidth="1"/>
    <col min="5" max="5" width="7.5" style="100" bestFit="1" customWidth="1"/>
    <col min="6" max="6" width="76.19921875" style="101" customWidth="1"/>
    <col min="7" max="16384" width="9" style="11"/>
  </cols>
  <sheetData>
    <row r="1" spans="1:7" ht="15" customHeight="1" x14ac:dyDescent="0.4">
      <c r="A1" s="151" t="s">
        <v>81</v>
      </c>
      <c r="B1" s="152"/>
      <c r="C1" s="79" t="str">
        <f ca="1">REPLACE(CELL("filename",A1),1,FIND("]",CELL("filename",A1)),"")</f>
        <v>Goods DB</v>
      </c>
      <c r="D1" s="80"/>
      <c r="E1" s="80"/>
      <c r="F1" s="81"/>
    </row>
    <row r="2" spans="1:7" ht="15" customHeight="1" x14ac:dyDescent="0.4">
      <c r="A2" s="153" t="s">
        <v>86</v>
      </c>
      <c r="B2" s="154"/>
      <c r="C2" s="82">
        <v>15.1</v>
      </c>
      <c r="D2" s="80"/>
      <c r="E2" s="80"/>
      <c r="F2" s="81"/>
    </row>
    <row r="3" spans="1:7" ht="15" customHeight="1" thickBot="1" x14ac:dyDescent="0.45">
      <c r="A3" s="155" t="s">
        <v>82</v>
      </c>
      <c r="B3" s="156"/>
      <c r="C3" s="83" t="s">
        <v>143</v>
      </c>
      <c r="D3" s="80"/>
      <c r="E3" s="80"/>
      <c r="F3" s="81"/>
    </row>
    <row r="4" spans="1:7" ht="6" customHeight="1" thickBot="1" x14ac:dyDescent="0.45">
      <c r="A4" s="84"/>
      <c r="B4" s="84"/>
      <c r="C4" s="84"/>
      <c r="D4" s="80"/>
      <c r="E4" s="80"/>
      <c r="F4" s="85"/>
    </row>
    <row r="5" spans="1:7" ht="27" thickBot="1" x14ac:dyDescent="0.45">
      <c r="A5" s="157" t="s">
        <v>10</v>
      </c>
      <c r="B5" s="158"/>
      <c r="C5" s="103" t="s">
        <v>11</v>
      </c>
      <c r="D5" s="103" t="s">
        <v>12</v>
      </c>
      <c r="E5" s="103" t="s">
        <v>88</v>
      </c>
      <c r="F5" s="86" t="s">
        <v>83</v>
      </c>
    </row>
    <row r="6" spans="1:7" ht="39.6" x14ac:dyDescent="0.4">
      <c r="A6" s="144" t="s">
        <v>89</v>
      </c>
      <c r="B6" s="17" t="s">
        <v>90</v>
      </c>
      <c r="C6" s="18" t="s">
        <v>91</v>
      </c>
      <c r="D6" s="19" t="s">
        <v>92</v>
      </c>
      <c r="E6" s="87" t="s">
        <v>93</v>
      </c>
      <c r="F6" s="104" t="s">
        <v>94</v>
      </c>
    </row>
    <row r="7" spans="1:7" ht="39.6" x14ac:dyDescent="0.4">
      <c r="A7" s="145"/>
      <c r="B7" s="24" t="s">
        <v>95</v>
      </c>
      <c r="C7" s="25" t="s">
        <v>96</v>
      </c>
      <c r="D7" s="26" t="s">
        <v>92</v>
      </c>
      <c r="E7" s="88" t="s">
        <v>93</v>
      </c>
      <c r="F7" s="89" t="s">
        <v>97</v>
      </c>
    </row>
    <row r="8" spans="1:7" ht="147.6" customHeight="1" x14ac:dyDescent="0.4">
      <c r="A8" s="145"/>
      <c r="B8" s="24" t="s">
        <v>23</v>
      </c>
      <c r="C8" s="25" t="s">
        <v>98</v>
      </c>
      <c r="D8" s="30" t="s">
        <v>92</v>
      </c>
      <c r="E8" s="88" t="s">
        <v>99</v>
      </c>
      <c r="F8" s="89" t="s">
        <v>100</v>
      </c>
    </row>
    <row r="9" spans="1:7" ht="42.6" customHeight="1" x14ac:dyDescent="0.4">
      <c r="A9" s="145"/>
      <c r="B9" s="24" t="s">
        <v>25</v>
      </c>
      <c r="C9" s="25" t="s">
        <v>101</v>
      </c>
      <c r="D9" s="30" t="s">
        <v>92</v>
      </c>
      <c r="E9" s="88" t="s">
        <v>93</v>
      </c>
      <c r="F9" s="89" t="s">
        <v>102</v>
      </c>
      <c r="G9" s="91"/>
    </row>
    <row r="10" spans="1:7" ht="39.6" x14ac:dyDescent="0.4">
      <c r="A10" s="145"/>
      <c r="B10" s="24" t="s">
        <v>27</v>
      </c>
      <c r="C10" s="25" t="s">
        <v>103</v>
      </c>
      <c r="D10" s="33" t="s">
        <v>104</v>
      </c>
      <c r="E10" s="88" t="s">
        <v>105</v>
      </c>
      <c r="F10" s="90" t="s">
        <v>106</v>
      </c>
      <c r="G10" s="91"/>
    </row>
    <row r="11" spans="1:7" ht="26.4" x14ac:dyDescent="0.4">
      <c r="A11" s="145"/>
      <c r="B11" s="24" t="s">
        <v>107</v>
      </c>
      <c r="C11" s="25" t="s">
        <v>108</v>
      </c>
      <c r="D11" s="35" t="s">
        <v>104</v>
      </c>
      <c r="E11" s="88" t="s">
        <v>93</v>
      </c>
      <c r="F11" s="105" t="s">
        <v>109</v>
      </c>
      <c r="G11" s="91"/>
    </row>
    <row r="12" spans="1:7" ht="26.4" x14ac:dyDescent="0.4">
      <c r="A12" s="146" t="s">
        <v>110</v>
      </c>
      <c r="B12" s="36" t="s">
        <v>111</v>
      </c>
      <c r="C12" s="37" t="s">
        <v>112</v>
      </c>
      <c r="D12" s="36" t="s">
        <v>92</v>
      </c>
      <c r="E12" s="36" t="s">
        <v>93</v>
      </c>
      <c r="F12" s="92" t="s">
        <v>113</v>
      </c>
      <c r="G12" s="91"/>
    </row>
    <row r="13" spans="1:7" ht="39.6" x14ac:dyDescent="0.4">
      <c r="A13" s="146"/>
      <c r="B13" s="36" t="s">
        <v>35</v>
      </c>
      <c r="C13" s="37" t="s">
        <v>114</v>
      </c>
      <c r="D13" s="36" t="s">
        <v>92</v>
      </c>
      <c r="E13" s="93" t="s">
        <v>93</v>
      </c>
      <c r="F13" s="94" t="s">
        <v>115</v>
      </c>
      <c r="G13" s="91"/>
    </row>
    <row r="14" spans="1:7" ht="39.6" x14ac:dyDescent="0.4">
      <c r="A14" s="146"/>
      <c r="B14" s="36" t="s">
        <v>37</v>
      </c>
      <c r="C14" s="37" t="s">
        <v>116</v>
      </c>
      <c r="D14" s="36" t="s">
        <v>92</v>
      </c>
      <c r="E14" s="36" t="s">
        <v>105</v>
      </c>
      <c r="F14" s="106" t="s">
        <v>106</v>
      </c>
      <c r="G14" s="91"/>
    </row>
    <row r="15" spans="1:7" ht="39.6" x14ac:dyDescent="0.4">
      <c r="A15" s="146"/>
      <c r="B15" s="36" t="s">
        <v>39</v>
      </c>
      <c r="C15" s="37" t="s">
        <v>40</v>
      </c>
      <c r="D15" s="36" t="s">
        <v>104</v>
      </c>
      <c r="E15" s="36" t="s">
        <v>105</v>
      </c>
      <c r="F15" s="94" t="s">
        <v>117</v>
      </c>
      <c r="G15" s="91"/>
    </row>
    <row r="16" spans="1:7" ht="39.6" x14ac:dyDescent="0.4">
      <c r="A16" s="146"/>
      <c r="B16" s="36" t="s">
        <v>41</v>
      </c>
      <c r="C16" s="37" t="s">
        <v>118</v>
      </c>
      <c r="D16" s="36" t="s">
        <v>104</v>
      </c>
      <c r="E16" s="36" t="s">
        <v>105</v>
      </c>
      <c r="F16" s="94" t="s">
        <v>119</v>
      </c>
    </row>
    <row r="17" spans="1:6" ht="52.8" x14ac:dyDescent="0.4">
      <c r="A17" s="146"/>
      <c r="B17" s="36" t="s">
        <v>43</v>
      </c>
      <c r="C17" s="37" t="s">
        <v>44</v>
      </c>
      <c r="D17" s="36" t="s">
        <v>120</v>
      </c>
      <c r="E17" s="115" t="s">
        <v>208</v>
      </c>
      <c r="F17" s="116" t="s">
        <v>209</v>
      </c>
    </row>
    <row r="18" spans="1:6" ht="100.2" customHeight="1" x14ac:dyDescent="0.4">
      <c r="A18" s="146"/>
      <c r="B18" s="36" t="s">
        <v>46</v>
      </c>
      <c r="C18" s="37" t="s">
        <v>121</v>
      </c>
      <c r="D18" s="36" t="s">
        <v>104</v>
      </c>
      <c r="E18" s="36" t="s">
        <v>99</v>
      </c>
      <c r="F18" s="95" t="s">
        <v>210</v>
      </c>
    </row>
    <row r="19" spans="1:6" ht="66" x14ac:dyDescent="0.4">
      <c r="A19" s="146"/>
      <c r="B19" s="36" t="s">
        <v>48</v>
      </c>
      <c r="C19" s="37" t="s">
        <v>122</v>
      </c>
      <c r="D19" s="36" t="s">
        <v>120</v>
      </c>
      <c r="E19" s="36" t="s">
        <v>105</v>
      </c>
      <c r="F19" s="95" t="s">
        <v>106</v>
      </c>
    </row>
    <row r="20" spans="1:6" ht="39.6" x14ac:dyDescent="0.4">
      <c r="A20" s="147" t="s">
        <v>123</v>
      </c>
      <c r="B20" s="39" t="s">
        <v>124</v>
      </c>
      <c r="C20" s="40" t="s">
        <v>125</v>
      </c>
      <c r="D20" s="41" t="s">
        <v>92</v>
      </c>
      <c r="E20" s="88" t="s">
        <v>105</v>
      </c>
      <c r="F20" s="96" t="s">
        <v>126</v>
      </c>
    </row>
    <row r="21" spans="1:6" ht="66" x14ac:dyDescent="0.4">
      <c r="A21" s="148"/>
      <c r="B21" s="39" t="s">
        <v>53</v>
      </c>
      <c r="C21" s="40" t="s">
        <v>127</v>
      </c>
      <c r="D21" s="41" t="s">
        <v>92</v>
      </c>
      <c r="E21" s="88" t="s">
        <v>105</v>
      </c>
      <c r="F21" s="96" t="s">
        <v>106</v>
      </c>
    </row>
    <row r="22" spans="1:6" ht="39.6" x14ac:dyDescent="0.4">
      <c r="A22" s="148"/>
      <c r="B22" s="39" t="s">
        <v>55</v>
      </c>
      <c r="C22" s="40" t="s">
        <v>128</v>
      </c>
      <c r="D22" s="41" t="s">
        <v>104</v>
      </c>
      <c r="E22" s="88" t="s">
        <v>105</v>
      </c>
      <c r="F22" s="96" t="s">
        <v>106</v>
      </c>
    </row>
    <row r="23" spans="1:6" ht="39.6" x14ac:dyDescent="0.4">
      <c r="A23" s="148"/>
      <c r="B23" s="39" t="s">
        <v>57</v>
      </c>
      <c r="C23" s="40" t="s">
        <v>129</v>
      </c>
      <c r="D23" s="41" t="s">
        <v>120</v>
      </c>
      <c r="E23" s="88" t="s">
        <v>105</v>
      </c>
      <c r="F23" s="96" t="s">
        <v>106</v>
      </c>
    </row>
    <row r="24" spans="1:6" ht="39.6" x14ac:dyDescent="0.4">
      <c r="A24" s="148"/>
      <c r="B24" s="39" t="s">
        <v>59</v>
      </c>
      <c r="C24" s="40" t="s">
        <v>130</v>
      </c>
      <c r="D24" s="41" t="s">
        <v>104</v>
      </c>
      <c r="E24" s="88" t="s">
        <v>105</v>
      </c>
      <c r="F24" s="96" t="s">
        <v>106</v>
      </c>
    </row>
    <row r="25" spans="1:6" ht="39.6" x14ac:dyDescent="0.4">
      <c r="A25" s="148"/>
      <c r="B25" s="39" t="s">
        <v>61</v>
      </c>
      <c r="C25" s="40" t="s">
        <v>84</v>
      </c>
      <c r="D25" s="41" t="s">
        <v>120</v>
      </c>
      <c r="E25" s="88" t="s">
        <v>105</v>
      </c>
      <c r="F25" s="96" t="s">
        <v>106</v>
      </c>
    </row>
    <row r="26" spans="1:6" ht="39.6" x14ac:dyDescent="0.4">
      <c r="A26" s="139" t="s">
        <v>131</v>
      </c>
      <c r="B26" s="36" t="s">
        <v>132</v>
      </c>
      <c r="C26" s="37" t="s">
        <v>65</v>
      </c>
      <c r="D26" s="36" t="s">
        <v>92</v>
      </c>
      <c r="E26" s="36" t="s">
        <v>93</v>
      </c>
      <c r="F26" s="94" t="s">
        <v>133</v>
      </c>
    </row>
    <row r="27" spans="1:6" ht="52.8" x14ac:dyDescent="0.4">
      <c r="A27" s="149"/>
      <c r="B27" s="36" t="s">
        <v>134</v>
      </c>
      <c r="C27" s="37" t="s">
        <v>135</v>
      </c>
      <c r="D27" s="36" t="s">
        <v>104</v>
      </c>
      <c r="E27" s="36" t="s">
        <v>105</v>
      </c>
      <c r="F27" s="94" t="s">
        <v>126</v>
      </c>
    </row>
    <row r="28" spans="1:6" s="97" customFormat="1" ht="39.6" x14ac:dyDescent="0.4">
      <c r="A28" s="150" t="s">
        <v>136</v>
      </c>
      <c r="B28" s="41" t="s">
        <v>137</v>
      </c>
      <c r="C28" s="29" t="s">
        <v>138</v>
      </c>
      <c r="D28" s="41" t="s">
        <v>92</v>
      </c>
      <c r="E28" s="41" t="s">
        <v>93</v>
      </c>
      <c r="F28" s="96" t="s">
        <v>139</v>
      </c>
    </row>
    <row r="29" spans="1:6" ht="40.200000000000003" thickBot="1" x14ac:dyDescent="0.45">
      <c r="A29" s="134"/>
      <c r="B29" s="47" t="s">
        <v>140</v>
      </c>
      <c r="C29" s="48" t="s">
        <v>141</v>
      </c>
      <c r="D29" s="47" t="s">
        <v>120</v>
      </c>
      <c r="E29" s="98" t="s">
        <v>105</v>
      </c>
      <c r="F29" s="99" t="s">
        <v>142</v>
      </c>
    </row>
  </sheetData>
  <mergeCells count="9">
    <mergeCell ref="A20:A25"/>
    <mergeCell ref="A26:A27"/>
    <mergeCell ref="A28:A29"/>
    <mergeCell ref="A1:B1"/>
    <mergeCell ref="A2:B2"/>
    <mergeCell ref="A3:B3"/>
    <mergeCell ref="A5:B5"/>
    <mergeCell ref="A6:A11"/>
    <mergeCell ref="A12:A19"/>
  </mergeCells>
  <phoneticPr fontId="2" type="noConversion"/>
  <conditionalFormatting sqref="E1:E4 E30:E1048576 D12:D19">
    <cfRule type="cellIs" dxfId="119" priority="59" operator="equal">
      <formula>"취약"</formula>
    </cfRule>
    <cfRule type="cellIs" dxfId="118" priority="60" operator="equal">
      <formula>"양호"</formula>
    </cfRule>
  </conditionalFormatting>
  <conditionalFormatting sqref="E5">
    <cfRule type="cellIs" dxfId="117" priority="57" operator="equal">
      <formula>"○"</formula>
    </cfRule>
    <cfRule type="cellIs" dxfId="116" priority="58" operator="equal">
      <formula>"X"</formula>
    </cfRule>
  </conditionalFormatting>
  <conditionalFormatting sqref="E1:E5 E30:E1048576">
    <cfRule type="cellIs" dxfId="115" priority="55" operator="equal">
      <formula>"X"</formula>
    </cfRule>
    <cfRule type="cellIs" dxfId="114" priority="56" operator="equal">
      <formula>"○"</formula>
    </cfRule>
  </conditionalFormatting>
  <conditionalFormatting sqref="D26">
    <cfRule type="cellIs" dxfId="113" priority="53" operator="equal">
      <formula>"취약"</formula>
    </cfRule>
    <cfRule type="cellIs" dxfId="112" priority="54" operator="equal">
      <formula>"양호"</formula>
    </cfRule>
  </conditionalFormatting>
  <conditionalFormatting sqref="D27">
    <cfRule type="cellIs" dxfId="111" priority="51" operator="equal">
      <formula>"취약"</formula>
    </cfRule>
    <cfRule type="cellIs" dxfId="110" priority="52" operator="equal">
      <formula>"양호"</formula>
    </cfRule>
  </conditionalFormatting>
  <conditionalFormatting sqref="E11">
    <cfRule type="cellIs" dxfId="109" priority="41" stopIfTrue="1" operator="equal">
      <formula>"취약"</formula>
    </cfRule>
    <cfRule type="cellIs" dxfId="108" priority="42" stopIfTrue="1" operator="equal">
      <formula>"양호"</formula>
    </cfRule>
  </conditionalFormatting>
  <conditionalFormatting sqref="E20">
    <cfRule type="cellIs" dxfId="107" priority="37" stopIfTrue="1" operator="equal">
      <formula>"취약"</formula>
    </cfRule>
    <cfRule type="cellIs" dxfId="106" priority="38" stopIfTrue="1" operator="equal">
      <formula>"양호"</formula>
    </cfRule>
  </conditionalFormatting>
  <conditionalFormatting sqref="E23">
    <cfRule type="cellIs" dxfId="105" priority="35" stopIfTrue="1" operator="equal">
      <formula>"취약"</formula>
    </cfRule>
    <cfRule type="cellIs" dxfId="104" priority="36" stopIfTrue="1" operator="equal">
      <formula>"양호"</formula>
    </cfRule>
  </conditionalFormatting>
  <conditionalFormatting sqref="E26:F26">
    <cfRule type="cellIs" dxfId="103" priority="33" operator="equal">
      <formula>"취약"</formula>
    </cfRule>
    <cfRule type="cellIs" dxfId="102" priority="34" operator="equal">
      <formula>"양호"</formula>
    </cfRule>
  </conditionalFormatting>
  <conditionalFormatting sqref="E21">
    <cfRule type="cellIs" dxfId="101" priority="23" stopIfTrue="1" operator="equal">
      <formula>"취약"</formula>
    </cfRule>
    <cfRule type="cellIs" dxfId="100" priority="24" stopIfTrue="1" operator="equal">
      <formula>"양호"</formula>
    </cfRule>
  </conditionalFormatting>
  <conditionalFormatting sqref="E15:F15">
    <cfRule type="cellIs" dxfId="99" priority="47" operator="equal">
      <formula>"취약"</formula>
    </cfRule>
    <cfRule type="cellIs" dxfId="98" priority="48" operator="equal">
      <formula>"양호"</formula>
    </cfRule>
  </conditionalFormatting>
  <conditionalFormatting sqref="E9">
    <cfRule type="cellIs" dxfId="97" priority="15" stopIfTrue="1" operator="equal">
      <formula>"취약"</formula>
    </cfRule>
    <cfRule type="cellIs" dxfId="96" priority="16" stopIfTrue="1" operator="equal">
      <formula>"양호"</formula>
    </cfRule>
  </conditionalFormatting>
  <conditionalFormatting sqref="E14">
    <cfRule type="cellIs" dxfId="95" priority="29" operator="equal">
      <formula>"취약"</formula>
    </cfRule>
    <cfRule type="cellIs" dxfId="94" priority="30" operator="equal">
      <formula>"양호"</formula>
    </cfRule>
  </conditionalFormatting>
  <conditionalFormatting sqref="E7">
    <cfRule type="cellIs" dxfId="93" priority="17" stopIfTrue="1" operator="equal">
      <formula>"취약"</formula>
    </cfRule>
    <cfRule type="cellIs" dxfId="92" priority="18" stopIfTrue="1" operator="equal">
      <formula>"양호"</formula>
    </cfRule>
  </conditionalFormatting>
  <conditionalFormatting sqref="E13">
    <cfRule type="cellIs" dxfId="91" priority="13" stopIfTrue="1" operator="equal">
      <formula>"취약"</formula>
    </cfRule>
    <cfRule type="cellIs" dxfId="90" priority="14" stopIfTrue="1" operator="equal">
      <formula>"양호"</formula>
    </cfRule>
  </conditionalFormatting>
  <conditionalFormatting sqref="E6">
    <cfRule type="cellIs" dxfId="89" priority="45" stopIfTrue="1" operator="equal">
      <formula>"취약"</formula>
    </cfRule>
    <cfRule type="cellIs" dxfId="88" priority="46" stopIfTrue="1" operator="equal">
      <formula>"양호"</formula>
    </cfRule>
  </conditionalFormatting>
  <conditionalFormatting sqref="E8">
    <cfRule type="cellIs" dxfId="87" priority="43" stopIfTrue="1" operator="equal">
      <formula>"취약"</formula>
    </cfRule>
    <cfRule type="cellIs" dxfId="86" priority="44" stopIfTrue="1" operator="equal">
      <formula>"양호"</formula>
    </cfRule>
  </conditionalFormatting>
  <conditionalFormatting sqref="E16">
    <cfRule type="cellIs" dxfId="85" priority="39" operator="equal">
      <formula>"취약"</formula>
    </cfRule>
    <cfRule type="cellIs" dxfId="84" priority="40" operator="equal">
      <formula>"양호"</formula>
    </cfRule>
  </conditionalFormatting>
  <conditionalFormatting sqref="E29">
    <cfRule type="cellIs" dxfId="83" priority="31" stopIfTrue="1" operator="equal">
      <formula>"취약"</formula>
    </cfRule>
    <cfRule type="cellIs" dxfId="82" priority="32" stopIfTrue="1" operator="equal">
      <formula>"양호"</formula>
    </cfRule>
  </conditionalFormatting>
  <conditionalFormatting sqref="E17:E19">
    <cfRule type="cellIs" dxfId="81" priority="27" operator="equal">
      <formula>"취약"</formula>
    </cfRule>
    <cfRule type="cellIs" dxfId="80" priority="28" operator="equal">
      <formula>"양호"</formula>
    </cfRule>
  </conditionalFormatting>
  <conditionalFormatting sqref="E22">
    <cfRule type="cellIs" dxfId="79" priority="25" stopIfTrue="1" operator="equal">
      <formula>"취약"</formula>
    </cfRule>
    <cfRule type="cellIs" dxfId="78" priority="26" stopIfTrue="1" operator="equal">
      <formula>"양호"</formula>
    </cfRule>
  </conditionalFormatting>
  <conditionalFormatting sqref="E25">
    <cfRule type="cellIs" dxfId="77" priority="21" stopIfTrue="1" operator="equal">
      <formula>"취약"</formula>
    </cfRule>
    <cfRule type="cellIs" dxfId="76" priority="22" stopIfTrue="1" operator="equal">
      <formula>"양호"</formula>
    </cfRule>
  </conditionalFormatting>
  <conditionalFormatting sqref="E24">
    <cfRule type="cellIs" dxfId="75" priority="19" stopIfTrue="1" operator="equal">
      <formula>"취약"</formula>
    </cfRule>
    <cfRule type="cellIs" dxfId="74" priority="20" stopIfTrue="1" operator="equal">
      <formula>"양호"</formula>
    </cfRule>
  </conditionalFormatting>
  <conditionalFormatting sqref="D28">
    <cfRule type="cellIs" dxfId="73" priority="49" operator="equal">
      <formula>"취약"</formula>
    </cfRule>
    <cfRule type="cellIs" dxfId="72" priority="50" operator="equal">
      <formula>"양호"</formula>
    </cfRule>
  </conditionalFormatting>
  <conditionalFormatting sqref="F27">
    <cfRule type="cellIs" dxfId="71" priority="5" operator="equal">
      <formula>"취약"</formula>
    </cfRule>
    <cfRule type="cellIs" dxfId="70" priority="6" operator="equal">
      <formula>"양호"</formula>
    </cfRule>
  </conditionalFormatting>
  <conditionalFormatting sqref="E12">
    <cfRule type="cellIs" dxfId="69" priority="3" operator="equal">
      <formula>"취약"</formula>
    </cfRule>
    <cfRule type="cellIs" dxfId="68" priority="4" operator="equal">
      <formula>"양호"</formula>
    </cfRule>
  </conditionalFormatting>
  <conditionalFormatting sqref="F28">
    <cfRule type="cellIs" dxfId="67" priority="1" operator="equal">
      <formula>"취약"</formula>
    </cfRule>
    <cfRule type="cellIs" dxfId="66" priority="2" operator="equal">
      <formula>"양호"</formula>
    </cfRule>
  </conditionalFormatting>
  <conditionalFormatting sqref="E10">
    <cfRule type="cellIs" dxfId="65" priority="11" stopIfTrue="1" operator="equal">
      <formula>"취약"</formula>
    </cfRule>
    <cfRule type="cellIs" dxfId="64" priority="12" stopIfTrue="1" operator="equal">
      <formula>"양호"</formula>
    </cfRule>
  </conditionalFormatting>
  <conditionalFormatting sqref="E28">
    <cfRule type="cellIs" dxfId="63" priority="9" operator="equal">
      <formula>"취약"</formula>
    </cfRule>
    <cfRule type="cellIs" dxfId="62" priority="10" operator="equal">
      <formula>"양호"</formula>
    </cfRule>
  </conditionalFormatting>
  <conditionalFormatting sqref="E27">
    <cfRule type="cellIs" dxfId="61" priority="7" operator="equal">
      <formula>"취약"</formula>
    </cfRule>
    <cfRule type="cellIs" dxfId="60" priority="8" operator="equal">
      <formula>"양호"</formula>
    </cfRule>
  </conditionalFormatting>
  <pageMargins left="0.59055118110236227" right="0.59055118110236227" top="0.59055118110236227" bottom="0.59055118110236227" header="0.31496062992125984" footer="0.31496062992125984"/>
  <pageSetup paperSize="9" scale="62" orientation="portrait" r:id="rId1"/>
  <headerFooter>
    <oddHeader>&amp;R&amp;"-,굵게"DBMS 취약점 이행 점검 상세 보고서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9"/>
  <sheetViews>
    <sheetView showGridLines="0" view="pageLayout" topLeftCell="A10" zoomScale="85" zoomScaleNormal="100" zoomScalePageLayoutView="85" workbookViewId="0">
      <selection activeCell="F8" sqref="F8"/>
    </sheetView>
  </sheetViews>
  <sheetFormatPr defaultColWidth="9" defaultRowHeight="13.2" x14ac:dyDescent="0.4"/>
  <cols>
    <col min="1" max="2" width="5.59765625" style="11" customWidth="1"/>
    <col min="3" max="3" width="17.5" style="11" customWidth="1"/>
    <col min="4" max="4" width="5.59765625" style="100" customWidth="1"/>
    <col min="5" max="5" width="7.5" style="100" bestFit="1" customWidth="1"/>
    <col min="6" max="6" width="76.19921875" style="101" customWidth="1"/>
    <col min="7" max="16384" width="9" style="11"/>
  </cols>
  <sheetData>
    <row r="1" spans="1:7" ht="15" customHeight="1" x14ac:dyDescent="0.4">
      <c r="A1" s="151" t="s">
        <v>81</v>
      </c>
      <c r="B1" s="152"/>
      <c r="C1" s="79" t="str">
        <f ca="1">REPLACE(CELL("filename",A1),1,FIND("]",CELL("filename",A1)),"")</f>
        <v>Order DB</v>
      </c>
      <c r="D1" s="80"/>
      <c r="E1" s="80"/>
      <c r="F1" s="81"/>
    </row>
    <row r="2" spans="1:7" ht="15" customHeight="1" x14ac:dyDescent="0.4">
      <c r="A2" s="153" t="s">
        <v>144</v>
      </c>
      <c r="B2" s="154"/>
      <c r="C2" s="82">
        <v>15.1</v>
      </c>
      <c r="D2" s="80"/>
      <c r="E2" s="80"/>
      <c r="F2" s="81"/>
    </row>
    <row r="3" spans="1:7" ht="15" customHeight="1" thickBot="1" x14ac:dyDescent="0.45">
      <c r="A3" s="155" t="s">
        <v>82</v>
      </c>
      <c r="B3" s="156"/>
      <c r="C3" s="83" t="s">
        <v>145</v>
      </c>
      <c r="D3" s="80"/>
      <c r="E3" s="80"/>
      <c r="F3" s="81"/>
    </row>
    <row r="4" spans="1:7" ht="6" customHeight="1" thickBot="1" x14ac:dyDescent="0.45">
      <c r="A4" s="84"/>
      <c r="B4" s="84"/>
      <c r="C4" s="84"/>
      <c r="D4" s="80"/>
      <c r="E4" s="80"/>
      <c r="F4" s="85"/>
    </row>
    <row r="5" spans="1:7" ht="27" thickBot="1" x14ac:dyDescent="0.45">
      <c r="A5" s="157" t="s">
        <v>10</v>
      </c>
      <c r="B5" s="158"/>
      <c r="C5" s="103" t="s">
        <v>11</v>
      </c>
      <c r="D5" s="103" t="s">
        <v>12</v>
      </c>
      <c r="E5" s="103" t="s">
        <v>146</v>
      </c>
      <c r="F5" s="86" t="s">
        <v>83</v>
      </c>
    </row>
    <row r="6" spans="1:7" ht="39.6" x14ac:dyDescent="0.4">
      <c r="A6" s="144" t="s">
        <v>147</v>
      </c>
      <c r="B6" s="17" t="s">
        <v>148</v>
      </c>
      <c r="C6" s="18" t="s">
        <v>149</v>
      </c>
      <c r="D6" s="19" t="s">
        <v>150</v>
      </c>
      <c r="E6" s="87" t="s">
        <v>151</v>
      </c>
      <c r="F6" s="104" t="s">
        <v>152</v>
      </c>
    </row>
    <row r="7" spans="1:7" ht="39.6" x14ac:dyDescent="0.4">
      <c r="A7" s="145"/>
      <c r="B7" s="24" t="s">
        <v>153</v>
      </c>
      <c r="C7" s="25" t="s">
        <v>154</v>
      </c>
      <c r="D7" s="26" t="s">
        <v>150</v>
      </c>
      <c r="E7" s="88" t="s">
        <v>151</v>
      </c>
      <c r="F7" s="89" t="s">
        <v>155</v>
      </c>
    </row>
    <row r="8" spans="1:7" ht="147.6" customHeight="1" x14ac:dyDescent="0.4">
      <c r="A8" s="145"/>
      <c r="B8" s="24" t="s">
        <v>23</v>
      </c>
      <c r="C8" s="25" t="s">
        <v>156</v>
      </c>
      <c r="D8" s="30" t="s">
        <v>150</v>
      </c>
      <c r="E8" s="88" t="s">
        <v>157</v>
      </c>
      <c r="F8" s="89" t="s">
        <v>158</v>
      </c>
    </row>
    <row r="9" spans="1:7" ht="42.6" customHeight="1" x14ac:dyDescent="0.4">
      <c r="A9" s="145"/>
      <c r="B9" s="24" t="s">
        <v>25</v>
      </c>
      <c r="C9" s="25" t="s">
        <v>159</v>
      </c>
      <c r="D9" s="30" t="s">
        <v>150</v>
      </c>
      <c r="E9" s="88" t="s">
        <v>151</v>
      </c>
      <c r="F9" s="89" t="s">
        <v>160</v>
      </c>
      <c r="G9" s="91"/>
    </row>
    <row r="10" spans="1:7" ht="39.6" x14ac:dyDescent="0.4">
      <c r="A10" s="145"/>
      <c r="B10" s="24" t="s">
        <v>27</v>
      </c>
      <c r="C10" s="25" t="s">
        <v>161</v>
      </c>
      <c r="D10" s="33" t="s">
        <v>162</v>
      </c>
      <c r="E10" s="88" t="s">
        <v>163</v>
      </c>
      <c r="F10" s="90" t="s">
        <v>164</v>
      </c>
      <c r="G10" s="91"/>
    </row>
    <row r="11" spans="1:7" ht="26.4" x14ac:dyDescent="0.4">
      <c r="A11" s="145"/>
      <c r="B11" s="24" t="s">
        <v>165</v>
      </c>
      <c r="C11" s="25" t="s">
        <v>166</v>
      </c>
      <c r="D11" s="35" t="s">
        <v>162</v>
      </c>
      <c r="E11" s="88" t="s">
        <v>151</v>
      </c>
      <c r="F11" s="105" t="s">
        <v>167</v>
      </c>
      <c r="G11" s="91"/>
    </row>
    <row r="12" spans="1:7" ht="26.4" x14ac:dyDescent="0.4">
      <c r="A12" s="146" t="s">
        <v>168</v>
      </c>
      <c r="B12" s="36" t="s">
        <v>169</v>
      </c>
      <c r="C12" s="37" t="s">
        <v>170</v>
      </c>
      <c r="D12" s="36" t="s">
        <v>150</v>
      </c>
      <c r="E12" s="36" t="s">
        <v>151</v>
      </c>
      <c r="F12" s="92" t="s">
        <v>171</v>
      </c>
      <c r="G12" s="91"/>
    </row>
    <row r="13" spans="1:7" ht="39.6" x14ac:dyDescent="0.4">
      <c r="A13" s="146"/>
      <c r="B13" s="36" t="s">
        <v>35</v>
      </c>
      <c r="C13" s="37" t="s">
        <v>172</v>
      </c>
      <c r="D13" s="36" t="s">
        <v>150</v>
      </c>
      <c r="E13" s="93" t="s">
        <v>151</v>
      </c>
      <c r="F13" s="94" t="s">
        <v>173</v>
      </c>
      <c r="G13" s="91"/>
    </row>
    <row r="14" spans="1:7" ht="39.6" x14ac:dyDescent="0.4">
      <c r="A14" s="146"/>
      <c r="B14" s="36" t="s">
        <v>37</v>
      </c>
      <c r="C14" s="37" t="s">
        <v>174</v>
      </c>
      <c r="D14" s="36" t="s">
        <v>150</v>
      </c>
      <c r="E14" s="36" t="s">
        <v>163</v>
      </c>
      <c r="F14" s="106" t="s">
        <v>164</v>
      </c>
      <c r="G14" s="91"/>
    </row>
    <row r="15" spans="1:7" ht="39.6" x14ac:dyDescent="0.4">
      <c r="A15" s="146"/>
      <c r="B15" s="36" t="s">
        <v>39</v>
      </c>
      <c r="C15" s="37" t="s">
        <v>40</v>
      </c>
      <c r="D15" s="36" t="s">
        <v>162</v>
      </c>
      <c r="E15" s="36" t="s">
        <v>163</v>
      </c>
      <c r="F15" s="94" t="s">
        <v>175</v>
      </c>
      <c r="G15" s="91"/>
    </row>
    <row r="16" spans="1:7" ht="39.6" x14ac:dyDescent="0.4">
      <c r="A16" s="146"/>
      <c r="B16" s="36" t="s">
        <v>41</v>
      </c>
      <c r="C16" s="37" t="s">
        <v>176</v>
      </c>
      <c r="D16" s="36" t="s">
        <v>162</v>
      </c>
      <c r="E16" s="36" t="s">
        <v>163</v>
      </c>
      <c r="F16" s="94" t="s">
        <v>177</v>
      </c>
    </row>
    <row r="17" spans="1:6" ht="52.8" x14ac:dyDescent="0.4">
      <c r="A17" s="146"/>
      <c r="B17" s="36" t="s">
        <v>43</v>
      </c>
      <c r="C17" s="37" t="s">
        <v>44</v>
      </c>
      <c r="D17" s="36" t="s">
        <v>178</v>
      </c>
      <c r="E17" s="119" t="s">
        <v>208</v>
      </c>
      <c r="F17" s="120" t="s">
        <v>209</v>
      </c>
    </row>
    <row r="18" spans="1:6" ht="100.2" customHeight="1" x14ac:dyDescent="0.4">
      <c r="A18" s="146"/>
      <c r="B18" s="36" t="s">
        <v>46</v>
      </c>
      <c r="C18" s="37" t="s">
        <v>179</v>
      </c>
      <c r="D18" s="36" t="s">
        <v>162</v>
      </c>
      <c r="E18" s="36" t="s">
        <v>157</v>
      </c>
      <c r="F18" s="95" t="s">
        <v>211</v>
      </c>
    </row>
    <row r="19" spans="1:6" ht="66" x14ac:dyDescent="0.4">
      <c r="A19" s="146"/>
      <c r="B19" s="36" t="s">
        <v>48</v>
      </c>
      <c r="C19" s="37" t="s">
        <v>180</v>
      </c>
      <c r="D19" s="36" t="s">
        <v>178</v>
      </c>
      <c r="E19" s="36" t="s">
        <v>163</v>
      </c>
      <c r="F19" s="95" t="s">
        <v>164</v>
      </c>
    </row>
    <row r="20" spans="1:6" ht="39.6" x14ac:dyDescent="0.4">
      <c r="A20" s="147" t="s">
        <v>181</v>
      </c>
      <c r="B20" s="39" t="s">
        <v>182</v>
      </c>
      <c r="C20" s="40" t="s">
        <v>183</v>
      </c>
      <c r="D20" s="41" t="s">
        <v>150</v>
      </c>
      <c r="E20" s="88" t="s">
        <v>163</v>
      </c>
      <c r="F20" s="96" t="s">
        <v>184</v>
      </c>
    </row>
    <row r="21" spans="1:6" ht="66" x14ac:dyDescent="0.4">
      <c r="A21" s="148"/>
      <c r="B21" s="39" t="s">
        <v>53</v>
      </c>
      <c r="C21" s="40" t="s">
        <v>185</v>
      </c>
      <c r="D21" s="41" t="s">
        <v>150</v>
      </c>
      <c r="E21" s="88" t="s">
        <v>163</v>
      </c>
      <c r="F21" s="96" t="s">
        <v>164</v>
      </c>
    </row>
    <row r="22" spans="1:6" ht="39.6" x14ac:dyDescent="0.4">
      <c r="A22" s="148"/>
      <c r="B22" s="39" t="s">
        <v>55</v>
      </c>
      <c r="C22" s="40" t="s">
        <v>186</v>
      </c>
      <c r="D22" s="41" t="s">
        <v>162</v>
      </c>
      <c r="E22" s="88" t="s">
        <v>163</v>
      </c>
      <c r="F22" s="96" t="s">
        <v>164</v>
      </c>
    </row>
    <row r="23" spans="1:6" ht="39.6" x14ac:dyDescent="0.4">
      <c r="A23" s="148"/>
      <c r="B23" s="39" t="s">
        <v>57</v>
      </c>
      <c r="C23" s="40" t="s">
        <v>187</v>
      </c>
      <c r="D23" s="41" t="s">
        <v>178</v>
      </c>
      <c r="E23" s="88" t="s">
        <v>163</v>
      </c>
      <c r="F23" s="96" t="s">
        <v>164</v>
      </c>
    </row>
    <row r="24" spans="1:6" ht="39.6" x14ac:dyDescent="0.4">
      <c r="A24" s="148"/>
      <c r="B24" s="39" t="s">
        <v>59</v>
      </c>
      <c r="C24" s="40" t="s">
        <v>188</v>
      </c>
      <c r="D24" s="41" t="s">
        <v>162</v>
      </c>
      <c r="E24" s="88" t="s">
        <v>163</v>
      </c>
      <c r="F24" s="96" t="s">
        <v>164</v>
      </c>
    </row>
    <row r="25" spans="1:6" ht="39.6" x14ac:dyDescent="0.4">
      <c r="A25" s="148"/>
      <c r="B25" s="39" t="s">
        <v>61</v>
      </c>
      <c r="C25" s="40" t="s">
        <v>84</v>
      </c>
      <c r="D25" s="41" t="s">
        <v>178</v>
      </c>
      <c r="E25" s="88" t="s">
        <v>163</v>
      </c>
      <c r="F25" s="96" t="s">
        <v>164</v>
      </c>
    </row>
    <row r="26" spans="1:6" ht="39.6" x14ac:dyDescent="0.4">
      <c r="A26" s="139" t="s">
        <v>189</v>
      </c>
      <c r="B26" s="36" t="s">
        <v>190</v>
      </c>
      <c r="C26" s="37" t="s">
        <v>65</v>
      </c>
      <c r="D26" s="36" t="s">
        <v>150</v>
      </c>
      <c r="E26" s="36" t="s">
        <v>151</v>
      </c>
      <c r="F26" s="94" t="s">
        <v>191</v>
      </c>
    </row>
    <row r="27" spans="1:6" ht="52.8" x14ac:dyDescent="0.4">
      <c r="A27" s="149"/>
      <c r="B27" s="36" t="s">
        <v>192</v>
      </c>
      <c r="C27" s="37" t="s">
        <v>193</v>
      </c>
      <c r="D27" s="36" t="s">
        <v>162</v>
      </c>
      <c r="E27" s="36" t="s">
        <v>163</v>
      </c>
      <c r="F27" s="94" t="s">
        <v>184</v>
      </c>
    </row>
    <row r="28" spans="1:6" s="97" customFormat="1" ht="39.6" x14ac:dyDescent="0.4">
      <c r="A28" s="150" t="s">
        <v>194</v>
      </c>
      <c r="B28" s="41" t="s">
        <v>195</v>
      </c>
      <c r="C28" s="29" t="s">
        <v>196</v>
      </c>
      <c r="D28" s="41" t="s">
        <v>150</v>
      </c>
      <c r="E28" s="41" t="s">
        <v>151</v>
      </c>
      <c r="F28" s="96" t="s">
        <v>197</v>
      </c>
    </row>
    <row r="29" spans="1:6" ht="40.200000000000003" thickBot="1" x14ac:dyDescent="0.45">
      <c r="A29" s="134"/>
      <c r="B29" s="47" t="s">
        <v>198</v>
      </c>
      <c r="C29" s="48" t="s">
        <v>199</v>
      </c>
      <c r="D29" s="47" t="s">
        <v>178</v>
      </c>
      <c r="E29" s="98" t="s">
        <v>163</v>
      </c>
      <c r="F29" s="99" t="s">
        <v>200</v>
      </c>
    </row>
  </sheetData>
  <mergeCells count="9">
    <mergeCell ref="A20:A25"/>
    <mergeCell ref="A26:A27"/>
    <mergeCell ref="A28:A29"/>
    <mergeCell ref="A1:B1"/>
    <mergeCell ref="A2:B2"/>
    <mergeCell ref="A3:B3"/>
    <mergeCell ref="A5:B5"/>
    <mergeCell ref="A6:A11"/>
    <mergeCell ref="A12:A19"/>
  </mergeCells>
  <phoneticPr fontId="2" type="noConversion"/>
  <conditionalFormatting sqref="E1:E4 E30:E1048576 D12:D19">
    <cfRule type="cellIs" dxfId="59" priority="59" operator="equal">
      <formula>"취약"</formula>
    </cfRule>
    <cfRule type="cellIs" dxfId="58" priority="60" operator="equal">
      <formula>"양호"</formula>
    </cfRule>
  </conditionalFormatting>
  <conditionalFormatting sqref="E5">
    <cfRule type="cellIs" dxfId="57" priority="57" operator="equal">
      <formula>"○"</formula>
    </cfRule>
    <cfRule type="cellIs" dxfId="56" priority="58" operator="equal">
      <formula>"X"</formula>
    </cfRule>
  </conditionalFormatting>
  <conditionalFormatting sqref="E1:E5 E30:E1048576">
    <cfRule type="cellIs" dxfId="55" priority="55" operator="equal">
      <formula>"X"</formula>
    </cfRule>
    <cfRule type="cellIs" dxfId="54" priority="56" operator="equal">
      <formula>"○"</formula>
    </cfRule>
  </conditionalFormatting>
  <conditionalFormatting sqref="D26">
    <cfRule type="cellIs" dxfId="53" priority="53" operator="equal">
      <formula>"취약"</formula>
    </cfRule>
    <cfRule type="cellIs" dxfId="52" priority="54" operator="equal">
      <formula>"양호"</formula>
    </cfRule>
  </conditionalFormatting>
  <conditionalFormatting sqref="D27">
    <cfRule type="cellIs" dxfId="51" priority="51" operator="equal">
      <formula>"취약"</formula>
    </cfRule>
    <cfRule type="cellIs" dxfId="50" priority="52" operator="equal">
      <formula>"양호"</formula>
    </cfRule>
  </conditionalFormatting>
  <conditionalFormatting sqref="E11">
    <cfRule type="cellIs" dxfId="49" priority="41" stopIfTrue="1" operator="equal">
      <formula>"취약"</formula>
    </cfRule>
    <cfRule type="cellIs" dxfId="48" priority="42" stopIfTrue="1" operator="equal">
      <formula>"양호"</formula>
    </cfRule>
  </conditionalFormatting>
  <conditionalFormatting sqref="E20">
    <cfRule type="cellIs" dxfId="47" priority="37" stopIfTrue="1" operator="equal">
      <formula>"취약"</formula>
    </cfRule>
    <cfRule type="cellIs" dxfId="46" priority="38" stopIfTrue="1" operator="equal">
      <formula>"양호"</formula>
    </cfRule>
  </conditionalFormatting>
  <conditionalFormatting sqref="E23">
    <cfRule type="cellIs" dxfId="45" priority="35" stopIfTrue="1" operator="equal">
      <formula>"취약"</formula>
    </cfRule>
    <cfRule type="cellIs" dxfId="44" priority="36" stopIfTrue="1" operator="equal">
      <formula>"양호"</formula>
    </cfRule>
  </conditionalFormatting>
  <conditionalFormatting sqref="E26:F26">
    <cfRule type="cellIs" dxfId="43" priority="33" operator="equal">
      <formula>"취약"</formula>
    </cfRule>
    <cfRule type="cellIs" dxfId="42" priority="34" operator="equal">
      <formula>"양호"</formula>
    </cfRule>
  </conditionalFormatting>
  <conditionalFormatting sqref="E21">
    <cfRule type="cellIs" dxfId="41" priority="23" stopIfTrue="1" operator="equal">
      <formula>"취약"</formula>
    </cfRule>
    <cfRule type="cellIs" dxfId="40" priority="24" stopIfTrue="1" operator="equal">
      <formula>"양호"</formula>
    </cfRule>
  </conditionalFormatting>
  <conditionalFormatting sqref="E15:F15">
    <cfRule type="cellIs" dxfId="39" priority="47" operator="equal">
      <formula>"취약"</formula>
    </cfRule>
    <cfRule type="cellIs" dxfId="38" priority="48" operator="equal">
      <formula>"양호"</formula>
    </cfRule>
  </conditionalFormatting>
  <conditionalFormatting sqref="E9">
    <cfRule type="cellIs" dxfId="37" priority="15" stopIfTrue="1" operator="equal">
      <formula>"취약"</formula>
    </cfRule>
    <cfRule type="cellIs" dxfId="36" priority="16" stopIfTrue="1" operator="equal">
      <formula>"양호"</formula>
    </cfRule>
  </conditionalFormatting>
  <conditionalFormatting sqref="E14">
    <cfRule type="cellIs" dxfId="35" priority="29" operator="equal">
      <formula>"취약"</formula>
    </cfRule>
    <cfRule type="cellIs" dxfId="34" priority="30" operator="equal">
      <formula>"양호"</formula>
    </cfRule>
  </conditionalFormatting>
  <conditionalFormatting sqref="E7">
    <cfRule type="cellIs" dxfId="33" priority="17" stopIfTrue="1" operator="equal">
      <formula>"취약"</formula>
    </cfRule>
    <cfRule type="cellIs" dxfId="32" priority="18" stopIfTrue="1" operator="equal">
      <formula>"양호"</formula>
    </cfRule>
  </conditionalFormatting>
  <conditionalFormatting sqref="E13">
    <cfRule type="cellIs" dxfId="31" priority="13" stopIfTrue="1" operator="equal">
      <formula>"취약"</formula>
    </cfRule>
    <cfRule type="cellIs" dxfId="30" priority="14" stopIfTrue="1" operator="equal">
      <formula>"양호"</formula>
    </cfRule>
  </conditionalFormatting>
  <conditionalFormatting sqref="E6">
    <cfRule type="cellIs" dxfId="29" priority="45" stopIfTrue="1" operator="equal">
      <formula>"취약"</formula>
    </cfRule>
    <cfRule type="cellIs" dxfId="28" priority="46" stopIfTrue="1" operator="equal">
      <formula>"양호"</formula>
    </cfRule>
  </conditionalFormatting>
  <conditionalFormatting sqref="E8">
    <cfRule type="cellIs" dxfId="27" priority="43" stopIfTrue="1" operator="equal">
      <formula>"취약"</formula>
    </cfRule>
    <cfRule type="cellIs" dxfId="26" priority="44" stopIfTrue="1" operator="equal">
      <formula>"양호"</formula>
    </cfRule>
  </conditionalFormatting>
  <conditionalFormatting sqref="E16">
    <cfRule type="cellIs" dxfId="25" priority="39" operator="equal">
      <formula>"취약"</formula>
    </cfRule>
    <cfRule type="cellIs" dxfId="24" priority="40" operator="equal">
      <formula>"양호"</formula>
    </cfRule>
  </conditionalFormatting>
  <conditionalFormatting sqref="E29">
    <cfRule type="cellIs" dxfId="23" priority="31" stopIfTrue="1" operator="equal">
      <formula>"취약"</formula>
    </cfRule>
    <cfRule type="cellIs" dxfId="22" priority="32" stopIfTrue="1" operator="equal">
      <formula>"양호"</formula>
    </cfRule>
  </conditionalFormatting>
  <conditionalFormatting sqref="E17:E19">
    <cfRule type="cellIs" dxfId="21" priority="27" operator="equal">
      <formula>"취약"</formula>
    </cfRule>
    <cfRule type="cellIs" dxfId="20" priority="28" operator="equal">
      <formula>"양호"</formula>
    </cfRule>
  </conditionalFormatting>
  <conditionalFormatting sqref="E22">
    <cfRule type="cellIs" dxfId="19" priority="25" stopIfTrue="1" operator="equal">
      <formula>"취약"</formula>
    </cfRule>
    <cfRule type="cellIs" dxfId="18" priority="26" stopIfTrue="1" operator="equal">
      <formula>"양호"</formula>
    </cfRule>
  </conditionalFormatting>
  <conditionalFormatting sqref="E25">
    <cfRule type="cellIs" dxfId="17" priority="21" stopIfTrue="1" operator="equal">
      <formula>"취약"</formula>
    </cfRule>
    <cfRule type="cellIs" dxfId="16" priority="22" stopIfTrue="1" operator="equal">
      <formula>"양호"</formula>
    </cfRule>
  </conditionalFormatting>
  <conditionalFormatting sqref="E24">
    <cfRule type="cellIs" dxfId="15" priority="19" stopIfTrue="1" operator="equal">
      <formula>"취약"</formula>
    </cfRule>
    <cfRule type="cellIs" dxfId="14" priority="20" stopIfTrue="1" operator="equal">
      <formula>"양호"</formula>
    </cfRule>
  </conditionalFormatting>
  <conditionalFormatting sqref="D28">
    <cfRule type="cellIs" dxfId="13" priority="49" operator="equal">
      <formula>"취약"</formula>
    </cfRule>
    <cfRule type="cellIs" dxfId="12" priority="50" operator="equal">
      <formula>"양호"</formula>
    </cfRule>
  </conditionalFormatting>
  <conditionalFormatting sqref="F27">
    <cfRule type="cellIs" dxfId="11" priority="5" operator="equal">
      <formula>"취약"</formula>
    </cfRule>
    <cfRule type="cellIs" dxfId="10" priority="6" operator="equal">
      <formula>"양호"</formula>
    </cfRule>
  </conditionalFormatting>
  <conditionalFormatting sqref="E12">
    <cfRule type="cellIs" dxfId="9" priority="3" operator="equal">
      <formula>"취약"</formula>
    </cfRule>
    <cfRule type="cellIs" dxfId="8" priority="4" operator="equal">
      <formula>"양호"</formula>
    </cfRule>
  </conditionalFormatting>
  <conditionalFormatting sqref="F28">
    <cfRule type="cellIs" dxfId="7" priority="1" operator="equal">
      <formula>"취약"</formula>
    </cfRule>
    <cfRule type="cellIs" dxfId="6" priority="2" operator="equal">
      <formula>"양호"</formula>
    </cfRule>
  </conditionalFormatting>
  <conditionalFormatting sqref="E10">
    <cfRule type="cellIs" dxfId="5" priority="11" stopIfTrue="1" operator="equal">
      <formula>"취약"</formula>
    </cfRule>
    <cfRule type="cellIs" dxfId="4" priority="12" stopIfTrue="1" operator="equal">
      <formula>"양호"</formula>
    </cfRule>
  </conditionalFormatting>
  <conditionalFormatting sqref="E28">
    <cfRule type="cellIs" dxfId="3" priority="9" operator="equal">
      <formula>"취약"</formula>
    </cfRule>
    <cfRule type="cellIs" dxfId="2" priority="10" operator="equal">
      <formula>"양호"</formula>
    </cfRule>
  </conditionalFormatting>
  <conditionalFormatting sqref="E27">
    <cfRule type="cellIs" dxfId="1" priority="7" operator="equal">
      <formula>"취약"</formula>
    </cfRule>
    <cfRule type="cellIs" dxfId="0" priority="8" operator="equal">
      <formula>"양호"</formula>
    </cfRule>
  </conditionalFormatting>
  <pageMargins left="0.59055118110236227" right="0.59055118110236227" top="0.59055118110236227" bottom="0.59055118110236227" header="0.31496062992125984" footer="0.31496062992125984"/>
  <pageSetup paperSize="9" scale="62" orientation="portrait" r:id="rId1"/>
  <headerFooter>
    <oddHeader>&amp;R&amp;"-,굵게"DBMS 취약점 이행 점검 상세 보고서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표지</vt:lpstr>
      <vt:lpstr>점검대상</vt:lpstr>
      <vt:lpstr>데이터베이스요약</vt:lpstr>
      <vt:lpstr>Member DB</vt:lpstr>
      <vt:lpstr>Goods DB</vt:lpstr>
      <vt:lpstr>Order DB</vt:lpstr>
      <vt:lpstr>데이터베이스요약!Print_Titles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Administrator</cp:lastModifiedBy>
  <cp:lastPrinted>2017-12-15T05:31:23Z</cp:lastPrinted>
  <dcterms:created xsi:type="dcterms:W3CDTF">2017-12-15T02:09:35Z</dcterms:created>
  <dcterms:modified xsi:type="dcterms:W3CDTF">2020-10-22T12:35:43Z</dcterms:modified>
</cp:coreProperties>
</file>