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관리 보안 운영 part2\01. 자산분석\01. 자산분석\02. Gap분석\02. Gap분석\#1 Shop 인프라 진단결과\"/>
    </mc:Choice>
  </mc:AlternateContent>
  <xr:revisionPtr revIDLastSave="0" documentId="13_ncr:1_{6AABEDFD-BD84-436F-8805-DF75A62533B2}" xr6:coauthVersionLast="45" xr6:coauthVersionMax="45" xr10:uidLastSave="{00000000-0000-0000-0000-000000000000}"/>
  <bookViews>
    <workbookView minimized="1" xWindow="384" yWindow="2532" windowWidth="20544" windowHeight="8964" tabRatio="832" activeTab="2" xr2:uid="{00000000-000D-0000-FFFF-FFFF00000000}"/>
  </bookViews>
  <sheets>
    <sheet name="표지" sheetId="4" r:id="rId1"/>
    <sheet name="점검대상" sheetId="68" r:id="rId2"/>
    <sheet name="Unix서버요약" sheetId="69" r:id="rId3"/>
    <sheet name="Web Server" sheetId="70" r:id="rId4"/>
    <sheet name="Member DB" sheetId="74" r:id="rId5"/>
    <sheet name="Goods DB" sheetId="75" r:id="rId6"/>
    <sheet name="Order DB" sheetId="76" r:id="rId7"/>
  </sheets>
  <definedNames>
    <definedName name="_xlnm._FilterDatabase" localSheetId="5" hidden="1">'Goods DB'!$A$5:$F$78</definedName>
    <definedName name="_xlnm._FilterDatabase" localSheetId="4" hidden="1">'Member DB'!$A$5:$F$78</definedName>
    <definedName name="_xlnm._FilterDatabase" localSheetId="6" hidden="1">'Order DB'!$A$5:$F$78</definedName>
    <definedName name="_xlnm._FilterDatabase" localSheetId="2" hidden="1">Unix서버요약!$F$3:$F$83</definedName>
    <definedName name="_xlnm._FilterDatabase" localSheetId="3" hidden="1">'Web Server'!$E$5:$E$78</definedName>
    <definedName name="_xlnm.Print_Area" localSheetId="0">표지!$A$1:$K$52</definedName>
    <definedName name="_xlnm.Print_Titles" localSheetId="5">'Goods DB'!$1:$5</definedName>
    <definedName name="_xlnm.Print_Titles" localSheetId="4">'Member DB'!$1:$5</definedName>
    <definedName name="_xlnm.Print_Titles" localSheetId="6">'Order DB'!$1:$5</definedName>
    <definedName name="_xlnm.Print_Titles" localSheetId="2">Unix서버요약!$A:$E,Unix서버요약!$3:$3</definedName>
    <definedName name="_xlnm.Print_Titles" localSheetId="3">'Web Server'!$1:$5</definedName>
  </definedNames>
  <calcPr calcId="181029"/>
</workbook>
</file>

<file path=xl/calcChain.xml><?xml version="1.0" encoding="utf-8"?>
<calcChain xmlns="http://schemas.openxmlformats.org/spreadsheetml/2006/main">
  <c r="C1" i="76" l="1"/>
  <c r="C1" i="75"/>
  <c r="C1" i="74"/>
  <c r="C1" i="70" l="1"/>
  <c r="L3" i="69"/>
  <c r="E76" i="69" l="1"/>
  <c r="E75" i="69"/>
  <c r="E74" i="69"/>
  <c r="E73" i="69"/>
  <c r="E72" i="69"/>
  <c r="E71" i="69"/>
  <c r="E70" i="69"/>
  <c r="E69" i="69"/>
  <c r="E68" i="69"/>
  <c r="E67" i="69"/>
  <c r="E66" i="69"/>
  <c r="E65" i="69"/>
  <c r="E64" i="69"/>
  <c r="E63" i="69"/>
  <c r="E62" i="69"/>
  <c r="E61" i="69"/>
  <c r="E60" i="69"/>
  <c r="E59" i="69"/>
  <c r="E58" i="69"/>
  <c r="E57" i="69"/>
  <c r="E56" i="69"/>
  <c r="E55" i="69"/>
  <c r="E54" i="69"/>
  <c r="E53" i="69"/>
  <c r="E52" i="69"/>
  <c r="E51" i="69"/>
  <c r="E50" i="69"/>
  <c r="E49" i="69"/>
  <c r="E48" i="69"/>
  <c r="E47" i="69"/>
  <c r="E46" i="69"/>
  <c r="E45" i="69"/>
  <c r="E44" i="69"/>
  <c r="E43" i="69"/>
  <c r="E42" i="69"/>
  <c r="E41" i="69"/>
  <c r="E40" i="69"/>
  <c r="E39" i="69"/>
  <c r="E38" i="69"/>
  <c r="E37" i="69"/>
  <c r="E36" i="69"/>
  <c r="E35" i="69"/>
  <c r="E34" i="69"/>
  <c r="E33" i="69"/>
  <c r="E32" i="69"/>
  <c r="E31" i="69"/>
  <c r="E30" i="69"/>
  <c r="E29" i="69"/>
  <c r="E28" i="69"/>
  <c r="E27" i="69"/>
  <c r="E26" i="69"/>
  <c r="E25" i="69"/>
  <c r="E24" i="69"/>
  <c r="E23" i="69"/>
  <c r="E22" i="69"/>
  <c r="E21" i="69"/>
  <c r="E20" i="69"/>
  <c r="E19" i="69"/>
  <c r="E18" i="69"/>
  <c r="E17" i="69"/>
  <c r="E16" i="69"/>
  <c r="E15" i="69"/>
  <c r="E14" i="69"/>
  <c r="E13" i="69"/>
  <c r="E12" i="69"/>
  <c r="E11" i="69"/>
  <c r="E10" i="69"/>
  <c r="E9" i="69"/>
  <c r="E8" i="69"/>
  <c r="E7" i="69"/>
  <c r="E6" i="69"/>
  <c r="E5" i="69"/>
  <c r="E4" i="69"/>
  <c r="E82" i="69" l="1"/>
  <c r="E81" i="69"/>
  <c r="E83" i="69"/>
  <c r="E78" i="69"/>
  <c r="E79" i="69"/>
  <c r="E80" i="69"/>
  <c r="F14" i="69"/>
  <c r="L57" i="69"/>
  <c r="L8" i="69"/>
  <c r="F4" i="69"/>
  <c r="L51" i="69"/>
  <c r="O17" i="69"/>
  <c r="F67" i="69"/>
  <c r="I27" i="69"/>
  <c r="F39" i="69"/>
  <c r="O33" i="69"/>
  <c r="O57" i="69"/>
  <c r="O22" i="69"/>
  <c r="I34" i="69"/>
  <c r="F5" i="69"/>
  <c r="O76" i="69"/>
  <c r="F36" i="69"/>
  <c r="F54" i="69"/>
  <c r="O26" i="69"/>
  <c r="L16" i="69"/>
  <c r="O52" i="69"/>
  <c r="I52" i="69"/>
  <c r="I57" i="69"/>
  <c r="O45" i="69"/>
  <c r="I51" i="69"/>
  <c r="O49" i="69"/>
  <c r="L65" i="69"/>
  <c r="F72" i="69"/>
  <c r="F61" i="69"/>
  <c r="L73" i="69"/>
  <c r="E7" i="68"/>
  <c r="I56" i="69"/>
  <c r="O6" i="69"/>
  <c r="F23" i="69"/>
  <c r="I10" i="69"/>
  <c r="F76" i="69"/>
  <c r="I68" i="69"/>
  <c r="O68" i="69"/>
  <c r="F30" i="69"/>
  <c r="I41" i="69"/>
  <c r="L19" i="69"/>
  <c r="O20" i="69"/>
  <c r="F48" i="69"/>
  <c r="I39" i="69"/>
  <c r="F51" i="69"/>
  <c r="D7" i="68"/>
  <c r="O35" i="69"/>
  <c r="O43" i="69"/>
  <c r="I37" i="69"/>
  <c r="I6" i="69"/>
  <c r="F17" i="69"/>
  <c r="F55" i="69"/>
  <c r="I36" i="69"/>
  <c r="I8" i="69"/>
  <c r="D4" i="68"/>
  <c r="I69" i="69"/>
  <c r="F63" i="69"/>
  <c r="I43" i="69"/>
  <c r="F74" i="69"/>
  <c r="L62" i="69"/>
  <c r="I4" i="69"/>
  <c r="L58" i="69"/>
  <c r="I76" i="69"/>
  <c r="F12" i="69"/>
  <c r="L21" i="69"/>
  <c r="I24" i="69"/>
  <c r="I21" i="69"/>
  <c r="I53" i="69"/>
  <c r="L12" i="69"/>
  <c r="O66" i="69"/>
  <c r="F37" i="69"/>
  <c r="O34" i="69"/>
  <c r="L64" i="69"/>
  <c r="L52" i="69"/>
  <c r="O44" i="69"/>
  <c r="I14" i="69"/>
  <c r="L28" i="69"/>
  <c r="I47" i="69"/>
  <c r="F25" i="69"/>
  <c r="I42" i="69"/>
  <c r="O40" i="69"/>
  <c r="O74" i="69"/>
  <c r="O46" i="69"/>
  <c r="O47" i="69"/>
  <c r="F20" i="69"/>
  <c r="O75" i="69"/>
  <c r="F32" i="69"/>
  <c r="O36" i="69"/>
  <c r="L39" i="69"/>
  <c r="O58" i="69"/>
  <c r="F40" i="69"/>
  <c r="I64" i="69"/>
  <c r="O25" i="69"/>
  <c r="O3" i="69"/>
  <c r="I32" i="69"/>
  <c r="L55" i="69"/>
  <c r="L41" i="69"/>
  <c r="I62" i="69"/>
  <c r="F38" i="69"/>
  <c r="F8" i="69"/>
  <c r="E5" i="68"/>
  <c r="I30" i="69"/>
  <c r="I13" i="69"/>
  <c r="I61" i="69"/>
  <c r="O48" i="69"/>
  <c r="F59" i="69"/>
  <c r="O30" i="69"/>
  <c r="L10" i="69"/>
  <c r="L71" i="69"/>
  <c r="O73" i="69"/>
  <c r="L25" i="69"/>
  <c r="O23" i="69"/>
  <c r="I29" i="69"/>
  <c r="F65" i="69"/>
  <c r="O9" i="69"/>
  <c r="F9" i="69"/>
  <c r="O38" i="69"/>
  <c r="I66" i="69"/>
  <c r="L23" i="69"/>
  <c r="F27" i="69"/>
  <c r="F26" i="69"/>
  <c r="L13" i="69"/>
  <c r="O72" i="69"/>
  <c r="O39" i="69"/>
  <c r="F58" i="69"/>
  <c r="I73" i="69"/>
  <c r="F60" i="69"/>
  <c r="O5" i="69"/>
  <c r="O37" i="69"/>
  <c r="O19" i="69"/>
  <c r="O32" i="69"/>
  <c r="I74" i="69"/>
  <c r="L31" i="69"/>
  <c r="O14" i="69"/>
  <c r="L49" i="69"/>
  <c r="L26" i="69"/>
  <c r="O62" i="69"/>
  <c r="I71" i="69"/>
  <c r="L61" i="69"/>
  <c r="F15" i="69"/>
  <c r="L59" i="69"/>
  <c r="O16" i="69"/>
  <c r="I44" i="69"/>
  <c r="O24" i="69"/>
  <c r="L45" i="69"/>
  <c r="L30" i="69"/>
  <c r="L54" i="69"/>
  <c r="I7" i="69"/>
  <c r="F52" i="69"/>
  <c r="L66" i="69"/>
  <c r="O56" i="69"/>
  <c r="L14" i="69"/>
  <c r="F73" i="69"/>
  <c r="L17" i="69"/>
  <c r="I26" i="69"/>
  <c r="L29" i="69"/>
  <c r="O28" i="69"/>
  <c r="L33" i="69"/>
  <c r="I17" i="69"/>
  <c r="F64" i="69"/>
  <c r="O27" i="69"/>
  <c r="I20" i="69"/>
  <c r="L37" i="69"/>
  <c r="O63" i="69"/>
  <c r="I11" i="69"/>
  <c r="F49" i="69"/>
  <c r="I50" i="69"/>
  <c r="L50" i="69"/>
  <c r="O53" i="69"/>
  <c r="O21" i="69"/>
  <c r="F44" i="69"/>
  <c r="L75" i="69"/>
  <c r="F57" i="69"/>
  <c r="I22" i="69"/>
  <c r="L72" i="69"/>
  <c r="I67" i="69"/>
  <c r="F50" i="69"/>
  <c r="F33" i="69"/>
  <c r="D6" i="68"/>
  <c r="I65" i="69"/>
  <c r="O7" i="69"/>
  <c r="I31" i="69"/>
  <c r="L40" i="69"/>
  <c r="L5" i="69"/>
  <c r="O67" i="69"/>
  <c r="O31" i="69"/>
  <c r="I48" i="69"/>
  <c r="O11" i="69"/>
  <c r="F66" i="69"/>
  <c r="D5" i="68"/>
  <c r="F10" i="69"/>
  <c r="F71" i="69"/>
  <c r="L74" i="69"/>
  <c r="I12" i="69"/>
  <c r="O70" i="69"/>
  <c r="L18" i="69"/>
  <c r="L56" i="69"/>
  <c r="I75" i="69"/>
  <c r="L42" i="69"/>
  <c r="O8" i="69"/>
  <c r="E4" i="68"/>
  <c r="F34" i="69"/>
  <c r="I45" i="69"/>
  <c r="I38" i="69"/>
  <c r="I19" i="69"/>
  <c r="F29" i="69"/>
  <c r="O71" i="69"/>
  <c r="O60" i="69"/>
  <c r="I15" i="69"/>
  <c r="O41" i="69"/>
  <c r="F47" i="69"/>
  <c r="F75" i="69"/>
  <c r="I46" i="69"/>
  <c r="L7" i="69"/>
  <c r="O13" i="69"/>
  <c r="I63" i="69"/>
  <c r="L47" i="69"/>
  <c r="O10" i="69"/>
  <c r="L20" i="69"/>
  <c r="L44" i="69"/>
  <c r="F13" i="69"/>
  <c r="O51" i="69"/>
  <c r="F31" i="69"/>
  <c r="O65" i="69"/>
  <c r="O42" i="69"/>
  <c r="F24" i="69"/>
  <c r="L9" i="69"/>
  <c r="L68" i="69"/>
  <c r="L46" i="69"/>
  <c r="L24" i="69"/>
  <c r="E6" i="68"/>
  <c r="L6" i="69"/>
  <c r="F21" i="69"/>
  <c r="L36" i="69"/>
  <c r="F43" i="69"/>
  <c r="O15" i="69"/>
  <c r="I54" i="69"/>
  <c r="L70" i="69"/>
  <c r="F70" i="69"/>
  <c r="F53" i="69"/>
  <c r="O50" i="69"/>
  <c r="F11" i="69"/>
  <c r="F16" i="69"/>
  <c r="L32" i="69"/>
  <c r="L67" i="69"/>
  <c r="I18" i="69"/>
  <c r="I3" i="69"/>
  <c r="F46" i="69"/>
  <c r="O54" i="69"/>
  <c r="F7" i="69"/>
  <c r="O55" i="69"/>
  <c r="L38" i="69"/>
  <c r="L35" i="69"/>
  <c r="F41" i="69"/>
  <c r="O4" i="69"/>
  <c r="I25" i="69"/>
  <c r="L60" i="69"/>
  <c r="I72" i="69"/>
  <c r="L76" i="69"/>
  <c r="F69" i="69"/>
  <c r="I16" i="69"/>
  <c r="F3" i="69"/>
  <c r="L69" i="69"/>
  <c r="I28" i="69"/>
  <c r="I49" i="69"/>
  <c r="L43" i="69"/>
  <c r="O59" i="69"/>
  <c r="F56" i="69"/>
  <c r="L11" i="69"/>
  <c r="O64" i="69"/>
  <c r="O18" i="69"/>
  <c r="F68" i="69"/>
  <c r="L15" i="69"/>
  <c r="I59" i="69"/>
  <c r="F35" i="69"/>
  <c r="F45" i="69"/>
  <c r="F19" i="69"/>
  <c r="I33" i="69"/>
  <c r="I35" i="69"/>
  <c r="I60" i="69"/>
  <c r="F6" i="69"/>
  <c r="F62" i="69"/>
  <c r="L27" i="69"/>
  <c r="L22" i="69"/>
  <c r="L53" i="69"/>
  <c r="F28" i="69"/>
  <c r="I55" i="69"/>
  <c r="I5" i="69"/>
  <c r="I40" i="69"/>
  <c r="I70" i="69"/>
  <c r="O29" i="69"/>
  <c r="I58" i="69"/>
  <c r="O69" i="69"/>
  <c r="L4" i="69"/>
  <c r="O12" i="69"/>
  <c r="I9" i="69"/>
  <c r="L48" i="69"/>
  <c r="F22" i="69"/>
  <c r="L63" i="69"/>
  <c r="O61" i="69"/>
  <c r="F18" i="69"/>
  <c r="I23" i="69"/>
  <c r="L34" i="69"/>
  <c r="F42" i="69"/>
  <c r="G45" i="69" l="1"/>
  <c r="H45" i="69"/>
  <c r="G64" i="69"/>
  <c r="H64" i="69"/>
  <c r="H43" i="69"/>
  <c r="G43" i="69"/>
  <c r="H31" i="69"/>
  <c r="G31" i="69"/>
  <c r="H38" i="69"/>
  <c r="G38" i="69"/>
  <c r="G35" i="69"/>
  <c r="H35" i="69"/>
  <c r="J68" i="69"/>
  <c r="K68" i="69"/>
  <c r="G20" i="69"/>
  <c r="H20" i="69"/>
  <c r="N67" i="69"/>
  <c r="M67" i="69"/>
  <c r="H21" i="69"/>
  <c r="G21" i="69"/>
  <c r="P40" i="69"/>
  <c r="Q40" i="69"/>
  <c r="N55" i="69"/>
  <c r="M55" i="69"/>
  <c r="J46" i="69"/>
  <c r="K46" i="69"/>
  <c r="J23" i="69"/>
  <c r="K23" i="69"/>
  <c r="P57" i="69"/>
  <c r="Q57" i="69"/>
  <c r="N35" i="69"/>
  <c r="M35" i="69"/>
  <c r="Q74" i="69"/>
  <c r="Q81" i="69" s="1"/>
  <c r="P74" i="69"/>
  <c r="P81" i="69" s="1"/>
  <c r="P43" i="69"/>
  <c r="Q43" i="69"/>
  <c r="H30" i="69"/>
  <c r="G30" i="69"/>
  <c r="G59" i="69"/>
  <c r="H59" i="69"/>
  <c r="H27" i="69"/>
  <c r="G27" i="69"/>
  <c r="J10" i="69"/>
  <c r="K10" i="69"/>
  <c r="M8" i="69"/>
  <c r="N8" i="69"/>
  <c r="Q59" i="69"/>
  <c r="P59" i="69"/>
  <c r="J22" i="69"/>
  <c r="K22" i="69"/>
  <c r="N50" i="69"/>
  <c r="M50" i="69"/>
  <c r="G71" i="69"/>
  <c r="H71" i="69"/>
  <c r="P55" i="69"/>
  <c r="Q55" i="69"/>
  <c r="N51" i="69"/>
  <c r="M51" i="69"/>
  <c r="P44" i="69"/>
  <c r="Q44" i="69"/>
  <c r="P36" i="69"/>
  <c r="Q36" i="69"/>
  <c r="G5" i="69"/>
  <c r="H5" i="69"/>
  <c r="P23" i="69"/>
  <c r="Q23" i="69"/>
  <c r="Q46" i="69"/>
  <c r="P46" i="69"/>
  <c r="K30" i="69"/>
  <c r="J30" i="69"/>
  <c r="K32" i="69"/>
  <c r="J32" i="69"/>
  <c r="N14" i="69"/>
  <c r="M14" i="69"/>
  <c r="K43" i="69"/>
  <c r="J43" i="69"/>
  <c r="Q19" i="69"/>
  <c r="P19" i="69"/>
  <c r="M33" i="69"/>
  <c r="N33" i="69"/>
  <c r="H26" i="69"/>
  <c r="G26" i="69"/>
  <c r="K74" i="69"/>
  <c r="K81" i="69" s="1"/>
  <c r="J74" i="69"/>
  <c r="J81" i="69" s="1"/>
  <c r="G34" i="69"/>
  <c r="H34" i="69"/>
  <c r="N40" i="69"/>
  <c r="M40" i="69"/>
  <c r="G22" i="69"/>
  <c r="H22" i="69"/>
  <c r="K8" i="69"/>
  <c r="J8" i="69"/>
  <c r="H49" i="69"/>
  <c r="G49" i="69"/>
  <c r="H23" i="69"/>
  <c r="G23" i="69"/>
  <c r="H13" i="69"/>
  <c r="G13" i="69"/>
  <c r="J12" i="69"/>
  <c r="K12" i="69"/>
  <c r="P56" i="69"/>
  <c r="Q56" i="69"/>
  <c r="J66" i="69"/>
  <c r="K66" i="69"/>
  <c r="P64" i="69"/>
  <c r="Q64" i="69"/>
  <c r="M29" i="69"/>
  <c r="N29" i="69"/>
  <c r="G28" i="69"/>
  <c r="H28" i="69"/>
  <c r="G65" i="69"/>
  <c r="H65" i="69"/>
  <c r="M61" i="69"/>
  <c r="N61" i="69"/>
  <c r="P13" i="69"/>
  <c r="Q13" i="69"/>
  <c r="M57" i="69"/>
  <c r="N57" i="69"/>
  <c r="J19" i="69"/>
  <c r="K19" i="69"/>
  <c r="K52" i="69"/>
  <c r="J52" i="69"/>
  <c r="P11" i="69"/>
  <c r="Q11" i="69"/>
  <c r="G62" i="69"/>
  <c r="H62" i="69"/>
  <c r="Q10" i="69"/>
  <c r="P10" i="69"/>
  <c r="K41" i="69"/>
  <c r="J41" i="69"/>
  <c r="K67" i="69"/>
  <c r="J67" i="69"/>
  <c r="H44" i="69"/>
  <c r="G44" i="69"/>
  <c r="K71" i="69"/>
  <c r="J71" i="69"/>
  <c r="M22" i="69"/>
  <c r="N22" i="69"/>
  <c r="P66" i="69"/>
  <c r="Q66" i="69"/>
  <c r="P70" i="69"/>
  <c r="Q70" i="69"/>
  <c r="P62" i="69"/>
  <c r="Q62" i="69"/>
  <c r="P54" i="69"/>
  <c r="Q54" i="69"/>
  <c r="N70" i="69"/>
  <c r="M70" i="69"/>
  <c r="J38" i="69"/>
  <c r="K38" i="69"/>
  <c r="H42" i="69"/>
  <c r="G42" i="69"/>
  <c r="H40" i="69"/>
  <c r="G40" i="69"/>
  <c r="P71" i="69"/>
  <c r="Q71" i="69"/>
  <c r="Q28" i="69"/>
  <c r="P28" i="69"/>
  <c r="N65" i="69"/>
  <c r="M65" i="69"/>
  <c r="Q14" i="69"/>
  <c r="P14" i="69"/>
  <c r="K48" i="69"/>
  <c r="J48" i="69"/>
  <c r="N28" i="69"/>
  <c r="M28" i="69"/>
  <c r="G60" i="69"/>
  <c r="H60" i="69"/>
  <c r="H55" i="69"/>
  <c r="G55" i="69"/>
  <c r="K15" i="69"/>
  <c r="J15" i="69"/>
  <c r="G11" i="69"/>
  <c r="H11" i="69"/>
  <c r="H69" i="69"/>
  <c r="G69" i="69"/>
  <c r="N5" i="69"/>
  <c r="M5" i="69"/>
  <c r="H7" i="69"/>
  <c r="G7" i="69"/>
  <c r="Q27" i="69"/>
  <c r="P27" i="69"/>
  <c r="N9" i="69"/>
  <c r="M9" i="69"/>
  <c r="G25" i="69"/>
  <c r="H25" i="69"/>
  <c r="H12" i="69"/>
  <c r="G12" i="69"/>
  <c r="J36" i="69"/>
  <c r="K36" i="69"/>
  <c r="P24" i="69"/>
  <c r="Q24" i="69"/>
  <c r="N37" i="69"/>
  <c r="M37" i="69"/>
  <c r="G63" i="69"/>
  <c r="H63" i="69"/>
  <c r="H37" i="69"/>
  <c r="G37" i="69"/>
  <c r="G32" i="69"/>
  <c r="H32" i="69"/>
  <c r="M18" i="69"/>
  <c r="N18" i="69"/>
  <c r="M56" i="69"/>
  <c r="N56" i="69"/>
  <c r="P69" i="69"/>
  <c r="Q69" i="69"/>
  <c r="M58" i="69"/>
  <c r="N58" i="69"/>
  <c r="Q7" i="69"/>
  <c r="P7" i="69"/>
  <c r="N42" i="69"/>
  <c r="M42" i="69"/>
  <c r="Q60" i="69"/>
  <c r="P60" i="69"/>
  <c r="Q6" i="69"/>
  <c r="P6" i="69"/>
  <c r="G70" i="69"/>
  <c r="H70" i="69"/>
  <c r="G15" i="69"/>
  <c r="H15" i="69"/>
  <c r="J17" i="69"/>
  <c r="K17" i="69"/>
  <c r="H66" i="69"/>
  <c r="G66" i="69"/>
  <c r="P30" i="69"/>
  <c r="Q30" i="69"/>
  <c r="P68" i="69"/>
  <c r="Q68" i="69"/>
  <c r="K70" i="69"/>
  <c r="J70" i="69"/>
  <c r="K29" i="69"/>
  <c r="J29" i="69"/>
  <c r="Q52" i="69"/>
  <c r="P52" i="69"/>
  <c r="M15" i="69"/>
  <c r="N15" i="69"/>
  <c r="G67" i="69"/>
  <c r="H67" i="69"/>
  <c r="G19" i="69"/>
  <c r="H19" i="69"/>
  <c r="J21" i="69"/>
  <c r="K21" i="69"/>
  <c r="J55" i="69"/>
  <c r="K55" i="69"/>
  <c r="J47" i="69"/>
  <c r="K47" i="69"/>
  <c r="K58" i="69"/>
  <c r="J58" i="69"/>
  <c r="J50" i="69"/>
  <c r="K50" i="69"/>
  <c r="K42" i="69"/>
  <c r="J42" i="69"/>
  <c r="K59" i="69"/>
  <c r="J59" i="69"/>
  <c r="Q9" i="69"/>
  <c r="P9" i="69"/>
  <c r="N60" i="69"/>
  <c r="M60" i="69"/>
  <c r="J45" i="69"/>
  <c r="K45" i="69"/>
  <c r="N11" i="69"/>
  <c r="M11" i="69"/>
  <c r="P31" i="69"/>
  <c r="Q31" i="69"/>
  <c r="K44" i="69"/>
  <c r="J44" i="69"/>
  <c r="K4" i="69"/>
  <c r="I77" i="69"/>
  <c r="J4" i="69"/>
  <c r="Q35" i="69"/>
  <c r="P35" i="69"/>
  <c r="H10" i="69"/>
  <c r="G10" i="69"/>
  <c r="Q4" i="69"/>
  <c r="O77" i="69"/>
  <c r="P4" i="69"/>
  <c r="N49" i="69"/>
  <c r="M49" i="69"/>
  <c r="M41" i="69"/>
  <c r="N41" i="69"/>
  <c r="P67" i="69"/>
  <c r="Q67" i="69"/>
  <c r="H29" i="69"/>
  <c r="G29" i="69"/>
  <c r="H57" i="69"/>
  <c r="G57" i="69"/>
  <c r="M20" i="69"/>
  <c r="N20" i="69"/>
  <c r="N73" i="69"/>
  <c r="M73" i="69"/>
  <c r="P21" i="69"/>
  <c r="Q21" i="69"/>
  <c r="G17" i="69"/>
  <c r="H17" i="69"/>
  <c r="H73" i="69"/>
  <c r="G73" i="69"/>
  <c r="H41" i="69"/>
  <c r="G41" i="69"/>
  <c r="J56" i="69"/>
  <c r="K56" i="69"/>
  <c r="J73" i="69"/>
  <c r="K73" i="69"/>
  <c r="J26" i="69"/>
  <c r="K26" i="69"/>
  <c r="K37" i="69"/>
  <c r="J37" i="69"/>
  <c r="H6" i="69"/>
  <c r="G6" i="69"/>
  <c r="G52" i="69"/>
  <c r="H52" i="69"/>
  <c r="K25" i="69"/>
  <c r="J25" i="69"/>
  <c r="J75" i="69"/>
  <c r="K75" i="69"/>
  <c r="G53" i="69"/>
  <c r="H53" i="69"/>
  <c r="H51" i="69"/>
  <c r="G51" i="69"/>
  <c r="J24" i="69"/>
  <c r="K24" i="69"/>
  <c r="M17" i="69"/>
  <c r="N17" i="69"/>
  <c r="M43" i="69"/>
  <c r="N43" i="69"/>
  <c r="P33" i="69"/>
  <c r="Q33" i="69"/>
  <c r="M62" i="69"/>
  <c r="N62" i="69"/>
  <c r="M71" i="69"/>
  <c r="N71" i="69"/>
  <c r="G75" i="69"/>
  <c r="H75" i="69"/>
  <c r="H50" i="69"/>
  <c r="G50" i="69"/>
  <c r="G16" i="69"/>
  <c r="H16" i="69"/>
  <c r="M63" i="69"/>
  <c r="N63" i="69"/>
  <c r="Q22" i="69"/>
  <c r="P22" i="69"/>
  <c r="Q25" i="69"/>
  <c r="P25" i="69"/>
  <c r="N44" i="69"/>
  <c r="M44" i="69"/>
  <c r="M36" i="69"/>
  <c r="N36" i="69"/>
  <c r="M7" i="69"/>
  <c r="N7" i="69"/>
  <c r="N46" i="69"/>
  <c r="M46" i="69"/>
  <c r="K69" i="69"/>
  <c r="J69" i="69"/>
  <c r="Q63" i="69"/>
  <c r="P63" i="69"/>
  <c r="K27" i="69"/>
  <c r="J27" i="69"/>
  <c r="Q38" i="69"/>
  <c r="P38" i="69"/>
  <c r="N24" i="69"/>
  <c r="M24" i="69"/>
  <c r="N19" i="69"/>
  <c r="M19" i="69"/>
  <c r="P72" i="69"/>
  <c r="Q72" i="69"/>
  <c r="K60" i="69"/>
  <c r="J60" i="69"/>
  <c r="N64" i="69"/>
  <c r="M64" i="69"/>
  <c r="Q20" i="69"/>
  <c r="P20" i="69"/>
  <c r="N66" i="69"/>
  <c r="M66" i="69"/>
  <c r="N26" i="69"/>
  <c r="M26" i="69"/>
  <c r="N76" i="69"/>
  <c r="M76" i="69"/>
  <c r="H4" i="69"/>
  <c r="G4" i="69"/>
  <c r="F77" i="69"/>
  <c r="G56" i="69"/>
  <c r="H56" i="69"/>
  <c r="G9" i="69"/>
  <c r="H9" i="69"/>
  <c r="H18" i="69"/>
  <c r="G18" i="69"/>
  <c r="J54" i="69"/>
  <c r="K54" i="69"/>
  <c r="J61" i="69"/>
  <c r="K61" i="69"/>
  <c r="J53" i="69"/>
  <c r="K53" i="69"/>
  <c r="J33" i="69"/>
  <c r="K33" i="69"/>
  <c r="K31" i="69"/>
  <c r="J31" i="69"/>
  <c r="J40" i="69"/>
  <c r="K40" i="69"/>
  <c r="J72" i="69"/>
  <c r="K72" i="69"/>
  <c r="K5" i="69"/>
  <c r="J5" i="69"/>
  <c r="N54" i="69"/>
  <c r="M54" i="69"/>
  <c r="J49" i="69"/>
  <c r="K49" i="69"/>
  <c r="G14" i="69"/>
  <c r="H14" i="69"/>
  <c r="G24" i="69"/>
  <c r="H24" i="69"/>
  <c r="H33" i="69"/>
  <c r="G33" i="69"/>
  <c r="G76" i="69"/>
  <c r="H76" i="69"/>
  <c r="G46" i="69"/>
  <c r="H46" i="69"/>
  <c r="M25" i="69"/>
  <c r="N25" i="69"/>
  <c r="M74" i="69"/>
  <c r="M81" i="69" s="1"/>
  <c r="N74" i="69"/>
  <c r="N81" i="69" s="1"/>
  <c r="L77" i="69"/>
  <c r="N4" i="69"/>
  <c r="M4" i="69"/>
  <c r="N45" i="69"/>
  <c r="M45" i="69"/>
  <c r="N47" i="69"/>
  <c r="M47" i="69"/>
  <c r="N6" i="69"/>
  <c r="M6" i="69"/>
  <c r="J63" i="69"/>
  <c r="K63" i="69"/>
  <c r="M16" i="69"/>
  <c r="N16" i="69"/>
  <c r="N68" i="69"/>
  <c r="M68" i="69"/>
  <c r="N72" i="69"/>
  <c r="M72" i="69"/>
  <c r="K18" i="69"/>
  <c r="J18" i="69"/>
  <c r="K34" i="69"/>
  <c r="J34" i="69"/>
  <c r="Q37" i="69"/>
  <c r="P37" i="69"/>
  <c r="K20" i="69"/>
  <c r="J20" i="69"/>
  <c r="P32" i="69"/>
  <c r="Q32" i="69"/>
  <c r="N75" i="69"/>
  <c r="M75" i="69"/>
  <c r="Q12" i="69"/>
  <c r="P12" i="69"/>
  <c r="K39" i="69"/>
  <c r="J39" i="69"/>
  <c r="P34" i="69"/>
  <c r="Q34" i="69"/>
  <c r="K11" i="69"/>
  <c r="J11" i="69"/>
  <c r="P17" i="69"/>
  <c r="Q17" i="69"/>
  <c r="Q29" i="69"/>
  <c r="P29" i="69"/>
  <c r="M21" i="69"/>
  <c r="N21" i="69"/>
  <c r="P58" i="69"/>
  <c r="Q58" i="69"/>
  <c r="G36" i="69"/>
  <c r="H36" i="69"/>
  <c r="H8" i="69"/>
  <c r="G8" i="69"/>
  <c r="H54" i="69"/>
  <c r="G54" i="69"/>
  <c r="M27" i="69"/>
  <c r="N27" i="69"/>
  <c r="M39" i="69"/>
  <c r="N39" i="69"/>
  <c r="M31" i="69"/>
  <c r="N31" i="69"/>
  <c r="Q47" i="69"/>
  <c r="P47" i="69"/>
  <c r="Q41" i="69"/>
  <c r="P41" i="69"/>
  <c r="P39" i="69"/>
  <c r="Q39" i="69"/>
  <c r="P18" i="69"/>
  <c r="Q18" i="69"/>
  <c r="N32" i="69"/>
  <c r="M32" i="69"/>
  <c r="G72" i="69"/>
  <c r="H72" i="69"/>
  <c r="Q51" i="69"/>
  <c r="P51" i="69"/>
  <c r="N10" i="69"/>
  <c r="M10" i="69"/>
  <c r="Q75" i="69"/>
  <c r="P75" i="69"/>
  <c r="Q26" i="69"/>
  <c r="P26" i="69"/>
  <c r="Q48" i="69"/>
  <c r="P48" i="69"/>
  <c r="H58" i="69"/>
  <c r="G58" i="69"/>
  <c r="G47" i="69"/>
  <c r="H47" i="69"/>
  <c r="H68" i="69"/>
  <c r="G68" i="69"/>
  <c r="N13" i="69"/>
  <c r="M13" i="69"/>
  <c r="P49" i="69"/>
  <c r="Q49" i="69"/>
  <c r="K65" i="69"/>
  <c r="J65" i="69"/>
  <c r="M52" i="69"/>
  <c r="N52" i="69"/>
  <c r="Q8" i="69"/>
  <c r="P8" i="69"/>
  <c r="J13" i="69"/>
  <c r="K13" i="69"/>
  <c r="Q76" i="69"/>
  <c r="P76" i="69"/>
  <c r="P16" i="69"/>
  <c r="Q16" i="69"/>
  <c r="G39" i="69"/>
  <c r="H39" i="69"/>
  <c r="G74" i="69"/>
  <c r="G81" i="69" s="1"/>
  <c r="H74" i="69"/>
  <c r="H81" i="69" s="1"/>
  <c r="H48" i="69"/>
  <c r="G48" i="69"/>
  <c r="G61" i="69"/>
  <c r="H61" i="69"/>
  <c r="J28" i="69"/>
  <c r="K28" i="69"/>
  <c r="P65" i="69"/>
  <c r="Q65" i="69"/>
  <c r="J16" i="69"/>
  <c r="K16" i="69"/>
  <c r="J35" i="69"/>
  <c r="K35" i="69"/>
  <c r="P50" i="69"/>
  <c r="Q50" i="69"/>
  <c r="M12" i="69"/>
  <c r="N12" i="69"/>
  <c r="K57" i="69"/>
  <c r="J57" i="69"/>
  <c r="Q42" i="69"/>
  <c r="P42" i="69"/>
  <c r="N69" i="69"/>
  <c r="M69" i="69"/>
  <c r="K14" i="69"/>
  <c r="J14" i="69"/>
  <c r="Q61" i="69"/>
  <c r="P61" i="69"/>
  <c r="K7" i="69"/>
  <c r="J7" i="69"/>
  <c r="J6" i="69"/>
  <c r="K6" i="69"/>
  <c r="Q53" i="69"/>
  <c r="P53" i="69"/>
  <c r="N38" i="69"/>
  <c r="M38" i="69"/>
  <c r="J62" i="69"/>
  <c r="K62" i="69"/>
  <c r="Q45" i="69"/>
  <c r="P45" i="69"/>
  <c r="Q15" i="69"/>
  <c r="P15" i="69"/>
  <c r="N34" i="69"/>
  <c r="M34" i="69"/>
  <c r="N53" i="69"/>
  <c r="M53" i="69"/>
  <c r="N48" i="69"/>
  <c r="M48" i="69"/>
  <c r="K76" i="69"/>
  <c r="J76" i="69"/>
  <c r="Q5" i="69"/>
  <c r="P5" i="69"/>
  <c r="K9" i="69"/>
  <c r="J9" i="69"/>
  <c r="N23" i="69"/>
  <c r="M23" i="69"/>
  <c r="K51" i="69"/>
  <c r="J51" i="69"/>
  <c r="M59" i="69"/>
  <c r="N59" i="69"/>
  <c r="N30" i="69"/>
  <c r="M30" i="69"/>
  <c r="K64" i="69"/>
  <c r="J64" i="69"/>
  <c r="P73" i="69"/>
  <c r="Q73" i="69"/>
  <c r="R56" i="69" l="1"/>
  <c r="O81" i="69"/>
  <c r="R68" i="69"/>
  <c r="R58" i="69"/>
  <c r="R48" i="69"/>
  <c r="R51" i="69"/>
  <c r="R36" i="69"/>
  <c r="H82" i="69"/>
  <c r="I81" i="69"/>
  <c r="R35" i="69"/>
  <c r="D81" i="69"/>
  <c r="A81" i="69" s="1"/>
  <c r="Q82" i="69"/>
  <c r="K82" i="69"/>
  <c r="R12" i="69"/>
  <c r="R50" i="69"/>
  <c r="G80" i="69"/>
  <c r="M82" i="69"/>
  <c r="L81" i="69"/>
  <c r="R54" i="69"/>
  <c r="R76" i="69"/>
  <c r="R16" i="69"/>
  <c r="R17" i="69"/>
  <c r="R6" i="69"/>
  <c r="R73" i="69"/>
  <c r="R57" i="69"/>
  <c r="R55" i="69"/>
  <c r="R70" i="69"/>
  <c r="R15" i="69"/>
  <c r="R63" i="69"/>
  <c r="R60" i="69"/>
  <c r="R44" i="69"/>
  <c r="R13" i="69"/>
  <c r="R49" i="69"/>
  <c r="R5" i="69"/>
  <c r="R27" i="69"/>
  <c r="R30" i="69"/>
  <c r="R38" i="69"/>
  <c r="R43" i="69"/>
  <c r="R45" i="69"/>
  <c r="R72" i="69"/>
  <c r="R8" i="69"/>
  <c r="R46" i="69"/>
  <c r="R33" i="69"/>
  <c r="R14" i="69"/>
  <c r="R75" i="69"/>
  <c r="R67" i="69"/>
  <c r="R32" i="69"/>
  <c r="R25" i="69"/>
  <c r="R7" i="69"/>
  <c r="R42" i="69"/>
  <c r="R22" i="69"/>
  <c r="R71" i="69"/>
  <c r="R62" i="69"/>
  <c r="R28" i="69"/>
  <c r="R21" i="69"/>
  <c r="R20" i="69"/>
  <c r="R52" i="69"/>
  <c r="R47" i="69"/>
  <c r="R18" i="69"/>
  <c r="R9" i="69"/>
  <c r="R10" i="69"/>
  <c r="R69" i="69"/>
  <c r="R11" i="69"/>
  <c r="R34" i="69"/>
  <c r="R61" i="69"/>
  <c r="R24" i="69"/>
  <c r="R40" i="69"/>
  <c r="R31" i="69"/>
  <c r="R53" i="69"/>
  <c r="R41" i="69"/>
  <c r="R29" i="69"/>
  <c r="R66" i="69"/>
  <c r="R37" i="69"/>
  <c r="R65" i="69"/>
  <c r="R23" i="69"/>
  <c r="R26" i="69"/>
  <c r="R59" i="69"/>
  <c r="R64" i="69"/>
  <c r="R39" i="69"/>
  <c r="Q80" i="69"/>
  <c r="N80" i="69"/>
  <c r="M78" i="69"/>
  <c r="M83" i="69"/>
  <c r="R77" i="69"/>
  <c r="I94" i="69"/>
  <c r="G79" i="69"/>
  <c r="Q79" i="69"/>
  <c r="R74" i="69"/>
  <c r="R81" i="69" s="1"/>
  <c r="H80" i="69"/>
  <c r="P80" i="69"/>
  <c r="M80" i="69"/>
  <c r="N82" i="69"/>
  <c r="N83" i="69"/>
  <c r="N78" i="69"/>
  <c r="G83" i="69"/>
  <c r="G78" i="69"/>
  <c r="M79" i="69"/>
  <c r="J82" i="69"/>
  <c r="Q78" i="69"/>
  <c r="Q83" i="69"/>
  <c r="J78" i="69"/>
  <c r="J83" i="69"/>
  <c r="K79" i="69"/>
  <c r="J80" i="69"/>
  <c r="H78" i="69"/>
  <c r="H83" i="69"/>
  <c r="N79" i="69"/>
  <c r="R19" i="69"/>
  <c r="J79" i="69"/>
  <c r="F81" i="69"/>
  <c r="P82" i="69"/>
  <c r="K80" i="69"/>
  <c r="R4" i="69"/>
  <c r="G82" i="69"/>
  <c r="P78" i="69"/>
  <c r="P83" i="69"/>
  <c r="K83" i="69"/>
  <c r="K78" i="69"/>
  <c r="H79" i="69"/>
  <c r="P79" i="69"/>
  <c r="I82" i="69" l="1"/>
  <c r="L82" i="69"/>
  <c r="L80" i="69"/>
  <c r="F80" i="69"/>
  <c r="O82" i="69"/>
  <c r="I79" i="69"/>
  <c r="R80" i="69"/>
  <c r="R82" i="69"/>
  <c r="R79" i="69"/>
  <c r="O80" i="69"/>
  <c r="L79" i="69"/>
  <c r="R94" i="69"/>
  <c r="R78" i="69"/>
  <c r="F78" i="69"/>
  <c r="D78" i="69"/>
  <c r="A78" i="69" s="1"/>
  <c r="O83" i="69"/>
  <c r="F83" i="69"/>
  <c r="D83" i="69"/>
  <c r="O78" i="69"/>
  <c r="I83" i="69"/>
  <c r="F79" i="69"/>
  <c r="D79" i="69"/>
  <c r="A79" i="69" s="1"/>
  <c r="L83" i="69"/>
  <c r="O79" i="69"/>
  <c r="F82" i="69"/>
  <c r="D82" i="69"/>
  <c r="A82" i="69" s="1"/>
  <c r="I80" i="69"/>
  <c r="D80" i="69"/>
  <c r="A80" i="69" s="1"/>
  <c r="I78" i="69"/>
  <c r="L78" i="69"/>
  <c r="R83" i="69" l="1"/>
</calcChain>
</file>

<file path=xl/sharedStrings.xml><?xml version="1.0" encoding="utf-8"?>
<sst xmlns="http://schemas.openxmlformats.org/spreadsheetml/2006/main" count="1790" uniqueCount="322">
  <si>
    <t>구분</t>
  </si>
  <si>
    <t>위험도</t>
  </si>
  <si>
    <t>상</t>
  </si>
  <si>
    <t>불필요한 계정 제거</t>
  </si>
  <si>
    <t>DNS Zone Transfer 설정</t>
  </si>
  <si>
    <t>No</t>
    <phoneticPr fontId="32" type="noConversion"/>
  </si>
  <si>
    <t>OS</t>
    <phoneticPr fontId="32" type="noConversion"/>
  </si>
  <si>
    <t>IP</t>
    <phoneticPr fontId="32" type="noConversion"/>
  </si>
  <si>
    <t>점검 대상</t>
    <phoneticPr fontId="32" type="noConversion"/>
  </si>
  <si>
    <t>지수</t>
    <phoneticPr fontId="25" type="noConversion"/>
  </si>
  <si>
    <t>중</t>
  </si>
  <si>
    <t>SNMP 서비스 구동 점검</t>
  </si>
  <si>
    <t>하</t>
  </si>
  <si>
    <t>정책에 따른 시스템 로깅 설정</t>
  </si>
  <si>
    <t>점검 항목</t>
    <phoneticPr fontId="25" type="noConversion"/>
  </si>
  <si>
    <t>U-1</t>
  </si>
  <si>
    <t>U-2</t>
  </si>
  <si>
    <t>U-3</t>
  </si>
  <si>
    <t>U-4</t>
  </si>
  <si>
    <t>패스워드 파일 보호</t>
  </si>
  <si>
    <t>U-5</t>
  </si>
  <si>
    <t>root 이외의 UID가 '0' 금지</t>
    <phoneticPr fontId="25" type="noConversion"/>
  </si>
  <si>
    <t>U-6</t>
  </si>
  <si>
    <t>U-7</t>
  </si>
  <si>
    <t>U-8</t>
  </si>
  <si>
    <t>U-9</t>
  </si>
  <si>
    <t>U-10</t>
  </si>
  <si>
    <t>U-11</t>
  </si>
  <si>
    <t>관리자 그룹에 최소한의 계정 포함</t>
  </si>
  <si>
    <t>U-12</t>
  </si>
  <si>
    <t>계정이 존재하지 않는 GID 금지</t>
  </si>
  <si>
    <t>U-13</t>
  </si>
  <si>
    <t>동일한 UID 금지</t>
  </si>
  <si>
    <t>U-14</t>
  </si>
  <si>
    <t>U-15</t>
  </si>
  <si>
    <t>U-16</t>
    <phoneticPr fontId="25" type="noConversion"/>
  </si>
  <si>
    <t>U-17</t>
  </si>
  <si>
    <t>U-18</t>
  </si>
  <si>
    <t>/etc/passwd 파일 소유자 및 권한 설정</t>
  </si>
  <si>
    <t>U-19</t>
  </si>
  <si>
    <t>/etc/shadow 파일 소유자 및 권한 설정</t>
  </si>
  <si>
    <t>U-20</t>
  </si>
  <si>
    <t>/etc/hosts 파일 소유자 및 권한 설정</t>
  </si>
  <si>
    <t>U-21</t>
  </si>
  <si>
    <t>/etc/(x)inetd.conf 파일 소유자 및 권한 설정</t>
  </si>
  <si>
    <t>U-22</t>
  </si>
  <si>
    <t>/etc/syslog.conf 파일 소유자 및 권한 설정</t>
    <phoneticPr fontId="25" type="noConversion"/>
  </si>
  <si>
    <t>U-23</t>
  </si>
  <si>
    <t>/etc/services 파일 소유자 및 권한 설정</t>
  </si>
  <si>
    <t>U-24</t>
  </si>
  <si>
    <t>SUID, SGID, Sticky bit 설정 파일 점검</t>
    <phoneticPr fontId="25" type="noConversion"/>
  </si>
  <si>
    <t>U-25</t>
  </si>
  <si>
    <t>사용자, 시스템 시작파일 및 환경파일 소유자 및 권한 설정</t>
    <phoneticPr fontId="25" type="noConversion"/>
  </si>
  <si>
    <t>U-26</t>
  </si>
  <si>
    <t>world writable 파일 점검</t>
  </si>
  <si>
    <t>U-27</t>
  </si>
  <si>
    <t>/dev에 존재하지 않는 device 파일 점검</t>
  </si>
  <si>
    <t>U-28</t>
  </si>
  <si>
    <t>U-29</t>
  </si>
  <si>
    <t>U-30</t>
  </si>
  <si>
    <t>hosts.lpd 파일 소유자 및 권한 설정</t>
    <phoneticPr fontId="25" type="noConversion"/>
  </si>
  <si>
    <t>U-31</t>
  </si>
  <si>
    <t>NIS 서비스 비활성화</t>
  </si>
  <si>
    <t>U-32</t>
  </si>
  <si>
    <t>UMASK 설정 관리</t>
  </si>
  <si>
    <t>U-33</t>
  </si>
  <si>
    <t>U-34</t>
  </si>
  <si>
    <t>홈 디렉토리로 지정한 디렉토리의 존재 및 관리</t>
    <phoneticPr fontId="25" type="noConversion"/>
  </si>
  <si>
    <t>U-35</t>
  </si>
  <si>
    <t>숨겨진 파일 및 디렉토리 검색 및 제거(dot file)</t>
  </si>
  <si>
    <t>U-36</t>
    <phoneticPr fontId="25" type="noConversion"/>
  </si>
  <si>
    <t>finger 서비스 비활성화</t>
  </si>
  <si>
    <t>U-37</t>
  </si>
  <si>
    <t>Anonymous ftp 비활성화</t>
    <phoneticPr fontId="25" type="noConversion"/>
  </si>
  <si>
    <t>U-38</t>
  </si>
  <si>
    <t>U-39</t>
  </si>
  <si>
    <t>cron 파일 소유자 및 권한 설정</t>
    <phoneticPr fontId="25" type="noConversion"/>
  </si>
  <si>
    <t>U-40</t>
  </si>
  <si>
    <t>DoS 공격에 취약한 서비스 비활성화</t>
    <phoneticPr fontId="25" type="noConversion"/>
  </si>
  <si>
    <t>U-41</t>
  </si>
  <si>
    <t>U-42</t>
  </si>
  <si>
    <t>NFS 접근 통제</t>
  </si>
  <si>
    <t>U-43</t>
  </si>
  <si>
    <t>automountd 제거</t>
  </si>
  <si>
    <t>U-44</t>
  </si>
  <si>
    <t>U-45</t>
  </si>
  <si>
    <t>NIS, NIS+ 점검</t>
  </si>
  <si>
    <t>U-46</t>
  </si>
  <si>
    <t>tftp, talk 서비스 비활성화</t>
    <phoneticPr fontId="25" type="noConversion"/>
  </si>
  <si>
    <t>U-47</t>
  </si>
  <si>
    <t>U-48</t>
  </si>
  <si>
    <t>스팸 메일 릴레이 제한</t>
  </si>
  <si>
    <t>U-49</t>
  </si>
  <si>
    <t>U-50</t>
  </si>
  <si>
    <t>DNS 보안 패치</t>
  </si>
  <si>
    <t>U-51</t>
  </si>
  <si>
    <t>U-52</t>
  </si>
  <si>
    <t>U-53</t>
  </si>
  <si>
    <t>Apache 웹 프로세스 권한 제한</t>
    <phoneticPr fontId="25" type="noConversion"/>
  </si>
  <si>
    <t>U-54</t>
  </si>
  <si>
    <t>U-55</t>
  </si>
  <si>
    <t>Apache 불필요한 파일 제거</t>
  </si>
  <si>
    <t>U-56</t>
  </si>
  <si>
    <t>U-57</t>
  </si>
  <si>
    <t>U-58</t>
  </si>
  <si>
    <t>Apache 웹 서비스 영역의 분리</t>
    <phoneticPr fontId="25" type="noConversion"/>
  </si>
  <si>
    <t>U-59</t>
  </si>
  <si>
    <t>ssh 원격 접속 허용</t>
  </si>
  <si>
    <t>U-60</t>
  </si>
  <si>
    <t>U-61</t>
  </si>
  <si>
    <t>U-62</t>
  </si>
  <si>
    <t>ftpusers 파일 소유자 및 권한 설정</t>
  </si>
  <si>
    <t>U-63</t>
  </si>
  <si>
    <t>U-64</t>
  </si>
  <si>
    <t>at 파일 소유자 및 권한 설정</t>
  </si>
  <si>
    <t>U-65</t>
  </si>
  <si>
    <t>U-66</t>
  </si>
  <si>
    <t>SNMP 서비스 커뮤니티 스트링의 복잡성 설정</t>
    <phoneticPr fontId="25" type="noConversion"/>
  </si>
  <si>
    <t>U-67</t>
  </si>
  <si>
    <t>로그온 시 경고 메시지 제공</t>
    <phoneticPr fontId="25" type="noConversion"/>
  </si>
  <si>
    <t>U-68</t>
  </si>
  <si>
    <t>NFS 설정 파일 접근 권한</t>
  </si>
  <si>
    <t>U-69</t>
  </si>
  <si>
    <t>expn, vrfy 명령어 제한</t>
  </si>
  <si>
    <t>U-70</t>
  </si>
  <si>
    <t>U-71</t>
    <phoneticPr fontId="25" type="noConversion"/>
  </si>
  <si>
    <t>U-72</t>
    <phoneticPr fontId="25" type="noConversion"/>
  </si>
  <si>
    <t>U-73</t>
    <phoneticPr fontId="25" type="noConversion"/>
  </si>
  <si>
    <t>최대값</t>
    <phoneticPr fontId="25" type="noConversion"/>
  </si>
  <si>
    <t>현재값</t>
    <phoneticPr fontId="25" type="noConversion"/>
  </si>
  <si>
    <t>계정
관리</t>
    <phoneticPr fontId="32" type="noConversion"/>
  </si>
  <si>
    <t>root 계정 원격 접속 제한</t>
    <phoneticPr fontId="25" type="noConversion"/>
  </si>
  <si>
    <t>패스워드 복잡성 설정</t>
    <phoneticPr fontId="25" type="noConversion"/>
  </si>
  <si>
    <t>계정 잠금 임계값 설정</t>
    <phoneticPr fontId="25" type="noConversion"/>
  </si>
  <si>
    <t>root 계정 su 제한</t>
    <phoneticPr fontId="25" type="noConversion"/>
  </si>
  <si>
    <t>패스워드 최소 길이 설정</t>
    <phoneticPr fontId="25" type="noConversion"/>
  </si>
  <si>
    <t>패스워드 최대 사용기간 설정</t>
    <phoneticPr fontId="25" type="noConversion"/>
  </si>
  <si>
    <t>패스워드 최소 사용기간 설정</t>
    <phoneticPr fontId="25" type="noConversion"/>
  </si>
  <si>
    <t>사용자 shell 점검</t>
    <phoneticPr fontId="25" type="noConversion"/>
  </si>
  <si>
    <t>Session Timeout 설정</t>
    <phoneticPr fontId="25" type="noConversion"/>
  </si>
  <si>
    <t>접근
제어</t>
    <phoneticPr fontId="30" type="noConversion"/>
  </si>
  <si>
    <t>root 홈, 패스 디렉토리 권한 및 패스 설정</t>
    <phoneticPr fontId="25" type="noConversion"/>
  </si>
  <si>
    <t>파일 및 디렉토리 소유자 설정</t>
    <phoneticPr fontId="30" type="noConversion"/>
  </si>
  <si>
    <t>$HOME/.rhosts, hosts.equiv 사용 금지</t>
    <phoneticPr fontId="25" type="noConversion"/>
  </si>
  <si>
    <t>접속 IP 및 포트 제한</t>
    <phoneticPr fontId="25" type="noConversion"/>
  </si>
  <si>
    <t>홈 디렉토리 소유자 및 권한 설정</t>
    <phoneticPr fontId="25" type="noConversion"/>
  </si>
  <si>
    <t>서비스 
관리</t>
    <phoneticPr fontId="32" type="noConversion"/>
  </si>
  <si>
    <t>r 계열 서비스 비활성화</t>
    <phoneticPr fontId="25" type="noConversion"/>
  </si>
  <si>
    <t>NFS 서비스 비활성화</t>
    <phoneticPr fontId="25" type="noConversion"/>
  </si>
  <si>
    <t>RPC 서비스 확인</t>
    <phoneticPr fontId="25" type="noConversion"/>
  </si>
  <si>
    <t>sendmail 버전 점검</t>
    <phoneticPr fontId="25" type="noConversion"/>
  </si>
  <si>
    <t>일반 사용자의 sendmail 실행 방지</t>
    <phoneticPr fontId="25" type="noConversion"/>
  </si>
  <si>
    <t>Apache 디렉토리 리스팅 제거</t>
    <phoneticPr fontId="25" type="noConversion"/>
  </si>
  <si>
    <t>Apache 상위 디렉토리 접근 금지</t>
    <phoneticPr fontId="25" type="noConversion"/>
  </si>
  <si>
    <t>Apache 링크 사용 금지</t>
    <phoneticPr fontId="25" type="noConversion"/>
  </si>
  <si>
    <t>Apache 파일 업로드 및 다운로드 제한</t>
    <phoneticPr fontId="25" type="noConversion"/>
  </si>
  <si>
    <t>ftp 서비스 확인</t>
    <phoneticPr fontId="25" type="noConversion"/>
  </si>
  <si>
    <t>ftp 계정 shell 제한</t>
    <phoneticPr fontId="25" type="noConversion"/>
  </si>
  <si>
    <t>ftpusers 파일 설정</t>
    <phoneticPr fontId="25" type="noConversion"/>
  </si>
  <si>
    <t>Apache 웹 서비스 정보 숨김</t>
    <phoneticPr fontId="25" type="noConversion"/>
  </si>
  <si>
    <t>패치
관리</t>
    <phoneticPr fontId="30" type="noConversion"/>
  </si>
  <si>
    <t>최신 보안 패치 및 벤더 권고사항 적용</t>
    <phoneticPr fontId="25" type="noConversion"/>
  </si>
  <si>
    <t>로그
관리</t>
    <phoneticPr fontId="30" type="noConversion"/>
  </si>
  <si>
    <t>로그의 정기적 검토 및 보고</t>
    <phoneticPr fontId="25" type="noConversion"/>
  </si>
  <si>
    <t>항목별 
취약점 개수</t>
    <phoneticPr fontId="25" type="noConversion"/>
  </si>
  <si>
    <t>HOSTNAME</t>
  </si>
  <si>
    <t>OS</t>
  </si>
  <si>
    <t>IP</t>
  </si>
  <si>
    <t>점 검 항 목</t>
  </si>
  <si>
    <t>점검
결과</t>
    <phoneticPr fontId="25" type="noConversion"/>
  </si>
  <si>
    <t>현재상태</t>
  </si>
  <si>
    <t>root 계정 원격 접속 제한</t>
  </si>
  <si>
    <t>계정 잠금 임계값 설정</t>
  </si>
  <si>
    <t>root 계정 su 제한</t>
  </si>
  <si>
    <t>패스워드 최소 길이 설정</t>
  </si>
  <si>
    <t>패스워드 최대 사용기간 설정</t>
  </si>
  <si>
    <t>패스워드 최소 사용기간 설정</t>
  </si>
  <si>
    <t>사용자 shell 점검</t>
  </si>
  <si>
    <t>Session Timeout 설정</t>
  </si>
  <si>
    <t>root 홈, 패스 디렉토리 권한 및 패스 설정</t>
  </si>
  <si>
    <t>$HOME/.rhosts, hosts.equiv 사용 금지</t>
  </si>
  <si>
    <t>접속 IP 및 포트 제한</t>
  </si>
  <si>
    <t>홈 디렉토리 소유자 및 권한 설정</t>
  </si>
  <si>
    <t>r 계열 서비스 비활성화</t>
  </si>
  <si>
    <t>NFS 서비스 비활성화</t>
  </si>
  <si>
    <t>RPC 서비스 확인</t>
  </si>
  <si>
    <t>일반 사용자의 sendmail 실행 방지</t>
  </si>
  <si>
    <t>Apache 디렉토리 리스팅 제거</t>
  </si>
  <si>
    <t>Apache 상위 디렉토리 접근 금지</t>
  </si>
  <si>
    <t>Apache 링크 사용 금지</t>
  </si>
  <si>
    <t>Apache 파일 업로드 및 다운로드 제한</t>
  </si>
  <si>
    <t>ftp 서비스 확인</t>
  </si>
  <si>
    <t>ftp 계정 shell 제한</t>
  </si>
  <si>
    <t>ftpusers 파일 설정</t>
  </si>
  <si>
    <t>Apache 웹 서비스 정보 숨김</t>
  </si>
  <si>
    <t>최신 보안 패치 및 벤더 권고사항 적용</t>
  </si>
  <si>
    <t>로그의 정기적 검토 및 보고</t>
  </si>
  <si>
    <t>계정이 존재하지 않는 GID 금지</t>
    <phoneticPr fontId="25" type="noConversion"/>
  </si>
  <si>
    <t>상</t>
    <phoneticPr fontId="25" type="noConversion"/>
  </si>
  <si>
    <t>sendmail 버전 점검</t>
  </si>
  <si>
    <t>장비 별 취약점 개수</t>
    <phoneticPr fontId="25" type="noConversion"/>
  </si>
  <si>
    <t>양호</t>
  </si>
  <si>
    <t>U-01</t>
    <phoneticPr fontId="25" type="noConversion"/>
  </si>
  <si>
    <t>U-02</t>
    <phoneticPr fontId="25" type="noConversion"/>
  </si>
  <si>
    <t>U-04</t>
  </si>
  <si>
    <t>U-05</t>
  </si>
  <si>
    <t>U-06</t>
  </si>
  <si>
    <t>U-07</t>
  </si>
  <si>
    <t>U-08</t>
  </si>
  <si>
    <t>U-09</t>
  </si>
  <si>
    <t>U-03</t>
    <phoneticPr fontId="25" type="noConversion"/>
  </si>
  <si>
    <t>구분</t>
    <phoneticPr fontId="32" type="noConversion"/>
  </si>
  <si>
    <t>비고</t>
    <phoneticPr fontId="25" type="noConversion"/>
  </si>
  <si>
    <t>총점</t>
    <phoneticPr fontId="30" type="noConversion"/>
  </si>
  <si>
    <t>결과</t>
    <phoneticPr fontId="25" type="noConversion"/>
  </si>
  <si>
    <t>지수</t>
    <phoneticPr fontId="25" type="noConversion"/>
  </si>
  <si>
    <t>상</t>
    <phoneticPr fontId="32" type="noConversion"/>
  </si>
  <si>
    <t>취약</t>
    <phoneticPr fontId="25" type="noConversion"/>
  </si>
  <si>
    <t>중</t>
    <phoneticPr fontId="32" type="noConversion"/>
  </si>
  <si>
    <t>하</t>
    <phoneticPr fontId="32" type="noConversion"/>
  </si>
  <si>
    <t>양호</t>
    <phoneticPr fontId="25" type="noConversion"/>
  </si>
  <si>
    <t>UNIX 서버 취약점 점검 상세 보고서</t>
    <phoneticPr fontId="25" type="noConversion"/>
  </si>
  <si>
    <t>Unix 서버 요약</t>
    <phoneticPr fontId="25" type="noConversion"/>
  </si>
  <si>
    <t>Ubuntu 16.04 LTS</t>
    <phoneticPr fontId="25" type="noConversion"/>
  </si>
  <si>
    <t>계정이 존재하지 않는 GID 금지</t>
    <phoneticPr fontId="25" type="noConversion"/>
  </si>
  <si>
    <t>접근
제어</t>
    <phoneticPr fontId="30" type="noConversion"/>
  </si>
  <si>
    <t>U-16</t>
    <phoneticPr fontId="25" type="noConversion"/>
  </si>
  <si>
    <t>파일 및 디렉토리 소유자 설정</t>
    <phoneticPr fontId="30" type="noConversion"/>
  </si>
  <si>
    <t>/etc/syslog.conf 파일 소유자 및 권한 설정</t>
    <phoneticPr fontId="25" type="noConversion"/>
  </si>
  <si>
    <t>SUID, SGID, Sticky bit 설정 파일 점검</t>
    <phoneticPr fontId="25" type="noConversion"/>
  </si>
  <si>
    <t>사용자, 시스템 시작파일 및 환경파일 소유자 및 권한 설정</t>
    <phoneticPr fontId="25" type="noConversion"/>
  </si>
  <si>
    <t>상</t>
    <phoneticPr fontId="25" type="noConversion"/>
  </si>
  <si>
    <t>U-29</t>
    <phoneticPr fontId="25" type="noConversion"/>
  </si>
  <si>
    <t>hosts.lpd 파일 소유자 및 권한 설정</t>
    <phoneticPr fontId="25" type="noConversion"/>
  </si>
  <si>
    <t>홈 디렉토리로 지정한 디렉토리의 존재 및 관리</t>
    <phoneticPr fontId="25" type="noConversion"/>
  </si>
  <si>
    <t>서비스 
관리</t>
    <phoneticPr fontId="32" type="noConversion"/>
  </si>
  <si>
    <t>U-36</t>
    <phoneticPr fontId="25" type="noConversion"/>
  </si>
  <si>
    <t>Anonymous ftp 비활성화</t>
    <phoneticPr fontId="25" type="noConversion"/>
  </si>
  <si>
    <t>cron 파일 소유자 및 권한 설정</t>
    <phoneticPr fontId="25" type="noConversion"/>
  </si>
  <si>
    <t>DoS 공격에 취약한 서비스 비활성화</t>
    <phoneticPr fontId="25" type="noConversion"/>
  </si>
  <si>
    <t>tftp, talk 서비스 비활성화</t>
    <phoneticPr fontId="25" type="noConversion"/>
  </si>
  <si>
    <t>Apache 웹 프로세스 권한 제한</t>
    <phoneticPr fontId="25" type="noConversion"/>
  </si>
  <si>
    <t>Apache 웹 서비스 영역의 분리</t>
    <phoneticPr fontId="25" type="noConversion"/>
  </si>
  <si>
    <t>SNMP 서비스 커뮤니티 스트링의 복잡성 설정</t>
    <phoneticPr fontId="25" type="noConversion"/>
  </si>
  <si>
    <t>로그온 시 경고 메시지 제공</t>
    <phoneticPr fontId="25" type="noConversion"/>
  </si>
  <si>
    <t>패치
관리</t>
    <phoneticPr fontId="30" type="noConversion"/>
  </si>
  <si>
    <t>U-71</t>
    <phoneticPr fontId="25" type="noConversion"/>
  </si>
  <si>
    <t>로그
관리</t>
    <phoneticPr fontId="30" type="noConversion"/>
  </si>
  <si>
    <t>U-72</t>
    <phoneticPr fontId="25" type="noConversion"/>
  </si>
  <si>
    <t>U-73</t>
    <phoneticPr fontId="25" type="noConversion"/>
  </si>
  <si>
    <t>192.168.60.128</t>
    <phoneticPr fontId="25" type="noConversion"/>
  </si>
  <si>
    <t>Web Server</t>
    <phoneticPr fontId="25" type="noConversion"/>
  </si>
  <si>
    <t>Member DB</t>
    <phoneticPr fontId="25" type="noConversion"/>
  </si>
  <si>
    <t>Goods DB</t>
    <phoneticPr fontId="25" type="noConversion"/>
  </si>
  <si>
    <t>Order DB</t>
    <phoneticPr fontId="25" type="noConversion"/>
  </si>
  <si>
    <t>호스트명</t>
    <phoneticPr fontId="32" type="noConversion"/>
  </si>
  <si>
    <t>웹 서버</t>
    <phoneticPr fontId="25" type="noConversion"/>
  </si>
  <si>
    <t>DB 서버</t>
    <phoneticPr fontId="25" type="noConversion"/>
  </si>
  <si>
    <t>2018. 10</t>
    <phoneticPr fontId="25" type="noConversion"/>
  </si>
  <si>
    <t xml:space="preserve">
/etc/securetty 파일에 pts/0~pts/x 설정이 없으므로 양호
</t>
  </si>
  <si>
    <t>취약</t>
  </si>
  <si>
    <t xml:space="preserve">
/etc/login.defs 파일에 패스워드 최소 길이 설정이 되어있지 않아서 계정별 패스워드가 8자리 이상으로 구성되어 있다는 보장이 없기 때문에 취약
</t>
  </si>
  <si>
    <t xml:space="preserve">/bin/su 파일 권한이 4750으로 설정되어 있지 않고, su 명령어를 허용할 그룹인 wheel 그룹이 존재하지 않으므로 취약
-rwsr-xr-x 1 root root 40128 May 17  2017 /bin/su
</t>
  </si>
  <si>
    <t xml:space="preserve">
패스워드 최소 길이가 8자 미만으로 설정되어 있으므로 취약
#PASS_MIN_LEN
</t>
  </si>
  <si>
    <t xml:space="preserve">
계정 잠금 임계값이 설정되어 있지 않으므로 취약
</t>
  </si>
  <si>
    <t xml:space="preserve">
/etc/passwd 파일에 패스워드가 암호화 되어 있으므로 양호
root:x:0:0:root:/root:/bin/bash
daemon:x:1:1:daemon:/usr/sbin:/usr/sbin/nologin
bin:x:2:2:bin:/bin:/usr/sbin/nologin
sys:x:3:3:sys:/dev:/usr/sbin/nologin
sync:x:4:65534:sync:/bin:/bin/sync
</t>
  </si>
  <si>
    <t xml:space="preserve">
root 계정과 동일한 UID를 갖는 계정이 존재하지 않으므로 양호
</t>
  </si>
  <si>
    <t xml:space="preserve">
패스워드 최대 사용기간이 90일(12주) 이하로 설정되어 있지 않으므로 취약
PASS_MAX_DAYS 99999
</t>
  </si>
  <si>
    <t xml:space="preserve">
패스워드 최소 사용기간이 설정되어 있지 않으므로 취약
PASS_MIN_DAYS 0
</t>
  </si>
  <si>
    <t xml:space="preserve">
lp, uucp 계정이 존재하므로 취약
lp:x:7:7:lp:/var/spool/lpd:/usr/sbin/nologin
uucp:x:10:10:uucp:/var/spool/uucp:/usr/sbin/nologin
</t>
  </si>
  <si>
    <t xml:space="preserve">
관리자 그룹에 불필요한 계정이 존재하지 않으므로 양호
</t>
  </si>
  <si>
    <t xml:space="preserve">
구성원이 존재하지 않는 그룹이 발견되었으므로 취약
tty:x:5:
disk:x:6:
kmem:x:15:
dialout:x:20:
fax:x:21:
voice:x:22:
floppy:x:25:
tape:x:26:
audio:x:29:
operator:x:37:
src:x:40:
shadow:x:42:
utmp:x:43:
video:x:44:
sasl:x:45:
staff:x:50:
users:x:100
systemd-journal:x:101:
input:x:106:
crontab:x:107:
netdev:x:109:
mlocate:x:112:
ssh:x:113:
</t>
  </si>
  <si>
    <t xml:space="preserve">
동일한 UID를 사용하는 계정이 발견되지 않았으므로 양호
</t>
  </si>
  <si>
    <t xml:space="preserve">
로그인이 필요하지 않은 계정에 /bin/false(nologin) 쉘이 부여되었으므로 양호
daemon:x:1:1:daemon:/usr/sbin:/usr/sbin/nologin
bin:x:2:2:bin:/bin:/usr/sbin/nologin
sys:x:3:3:sys:/dev:/usr/sbin/nologin
games:x:5:60:games:/usr/games:/usr/sbin/nologin
nobody:x:65534:65534:nobody:/nonexistent:/usr/sbin/nologin
systemd-timesync:x:100:102:systemd Time Synchronization,,,:/run/systemd:/bin/false
systemd-network:x:101:103:systemd Network Management,,,:/run/systemd/netif:/bin/false
systemd-resolve:x:102:104:systemd Resolver,,,:/run/systemd/resolve:/bin/false
systemd-bus-proxy:x:103:105:systemd Bus Proxy,,,:/run/systemd:/bin/false
syslog:x:104:108::/home/syslog:/bin/false
</t>
  </si>
  <si>
    <t xml:space="preserve">
TMOUT이 설정되어 있지 않으므로 취약
</t>
  </si>
  <si>
    <t xml:space="preserve">
PATH 환경변수에 . 이 맨 앞이나 중간에 포함되지 않으므로 양호
PATH 설정 확인
/usr/local/sbin:/usr/local/bin:/usr/sbin:/usr/bin:/sbin:/bin:/usr/games:/usr/local/games
 </t>
  </si>
  <si>
    <t xml:space="preserve">
소유자가 존재하지 않는 파일이 없으므로 양호
</t>
  </si>
  <si>
    <t xml:space="preserve">
/etc/passwd 파일의 소유자가 root인 경우 파일의 권한이 644이므로 양호
-rw-r--r-- 1 root root 1614 Sep  9 02:30 /etc/passwd
</t>
  </si>
  <si>
    <t xml:space="preserve">
/etc/shadow 파일의 권한이 640이므로 취약
-rw-r----- 1 root shadow 1096 Sep  9 02:30 /etc/shadow
</t>
  </si>
  <si>
    <t xml:space="preserve">
hosts 파일의 권한이 644이므로 취약
-rw-r--r-- 1 root root 186 Sep  5 23:16 /etc/hosts
</t>
  </si>
  <si>
    <t xml:space="preserve">
(x)inetd.conf 파일이 존재하지 않으므로 양호
</t>
  </si>
  <si>
    <t xml:space="preserve">
/etc/rsyslog.conf 파일의 소유자가 root인 경우 파일의 권한이 644이므로 양호
-rw-r--r-- 1 root root 1371 Jan 28  2016 /etc/rsyslog.conf
</t>
  </si>
  <si>
    <t xml:space="preserve">
/etc/services 파일의 소유자가 root인 경우 파일의 권한이 644이므로 양호
-rw-r--r-- 1 root root 19605 Oct 25  2014 /etc/services
</t>
  </si>
  <si>
    <t xml:space="preserve">
주요 파일의 권한에 SUID/SGID로 설정된 파일이 발견되었으므로 취약
-rwxr-sr-x 1 root shadow 35600 Apr 9 2018 /sbin/unix_chkpwd*
-rwsr-xr-x 1 root root 39904 May 17 2017 /usr/bin/newgrp*
</t>
  </si>
  <si>
    <t xml:space="preserve">
홈 디렉토리 환경변수 파일 소유자가 해당 계정으로 지정되어 있고, 소유자 외 쓰기 권한을 제한하였으므로 양호
-rw-r--r-- 1 dev dev 655 Sep  5 23:19 /home/dev/.profile
-rw-r--r-- 1 dev dev 3771 Sep  5 23:19 /home/dev/.bashrc
-rw------- 1 dev dev 775 Oct  5 23:08 /home/dev/.bash_history
-rw-r--r-- 1 shop shop 655 Sep  9 02:30 /home/shop/.profile
-rw-r--r-- 1 shop shop 3771 Sep  9 02:30 /home/shop/.bashrc
-rw------- 1 shop shop 870 Sep 20 03:53 /home/shop/.bash_history
-rw-r--r-- 1 root root 148 Aug 18  2015 /root/.profile
-rw-r--r-- 1 root root 3106 Oct 23  2015 /root/.bashrc
-rw------- 1 root root 3287 Oct  6 02:21 /root/.bash_history
</t>
  </si>
  <si>
    <t xml:space="preserve">
World Writable 권한이 부여된 파일이 발견되었으므로 취약
-rw-rw-rw- 1 root root 0 Oct 17 10:00 /proc/sys/kernel/ns_last_pid
-rw-rw-rw- 1 root root 0 Oct 17 09:48 /proc/1/task/1/attr/current
-rw-rw-rw- 1 root root 0 Oct 17 10:00 /proc/1/task/1/attr/exec
-rw-rw-rw- 1 root root 0 Oct 17 10:00 /proc/1/task/1/attr/fscreate
-rw-rw-rw- 1 root root 0 Oct 17 10:00 /proc/1/task/1/attr/keycreate
-rw-rw-rw- 1 root root 0 Oct 17 10:00 /proc/1/task/1/attr/sockcreate
-rw-rw-rw- 1 root root 0 Oct 17 10:00 /proc/1/attr/current
-rw-rw-rw- 1 root root 0 Oct 17 10:00 /proc/1/attr/exec
-rw-rw-rw- 1 root root 0 Oct 17 10:00 /proc/1/attr/fscreate
-rw-rw-rw- 1 root root 0 Oct 17 10:00 /proc/1/attr/keycreate
-rw-rw-rw- 1 root root 0 Oct 17 10:00 /proc/1/attr/sockcreate
-rw-rw-rw- 1 root root 0 Oct 17 10:00 /proc/2/task/2/attr/current
-rw-rw-rw- 1 root root 0 Oct 17 10:00 /proc/2/task/2/attr/exec
-rw-rw-rw- 1 root root 0 Oct 17 10:00 /proc/2/task/2/attr/fscreate
-rw-rw-rw- 1 root root 0 Oct 17 10:00 /proc/2/task/2/attr/keycreate
-rw-rw-rw- 1 root root 0 Oct 17 10:00 /proc/2/task/2/attr/sockcreate
-rw-rw-rw- 1 root root 0 Oct 17 10:00 /proc/2/attr/current
-rw-rw-rw- 1 root root 0 Oct 17 10:00 /proc/2/attr/exec
-rw-rw-rw- 1 root root 0 Oct 17 10:00 /proc/2/attr/fscreate
-rw-rw-rw- 1 root root 0 Oct 17 10:00 /proc/2/attr/keycreate
-rw-rw-rw- 1 root root 0 Oct 17 10:00 /proc/2/attr/sockcreate
-rw-rw-rw- 1 root root 0 Oct 17 10:00 /proc/3/task/3/attr/current
-rw-rw-rw- 1 root root 0 Oct 17 10:00 /proc/3/task/3/attr/exec
-rw-rw-rw- 1 root root 0 Oct 17 10:00 /proc/3/task/3/attr/fscreate
-rw-rw-rw- 1 root root 0 Oct 17 10:00 /proc/3/task/3/attr/keycreate
-rw-rw-rw- 1 root root 0 Oct 17 10:00 /proc/3/task/3/attr/sockcreate
-rw-rw-rw- 1 root root 0 Oct 17 10:00 /proc/3/attr/current
-rw-rw-rw- 1 root root 0 Oct 17 10:00 /proc/3/attr/exec
-rw-rw-rw- 1 root root 0 Oct 17 10:00 /proc/3/attr/fscreate
-rw-rw-rw- 1 root root 0 Oct 17 10:00 /proc/3/attr/keycreate
-rw-rw-rw- 1 root root 0 Oct 17 10:00 /proc/3/attr/sockcreate
-rw-rw-rw- 1 root root 0 Oct 17 10:00 /proc/5/task/5/attr/current
-rw-rw-rw- 1 root root 0 Oct 17 10:00 /proc/5/task/5/attr/exec
-rw-rw-rw- 1 root root 0 Oct 17 10:00 /proc/5/task/5/attr/fscreate
-rw-rw-rw- 1 root root 0 Oct 17 10:00 /proc/5/task/5/attr/keycreate
-rw-rw-rw- 1 root root 0 Oct 17 10:00 /proc/5/task/5/attr/sockcreate
-rw-rw-rw- 1 root root 0 Oct 17 10:00 /proc/5/attr/current
-rw-rw-rw- 1 root root 0 Oct 17 10:00 /proc/5/attr/exec
-rw-rw-rw- 1 root root 0 Oct 17 10:00 /proc/5/attr/fscreate
이하 생략....
</t>
  </si>
  <si>
    <t xml:space="preserve">
dev 에 존재하지 않은 Device 파일이 발견되지 않았으므로 양호
</t>
  </si>
  <si>
    <t>r-commands 서비스가 비활성화 되어 있고 /etc/hosts.eqiv, $HOME/.rhosts 파일이 없으므로 양호</t>
  </si>
  <si>
    <t xml:space="preserve">
시스템에 접근 가능한 IP/포트를 제한하고 있지 않으므로 취약
</t>
  </si>
  <si>
    <t xml:space="preserve">
/etc/host.lpd 파일이 존재하지 않으므로 양호
</t>
  </si>
  <si>
    <t xml:space="preserve">
NIS, NIS+ 서비스가 구동 중이지 않으므로 양호
</t>
  </si>
  <si>
    <t xml:space="preserve">
/etc/profile에 umask 값이 적혀있지 않으므로 취약
</t>
  </si>
  <si>
    <t xml:space="preserve">
홈 디렉토리 소유자가 해당 계정 또는 root이고 타 사용자 쓰기 권한이 제거되어 있으므로 양호
</t>
  </si>
  <si>
    <t xml:space="preserve">
홈 디렉터리가 존재하지 않은 계정이 발견되었으므로 취약
● 계정명(홈디렉터리):_apt(/nonexistent)
● 계정명(홈디렉터리):nginx(/nonexistent)</t>
  </si>
  <si>
    <t xml:space="preserve">
디렉터리 내 숨겨진 파일을 확인하지 않고, 불필요한 파일을 방치하였으므로 취약함
-rw-rw-r-- 1 dev dev 0 Oct 17 14:57 .tmpfile
</t>
  </si>
  <si>
    <t xml:space="preserve">
Finger 서비스가 비활성화 되어 있으므로 양호
</t>
  </si>
  <si>
    <t xml:space="preserve">
FTP 서비스가 비활성화 되어 있으므로 양호
</t>
  </si>
  <si>
    <t xml:space="preserve">
r-commands가 비활성화 되어 있으므로 양호
</t>
  </si>
  <si>
    <t xml:space="preserve">
cron 서비스를 사용하지 않아 관련 파일이 없으므로 양호
</t>
  </si>
  <si>
    <t xml:space="preserve">
Dos 공격에 취약한 echo, discard, daytime, chargen 서비스가 비활성화 되어 있으므로 양호
</t>
  </si>
  <si>
    <t xml:space="preserve">
NFS 서비스가 비활성화 되어 있으므로 양호
</t>
  </si>
  <si>
    <t xml:space="preserve">
NFS 서버 데몬이 동작하지 않으므로 양호
</t>
  </si>
  <si>
    <t xml:space="preserve">
automountd 서비스가 비활성화 되어 있으므로 양호
</t>
  </si>
  <si>
    <t xml:space="preserve">
불필요한 RPC 서비스가 비활성화 되어 있으므로 양호
</t>
  </si>
  <si>
    <t xml:space="preserve">
NIS, NIS+ 서비스가 비활성화 되어 있으므로 양호
</t>
  </si>
  <si>
    <t xml:space="preserve">
tftp, talk, ntalk 서비스가 비활성화 되어 있으므로 양호
</t>
  </si>
  <si>
    <t xml:space="preserve">
Sendmail 서비스를 사용하지 않으므로 양호
</t>
  </si>
  <si>
    <t xml:space="preserve">
SMTP 서비스를 사용하지 않으므로 양호
</t>
  </si>
  <si>
    <t xml:space="preserve">
DNS 서비스를 사용하지 않으므로 양호
</t>
  </si>
  <si>
    <t>Apache 서비스를 사용하지 않으므로 양호</t>
  </si>
  <si>
    <t xml:space="preserve">
Apache 서비스를 사용하지 않으므로 양호
</t>
  </si>
  <si>
    <t xml:space="preserve">
원격 접속 시 SSH 프로토콜을 사용하므로 양호
tcp        0      0 0.0.0.0:22              0.0.0.0:*               LISTEN     
tcp6       0      0 :::22                   :::*                    LISTEN     
</t>
  </si>
  <si>
    <t xml:space="preserve">
at 서비스를 사용하지 않으므로 양호
</t>
  </si>
  <si>
    <t xml:space="preserve">
SNMP 서비스를 사용하지 않으므로 양호
</t>
  </si>
  <si>
    <t xml:space="preserve">
로그온 시 경고 메시지가 설정되어 있지 않으므로 취약
</t>
  </si>
  <si>
    <t xml:space="preserve">
NFS 서버 데몬이 비활성화 되어 있으므로 양호
</t>
  </si>
  <si>
    <t xml:space="preserve">
최신 보안 패치가 이루어지고 있으므로 양호
</t>
  </si>
  <si>
    <t xml:space="preserve">
로그를 정기적으로 검토 및 보고하고 있으므로 양호
</t>
  </si>
  <si>
    <t xml:space="preserve">
시스템 로깅 정책 설정이 되어있지 않으므로 취약
</t>
    <phoneticPr fontId="25" type="noConversion"/>
  </si>
  <si>
    <t>192.168.60.134</t>
    <phoneticPr fontId="25" type="noConversion"/>
  </si>
  <si>
    <t>192.168.60.135</t>
    <phoneticPr fontId="25" type="noConversion"/>
  </si>
  <si>
    <t>192.168.60.136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</si>
</sst>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50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color indexed="8"/>
      <name val="맑은 고딕"/>
      <family val="3"/>
      <charset val="129"/>
      <scheme val="major"/>
    </font>
    <font>
      <b/>
      <sz val="2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ajor"/>
    </font>
    <font>
      <b/>
      <sz val="16"/>
      <name val="맑은 고딕"/>
      <family val="3"/>
      <charset val="129"/>
    </font>
    <font>
      <b/>
      <sz val="20"/>
      <name val="맑은 고딕"/>
      <family val="3"/>
      <charset val="129"/>
    </font>
    <font>
      <b/>
      <sz val="26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ajor"/>
    </font>
    <font>
      <b/>
      <sz val="9"/>
      <color rgb="FFFF0000"/>
      <name val="맑은 고딕"/>
      <family val="3"/>
      <charset val="129"/>
      <scheme val="major"/>
    </font>
    <font>
      <b/>
      <sz val="10"/>
      <name val="맑은 고딕"/>
      <family val="3"/>
      <charset val="129"/>
    </font>
    <font>
      <sz val="9"/>
      <color rgb="FF000000"/>
      <name val="맑은 고딕"/>
      <family val="3"/>
      <charset val="129"/>
      <scheme val="maj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auto="1"/>
      </bottom>
      <diagonal/>
    </border>
    <border>
      <left style="dotted">
        <color indexed="64"/>
      </left>
      <right/>
      <top style="dotted">
        <color indexed="64"/>
      </top>
      <bottom style="medium">
        <color auto="1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6795556505021"/>
      </bottom>
      <diagonal/>
    </border>
    <border>
      <left/>
      <right/>
      <top/>
      <bottom style="medium">
        <color indexed="30"/>
      </bottom>
      <diagonal/>
    </border>
  </borders>
  <cellStyleXfs count="159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8" fillId="0" borderId="0">
      <alignment vertical="center"/>
    </xf>
    <xf numFmtId="0" fontId="3" fillId="6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45" fillId="0" borderId="0"/>
    <xf numFmtId="0" fontId="17" fillId="0" borderId="43" applyNumberFormat="0" applyFill="0" applyAlignment="0" applyProtection="0">
      <alignment vertical="center"/>
    </xf>
    <xf numFmtId="0" fontId="17" fillId="0" borderId="43" applyNumberFormat="0" applyFill="0" applyAlignment="0" applyProtection="0">
      <alignment vertical="center"/>
    </xf>
  </cellStyleXfs>
  <cellXfs count="159">
    <xf numFmtId="0" fontId="0" fillId="0" borderId="0" xfId="0">
      <alignment vertical="center"/>
    </xf>
    <xf numFmtId="0" fontId="31" fillId="0" borderId="0" xfId="0" applyFont="1">
      <alignment vertical="center"/>
    </xf>
    <xf numFmtId="0" fontId="35" fillId="24" borderId="11" xfId="0" applyFont="1" applyFill="1" applyBorder="1" applyAlignment="1">
      <alignment horizontal="center" vertical="center" wrapText="1"/>
    </xf>
    <xf numFmtId="0" fontId="0" fillId="0" borderId="25" xfId="0" applyBorder="1">
      <alignment vertical="center"/>
    </xf>
    <xf numFmtId="0" fontId="35" fillId="0" borderId="11" xfId="0" applyFont="1" applyFill="1" applyBorder="1" applyAlignment="1">
      <alignment horizontal="center" vertical="center" wrapText="1"/>
    </xf>
    <xf numFmtId="0" fontId="0" fillId="0" borderId="26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37" fillId="0" borderId="0" xfId="0" applyFont="1" applyAlignment="1">
      <alignment vertical="center"/>
    </xf>
    <xf numFmtId="0" fontId="0" fillId="0" borderId="0" xfId="0" applyAlignment="1">
      <alignment vertical="center"/>
    </xf>
    <xf numFmtId="0" fontId="35" fillId="0" borderId="0" xfId="0" applyFont="1">
      <alignment vertical="center"/>
    </xf>
    <xf numFmtId="0" fontId="33" fillId="0" borderId="22" xfId="50" applyFont="1" applyBorder="1" applyAlignment="1">
      <alignment horizontal="center" vertical="center" wrapText="1"/>
    </xf>
    <xf numFmtId="0" fontId="33" fillId="0" borderId="23" xfId="50" applyFont="1" applyBorder="1" applyAlignment="1">
      <alignment horizontal="center" vertical="center" wrapText="1"/>
    </xf>
    <xf numFmtId="0" fontId="33" fillId="0" borderId="24" xfId="50" applyFont="1" applyBorder="1" applyAlignment="1">
      <alignment horizontal="center" vertical="center" wrapText="1"/>
    </xf>
    <xf numFmtId="0" fontId="33" fillId="0" borderId="19" xfId="50" applyFont="1" applyBorder="1" applyAlignment="1">
      <alignment horizontal="center" vertical="center"/>
    </xf>
    <xf numFmtId="0" fontId="33" fillId="0" borderId="20" xfId="50" applyFont="1" applyBorder="1" applyAlignment="1">
      <alignment horizontal="center" vertical="center"/>
    </xf>
    <xf numFmtId="0" fontId="33" fillId="0" borderId="21" xfId="50" applyFont="1" applyBorder="1" applyAlignment="1">
      <alignment horizontal="center" vertical="center"/>
    </xf>
    <xf numFmtId="0" fontId="33" fillId="0" borderId="10" xfId="50" applyFont="1" applyBorder="1" applyAlignment="1">
      <alignment horizontal="center" vertical="center"/>
    </xf>
    <xf numFmtId="0" fontId="33" fillId="0" borderId="11" xfId="50" applyFont="1" applyBorder="1" applyAlignment="1">
      <alignment horizontal="center" vertical="center"/>
    </xf>
    <xf numFmtId="0" fontId="33" fillId="0" borderId="12" xfId="50" applyFont="1" applyBorder="1" applyAlignment="1">
      <alignment horizontal="center" vertical="center"/>
    </xf>
    <xf numFmtId="0" fontId="33" fillId="0" borderId="13" xfId="50" applyFont="1" applyBorder="1" applyAlignment="1">
      <alignment horizontal="center" vertical="center"/>
    </xf>
    <xf numFmtId="0" fontId="33" fillId="0" borderId="14" xfId="50" applyFont="1" applyBorder="1" applyAlignment="1">
      <alignment horizontal="center" vertical="center"/>
    </xf>
    <xf numFmtId="0" fontId="33" fillId="0" borderId="15" xfId="5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24" borderId="11" xfId="0" applyFont="1" applyFill="1" applyBorder="1" applyAlignment="1">
      <alignment horizontal="center" vertical="center"/>
    </xf>
    <xf numFmtId="9" fontId="29" fillId="24" borderId="17" xfId="141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/>
    </xf>
    <xf numFmtId="176" fontId="35" fillId="0" borderId="18" xfId="143" applyNumberFormat="1" applyFont="1" applyBorder="1" applyAlignment="1">
      <alignment horizontal="center" vertical="center"/>
    </xf>
    <xf numFmtId="176" fontId="35" fillId="0" borderId="12" xfId="143" applyNumberFormat="1" applyFont="1" applyBorder="1" applyAlignment="1">
      <alignment horizontal="center" vertical="center"/>
    </xf>
    <xf numFmtId="176" fontId="35" fillId="24" borderId="12" xfId="143" applyNumberFormat="1" applyFont="1" applyFill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5" fillId="24" borderId="12" xfId="0" applyFont="1" applyFill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40" fillId="0" borderId="28" xfId="142" applyFont="1" applyBorder="1" applyAlignment="1">
      <alignment vertical="center"/>
    </xf>
    <xf numFmtId="0" fontId="31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35" fillId="0" borderId="17" xfId="0" applyFont="1" applyFill="1" applyBorder="1" applyAlignment="1">
      <alignment horizontal="center" vertical="center" wrapText="1"/>
    </xf>
    <xf numFmtId="0" fontId="35" fillId="0" borderId="17" xfId="0" applyFont="1" applyFill="1" applyBorder="1" applyAlignment="1">
      <alignment horizontal="justify" vertical="center" wrapText="1"/>
    </xf>
    <xf numFmtId="0" fontId="35" fillId="0" borderId="11" xfId="0" applyFont="1" applyFill="1" applyBorder="1" applyAlignment="1">
      <alignment horizontal="justify" vertical="center" wrapText="1"/>
    </xf>
    <xf numFmtId="0" fontId="35" fillId="24" borderId="11" xfId="0" applyFont="1" applyFill="1" applyBorder="1" applyAlignment="1">
      <alignment horizontal="justify" vertical="center" wrapText="1"/>
    </xf>
    <xf numFmtId="0" fontId="35" fillId="0" borderId="11" xfId="0" applyFont="1" applyFill="1" applyBorder="1" applyAlignment="1">
      <alignment horizontal="left" vertical="center" wrapText="1"/>
    </xf>
    <xf numFmtId="0" fontId="35" fillId="24" borderId="11" xfId="0" applyFont="1" applyFill="1" applyBorder="1" applyAlignment="1">
      <alignment horizontal="left" vertical="center" wrapText="1"/>
    </xf>
    <xf numFmtId="0" fontId="35" fillId="0" borderId="14" xfId="0" applyFont="1" applyFill="1" applyBorder="1" applyAlignment="1">
      <alignment horizontal="left" vertical="center" wrapText="1"/>
    </xf>
    <xf numFmtId="176" fontId="35" fillId="0" borderId="15" xfId="143" applyNumberFormat="1" applyFont="1" applyBorder="1" applyAlignment="1">
      <alignment horizontal="center" vertical="center"/>
    </xf>
    <xf numFmtId="9" fontId="24" fillId="24" borderId="17" xfId="141" applyNumberFormat="1" applyFont="1" applyFill="1" applyBorder="1" applyAlignment="1">
      <alignment horizontal="center" vertical="center"/>
    </xf>
    <xf numFmtId="176" fontId="31" fillId="24" borderId="17" xfId="143" applyNumberFormat="1" applyFont="1" applyFill="1" applyBorder="1" applyAlignment="1">
      <alignment horizontal="center" vertical="center"/>
    </xf>
    <xf numFmtId="9" fontId="24" fillId="24" borderId="11" xfId="141" applyNumberFormat="1" applyFont="1" applyFill="1" applyBorder="1" applyAlignment="1">
      <alignment horizontal="center" vertical="center"/>
    </xf>
    <xf numFmtId="176" fontId="31" fillId="24" borderId="11" xfId="143" applyNumberFormat="1" applyFont="1" applyFill="1" applyBorder="1" applyAlignment="1">
      <alignment horizontal="center" vertical="center"/>
    </xf>
    <xf numFmtId="9" fontId="31" fillId="24" borderId="11" xfId="141" applyFont="1" applyFill="1" applyBorder="1" applyAlignment="1">
      <alignment horizontal="center" vertical="center"/>
    </xf>
    <xf numFmtId="176" fontId="31" fillId="25" borderId="14" xfId="143" applyNumberFormat="1" applyFont="1" applyFill="1" applyBorder="1" applyAlignment="1">
      <alignment horizontal="center" vertical="center"/>
    </xf>
    <xf numFmtId="0" fontId="44" fillId="0" borderId="30" xfId="0" applyFont="1" applyFill="1" applyBorder="1" applyAlignment="1">
      <alignment horizontal="center" vertical="center"/>
    </xf>
    <xf numFmtId="176" fontId="31" fillId="0" borderId="0" xfId="0" applyNumberFormat="1" applyFont="1">
      <alignment vertical="center"/>
    </xf>
    <xf numFmtId="9" fontId="24" fillId="25" borderId="14" xfId="141" applyNumberFormat="1" applyFont="1" applyFill="1" applyBorder="1" applyAlignment="1">
      <alignment horizontal="center" vertical="center"/>
    </xf>
    <xf numFmtId="9" fontId="31" fillId="25" borderId="14" xfId="141" applyFont="1" applyFill="1" applyBorder="1" applyAlignment="1">
      <alignment horizontal="center" vertical="center"/>
    </xf>
    <xf numFmtId="0" fontId="46" fillId="0" borderId="0" xfId="0" applyFont="1">
      <alignment vertical="center"/>
    </xf>
    <xf numFmtId="0" fontId="26" fillId="0" borderId="18" xfId="50" applyFont="1" applyFill="1" applyBorder="1" applyAlignment="1">
      <alignment horizontal="center" vertical="center"/>
    </xf>
    <xf numFmtId="0" fontId="26" fillId="0" borderId="12" xfId="50" applyFont="1" applyFill="1" applyBorder="1" applyAlignment="1">
      <alignment horizontal="center" vertical="center"/>
    </xf>
    <xf numFmtId="0" fontId="26" fillId="0" borderId="15" xfId="50" applyFont="1" applyFill="1" applyBorder="1" applyAlignment="1">
      <alignment horizontal="center" vertical="center"/>
    </xf>
    <xf numFmtId="0" fontId="31" fillId="24" borderId="17" xfId="141" applyNumberFormat="1" applyFont="1" applyFill="1" applyBorder="1" applyAlignment="1">
      <alignment horizontal="center" vertical="center"/>
    </xf>
    <xf numFmtId="0" fontId="31" fillId="24" borderId="11" xfId="141" applyNumberFormat="1" applyFont="1" applyFill="1" applyBorder="1" applyAlignment="1">
      <alignment horizontal="center" vertical="center"/>
    </xf>
    <xf numFmtId="0" fontId="43" fillId="25" borderId="14" xfId="141" applyNumberFormat="1" applyFont="1" applyFill="1" applyBorder="1" applyAlignment="1">
      <alignment horizontal="center" vertical="center"/>
    </xf>
    <xf numFmtId="0" fontId="34" fillId="24" borderId="22" xfId="142" applyFont="1" applyFill="1" applyBorder="1" applyAlignment="1">
      <alignment horizontal="center" vertical="center"/>
    </xf>
    <xf numFmtId="0" fontId="34" fillId="24" borderId="23" xfId="142" applyFont="1" applyFill="1" applyBorder="1" applyAlignment="1">
      <alignment horizontal="center" vertical="center"/>
    </xf>
    <xf numFmtId="0" fontId="34" fillId="24" borderId="23" xfId="50" applyFont="1" applyFill="1" applyBorder="1" applyAlignment="1">
      <alignment horizontal="center" vertical="center" wrapText="1"/>
    </xf>
    <xf numFmtId="0" fontId="36" fillId="24" borderId="10" xfId="0" applyFont="1" applyFill="1" applyBorder="1" applyAlignment="1">
      <alignment horizontal="center" vertical="center" wrapText="1"/>
    </xf>
    <xf numFmtId="0" fontId="31" fillId="0" borderId="31" xfId="0" applyFont="1" applyBorder="1">
      <alignment vertical="center"/>
    </xf>
    <xf numFmtId="0" fontId="33" fillId="0" borderId="13" xfId="142" applyFont="1" applyBorder="1" applyAlignment="1">
      <alignment horizontal="center" vertical="center"/>
    </xf>
    <xf numFmtId="0" fontId="48" fillId="24" borderId="23" xfId="50" applyFont="1" applyFill="1" applyBorder="1" applyAlignment="1">
      <alignment horizontal="center" vertical="center" wrapText="1"/>
    </xf>
    <xf numFmtId="0" fontId="33" fillId="0" borderId="16" xfId="142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 wrapText="1"/>
    </xf>
    <xf numFmtId="0" fontId="49" fillId="0" borderId="17" xfId="0" applyFont="1" applyFill="1" applyBorder="1" applyAlignment="1">
      <alignment horizontal="center" vertical="center" wrapText="1" readingOrder="1"/>
    </xf>
    <xf numFmtId="0" fontId="33" fillId="0" borderId="10" xfId="142" applyFont="1" applyBorder="1" applyAlignment="1">
      <alignment horizontal="center" vertical="center"/>
    </xf>
    <xf numFmtId="0" fontId="49" fillId="0" borderId="11" xfId="0" applyFont="1" applyFill="1" applyBorder="1" applyAlignment="1">
      <alignment horizontal="center" vertical="center" wrapText="1" readingOrder="1"/>
    </xf>
    <xf numFmtId="0" fontId="49" fillId="0" borderId="14" xfId="0" applyFont="1" applyFill="1" applyBorder="1" applyAlignment="1">
      <alignment horizontal="center" vertical="center" wrapText="1" readingOrder="1"/>
    </xf>
    <xf numFmtId="0" fontId="0" fillId="0" borderId="32" xfId="0" applyBorder="1">
      <alignment vertical="center"/>
    </xf>
    <xf numFmtId="0" fontId="33" fillId="0" borderId="33" xfId="142" applyFont="1" applyBorder="1" applyAlignment="1">
      <alignment horizontal="center" vertical="center"/>
    </xf>
    <xf numFmtId="0" fontId="35" fillId="0" borderId="34" xfId="0" applyFont="1" applyFill="1" applyBorder="1" applyAlignment="1">
      <alignment horizontal="center" vertical="center"/>
    </xf>
    <xf numFmtId="0" fontId="49" fillId="0" borderId="34" xfId="0" applyFont="1" applyFill="1" applyBorder="1" applyAlignment="1">
      <alignment horizontal="center" vertical="center" wrapText="1" readingOrder="1"/>
    </xf>
    <xf numFmtId="0" fontId="35" fillId="0" borderId="34" xfId="0" applyFont="1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 applyAlignment="1">
      <alignment horizontal="left"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 applyAlignment="1">
      <alignment horizontal="left" vertical="center"/>
    </xf>
    <xf numFmtId="0" fontId="49" fillId="0" borderId="39" xfId="0" applyFont="1" applyFill="1" applyBorder="1" applyAlignment="1">
      <alignment horizontal="center" vertical="center" wrapText="1" readingOrder="1"/>
    </xf>
    <xf numFmtId="0" fontId="33" fillId="0" borderId="40" xfId="142" applyFont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0" fontId="49" fillId="0" borderId="41" xfId="0" applyFont="1" applyFill="1" applyBorder="1" applyAlignment="1">
      <alignment horizontal="center" vertical="center" wrapText="1" readingOrder="1"/>
    </xf>
    <xf numFmtId="0" fontId="49" fillId="0" borderId="42" xfId="0" applyFont="1" applyFill="1" applyBorder="1" applyAlignment="1">
      <alignment horizontal="center" vertical="center" wrapText="1" readingOrder="1"/>
    </xf>
    <xf numFmtId="0" fontId="35" fillId="24" borderId="11" xfId="0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 wrapText="1"/>
    </xf>
    <xf numFmtId="0" fontId="35" fillId="0" borderId="14" xfId="0" applyFont="1" applyFill="1" applyBorder="1" applyAlignment="1">
      <alignment horizontal="center" vertical="center" wrapText="1"/>
    </xf>
    <xf numFmtId="0" fontId="35" fillId="0" borderId="17" xfId="0" applyFont="1" applyFill="1" applyBorder="1" applyAlignment="1">
      <alignment horizontal="center" vertical="center" wrapText="1"/>
    </xf>
    <xf numFmtId="0" fontId="35" fillId="0" borderId="17" xfId="0" applyFont="1" applyFill="1" applyBorder="1" applyAlignment="1">
      <alignment horizontal="justify" vertical="center" wrapText="1"/>
    </xf>
    <xf numFmtId="0" fontId="35" fillId="0" borderId="11" xfId="0" applyFont="1" applyFill="1" applyBorder="1" applyAlignment="1">
      <alignment horizontal="justify" vertical="center" wrapText="1"/>
    </xf>
    <xf numFmtId="0" fontId="35" fillId="24" borderId="11" xfId="0" applyFont="1" applyFill="1" applyBorder="1" applyAlignment="1">
      <alignment horizontal="justify" vertical="center" wrapText="1"/>
    </xf>
    <xf numFmtId="0" fontId="35" fillId="0" borderId="11" xfId="0" applyFont="1" applyFill="1" applyBorder="1" applyAlignment="1">
      <alignment horizontal="left" vertical="center" wrapText="1"/>
    </xf>
    <xf numFmtId="0" fontId="35" fillId="24" borderId="11" xfId="0" applyFont="1" applyFill="1" applyBorder="1" applyAlignment="1">
      <alignment horizontal="left" vertical="center" wrapText="1"/>
    </xf>
    <xf numFmtId="0" fontId="35" fillId="0" borderId="14" xfId="0" applyFont="1" applyFill="1" applyBorder="1" applyAlignment="1">
      <alignment horizontal="left" vertical="center" wrapText="1"/>
    </xf>
    <xf numFmtId="0" fontId="46" fillId="0" borderId="0" xfId="0" applyFont="1">
      <alignment vertical="center"/>
    </xf>
    <xf numFmtId="0" fontId="26" fillId="0" borderId="18" xfId="50" applyFont="1" applyFill="1" applyBorder="1" applyAlignment="1">
      <alignment horizontal="center" vertical="center"/>
    </xf>
    <xf numFmtId="0" fontId="26" fillId="0" borderId="12" xfId="50" applyFont="1" applyFill="1" applyBorder="1" applyAlignment="1">
      <alignment horizontal="center" vertical="center"/>
    </xf>
    <xf numFmtId="0" fontId="26" fillId="0" borderId="15" xfId="50" applyFont="1" applyFill="1" applyBorder="1" applyAlignment="1">
      <alignment horizontal="center" vertical="center"/>
    </xf>
    <xf numFmtId="0" fontId="33" fillId="0" borderId="17" xfId="50" applyFont="1" applyFill="1" applyBorder="1" applyAlignment="1">
      <alignment horizontal="center" vertical="center"/>
    </xf>
    <xf numFmtId="0" fontId="47" fillId="0" borderId="11" xfId="50" applyFont="1" applyFill="1" applyBorder="1" applyAlignment="1">
      <alignment horizontal="center" vertical="center"/>
    </xf>
    <xf numFmtId="0" fontId="35" fillId="0" borderId="11" xfId="50" applyFont="1" applyFill="1" applyBorder="1" applyAlignment="1">
      <alignment horizontal="center" vertical="center"/>
    </xf>
    <xf numFmtId="0" fontId="33" fillId="0" borderId="11" xfId="50" applyFont="1" applyFill="1" applyBorder="1" applyAlignment="1">
      <alignment horizontal="center" vertical="center"/>
    </xf>
    <xf numFmtId="0" fontId="33" fillId="24" borderId="11" xfId="50" applyFont="1" applyFill="1" applyBorder="1" applyAlignment="1">
      <alignment horizontal="center" vertical="center"/>
    </xf>
    <xf numFmtId="0" fontId="33" fillId="24" borderId="11" xfId="50" applyFont="1" applyFill="1" applyBorder="1" applyAlignment="1">
      <alignment horizontal="center" vertical="center" wrapText="1"/>
    </xf>
    <xf numFmtId="0" fontId="35" fillId="24" borderId="11" xfId="50" applyFont="1" applyFill="1" applyBorder="1" applyAlignment="1">
      <alignment horizontal="center" vertical="center"/>
    </xf>
    <xf numFmtId="0" fontId="36" fillId="24" borderId="10" xfId="0" applyFont="1" applyFill="1" applyBorder="1" applyAlignment="1">
      <alignment horizontal="center" vertical="center" wrapText="1"/>
    </xf>
    <xf numFmtId="0" fontId="48" fillId="24" borderId="23" xfId="50" applyFont="1" applyFill="1" applyBorder="1" applyAlignment="1">
      <alignment horizontal="center" vertical="center" wrapText="1"/>
    </xf>
    <xf numFmtId="0" fontId="35" fillId="0" borderId="17" xfId="50" applyFont="1" applyFill="1" applyBorder="1" applyAlignment="1">
      <alignment vertical="center" wrapText="1"/>
    </xf>
    <xf numFmtId="0" fontId="47" fillId="27" borderId="11" xfId="50" applyFont="1" applyFill="1" applyBorder="1" applyAlignment="1">
      <alignment horizontal="center" vertical="center"/>
    </xf>
    <xf numFmtId="0" fontId="35" fillId="27" borderId="11" xfId="50" applyFont="1" applyFill="1" applyBorder="1" applyAlignment="1">
      <alignment vertical="center" wrapText="1"/>
    </xf>
    <xf numFmtId="0" fontId="35" fillId="0" borderId="11" xfId="50" applyFont="1" applyFill="1" applyBorder="1" applyAlignment="1">
      <alignment vertical="center" wrapText="1"/>
    </xf>
    <xf numFmtId="0" fontId="33" fillId="0" borderId="11" xfId="50" applyFont="1" applyFill="1" applyBorder="1" applyAlignment="1">
      <alignment vertical="center" wrapText="1"/>
    </xf>
    <xf numFmtId="0" fontId="35" fillId="24" borderId="11" xfId="50" applyFont="1" applyFill="1" applyBorder="1" applyAlignment="1">
      <alignment vertical="center" wrapText="1"/>
    </xf>
    <xf numFmtId="0" fontId="33" fillId="24" borderId="11" xfId="50" applyFont="1" applyFill="1" applyBorder="1" applyAlignment="1">
      <alignment vertical="center" wrapText="1"/>
    </xf>
    <xf numFmtId="0" fontId="33" fillId="27" borderId="11" xfId="50" applyFont="1" applyFill="1" applyBorder="1" applyAlignment="1">
      <alignment horizontal="center" vertical="center"/>
    </xf>
    <xf numFmtId="0" fontId="35" fillId="27" borderId="11" xfId="50" applyFont="1" applyFill="1" applyBorder="1" applyAlignment="1">
      <alignment horizontal="center" vertical="center"/>
    </xf>
    <xf numFmtId="0" fontId="33" fillId="27" borderId="11" xfId="50" applyFont="1" applyFill="1" applyBorder="1" applyAlignment="1">
      <alignment vertical="center" wrapText="1"/>
    </xf>
    <xf numFmtId="0" fontId="31" fillId="27" borderId="11" xfId="117" applyFont="1" applyFill="1" applyBorder="1" applyAlignment="1">
      <alignment horizontal="center" vertical="center"/>
    </xf>
    <xf numFmtId="0" fontId="33" fillId="27" borderId="14" xfId="50" applyFont="1" applyFill="1" applyBorder="1" applyAlignment="1">
      <alignment horizontal="center" vertical="center"/>
    </xf>
    <xf numFmtId="0" fontId="35" fillId="27" borderId="14" xfId="5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0" fontId="41" fillId="0" borderId="0" xfId="142" applyFont="1" applyBorder="1" applyAlignment="1">
      <alignment horizontal="left" vertical="center"/>
    </xf>
    <xf numFmtId="0" fontId="35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6" fillId="0" borderId="10" xfId="0" applyFont="1" applyFill="1" applyBorder="1" applyAlignment="1">
      <alignment horizontal="center" vertical="center" wrapText="1"/>
    </xf>
    <xf numFmtId="0" fontId="36" fillId="0" borderId="13" xfId="0" applyFont="1" applyFill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34" fillId="24" borderId="22" xfId="50" applyFont="1" applyFill="1" applyBorder="1" applyAlignment="1">
      <alignment horizontal="center" vertical="center" wrapText="1"/>
    </xf>
    <xf numFmtId="0" fontId="34" fillId="24" borderId="23" xfId="50" applyFont="1" applyFill="1" applyBorder="1" applyAlignment="1">
      <alignment horizontal="center" vertical="center" wrapText="1"/>
    </xf>
    <xf numFmtId="0" fontId="33" fillId="0" borderId="16" xfId="50" applyFont="1" applyFill="1" applyBorder="1" applyAlignment="1">
      <alignment horizontal="center" vertical="center" wrapText="1"/>
    </xf>
    <xf numFmtId="0" fontId="33" fillId="0" borderId="10" xfId="50" applyFont="1" applyFill="1" applyBorder="1" applyAlignment="1">
      <alignment horizontal="center" vertical="center" wrapText="1"/>
    </xf>
    <xf numFmtId="0" fontId="33" fillId="24" borderId="10" xfId="50" applyFont="1" applyFill="1" applyBorder="1" applyAlignment="1">
      <alignment horizontal="center" vertical="center" wrapText="1"/>
    </xf>
    <xf numFmtId="0" fontId="43" fillId="25" borderId="13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3" fillId="24" borderId="29" xfId="0" applyFont="1" applyFill="1" applyBorder="1" applyAlignment="1">
      <alignment horizontal="center" vertical="center"/>
    </xf>
    <xf numFmtId="0" fontId="43" fillId="24" borderId="16" xfId="0" applyFont="1" applyFill="1" applyBorder="1" applyAlignment="1">
      <alignment horizontal="center" vertical="center"/>
    </xf>
    <xf numFmtId="0" fontId="43" fillId="24" borderId="17" xfId="0" applyFont="1" applyFill="1" applyBorder="1" applyAlignment="1">
      <alignment horizontal="center" vertical="center"/>
    </xf>
    <xf numFmtId="0" fontId="43" fillId="24" borderId="10" xfId="0" applyFont="1" applyFill="1" applyBorder="1" applyAlignment="1">
      <alignment horizontal="center" vertical="center"/>
    </xf>
    <xf numFmtId="0" fontId="43" fillId="24" borderId="11" xfId="0" applyFont="1" applyFill="1" applyBorder="1" applyAlignment="1">
      <alignment horizontal="center" vertical="center"/>
    </xf>
    <xf numFmtId="0" fontId="27" fillId="24" borderId="16" xfId="50" applyFont="1" applyFill="1" applyBorder="1" applyAlignment="1">
      <alignment horizontal="center" vertical="center"/>
    </xf>
    <xf numFmtId="0" fontId="27" fillId="24" borderId="17" xfId="50" applyFont="1" applyFill="1" applyBorder="1" applyAlignment="1">
      <alignment horizontal="center" vertical="center"/>
    </xf>
    <xf numFmtId="0" fontId="27" fillId="24" borderId="10" xfId="50" applyFont="1" applyFill="1" applyBorder="1" applyAlignment="1">
      <alignment horizontal="center" vertical="center"/>
    </xf>
    <xf numFmtId="0" fontId="27" fillId="24" borderId="11" xfId="50" applyFont="1" applyFill="1" applyBorder="1" applyAlignment="1">
      <alignment horizontal="center" vertical="center"/>
    </xf>
    <xf numFmtId="0" fontId="27" fillId="24" borderId="13" xfId="50" applyFont="1" applyFill="1" applyBorder="1" applyAlignment="1">
      <alignment horizontal="center" vertical="center"/>
    </xf>
    <xf numFmtId="0" fontId="27" fillId="24" borderId="14" xfId="50" applyFont="1" applyFill="1" applyBorder="1" applyAlignment="1">
      <alignment horizontal="center" vertical="center"/>
    </xf>
    <xf numFmtId="0" fontId="48" fillId="24" borderId="22" xfId="50" applyFont="1" applyFill="1" applyBorder="1" applyAlignment="1">
      <alignment horizontal="center" vertical="center" wrapText="1"/>
    </xf>
    <xf numFmtId="0" fontId="48" fillId="24" borderId="23" xfId="50" applyFont="1" applyFill="1" applyBorder="1" applyAlignment="1">
      <alignment horizontal="center" vertical="center" wrapText="1"/>
    </xf>
  </cellXfs>
  <cellStyles count="159">
    <cellStyle name="20% - 강조색1 2" xfId="55" xr:uid="{00000000-0005-0000-0000-000000000000}"/>
    <cellStyle name="20% - 강조색1 3" xfId="2" xr:uid="{00000000-0005-0000-0000-000001000000}"/>
    <cellStyle name="20% - 강조색2 2" xfId="56" xr:uid="{00000000-0005-0000-0000-000002000000}"/>
    <cellStyle name="20% - 강조색2 3" xfId="3" xr:uid="{00000000-0005-0000-0000-000003000000}"/>
    <cellStyle name="20% - 강조색3 2" xfId="57" xr:uid="{00000000-0005-0000-0000-000004000000}"/>
    <cellStyle name="20% - 강조색3 3" xfId="4" xr:uid="{00000000-0005-0000-0000-000005000000}"/>
    <cellStyle name="20% - 강조색4 2" xfId="58" xr:uid="{00000000-0005-0000-0000-000006000000}"/>
    <cellStyle name="20% - 강조색4 3" xfId="5" xr:uid="{00000000-0005-0000-0000-000007000000}"/>
    <cellStyle name="20% - 강조색5 2" xfId="53" xr:uid="{00000000-0005-0000-0000-000008000000}"/>
    <cellStyle name="20% - 강조색5 2 2" xfId="144" xr:uid="{00000000-0005-0000-0000-000009000000}"/>
    <cellStyle name="20% - 강조색5 3" xfId="6" xr:uid="{00000000-0005-0000-0000-00000A000000}"/>
    <cellStyle name="20% - 강조색5 3 2" xfId="147" xr:uid="{00000000-0005-0000-0000-00000B000000}"/>
    <cellStyle name="20% - 강조색6 2" xfId="59" xr:uid="{00000000-0005-0000-0000-00000C000000}"/>
    <cellStyle name="20% - 강조색6 3" xfId="7" xr:uid="{00000000-0005-0000-0000-00000D000000}"/>
    <cellStyle name="40% - 강조색1 2" xfId="60" xr:uid="{00000000-0005-0000-0000-00000E000000}"/>
    <cellStyle name="40% - 강조색1 3" xfId="8" xr:uid="{00000000-0005-0000-0000-00000F000000}"/>
    <cellStyle name="40% - 강조색2 2" xfId="61" xr:uid="{00000000-0005-0000-0000-000010000000}"/>
    <cellStyle name="40% - 강조색2 3" xfId="9" xr:uid="{00000000-0005-0000-0000-000011000000}"/>
    <cellStyle name="40% - 강조색3 2" xfId="62" xr:uid="{00000000-0005-0000-0000-000012000000}"/>
    <cellStyle name="40% - 강조색3 3" xfId="10" xr:uid="{00000000-0005-0000-0000-000013000000}"/>
    <cellStyle name="40% - 강조색4 2" xfId="63" xr:uid="{00000000-0005-0000-0000-000014000000}"/>
    <cellStyle name="40% - 강조색4 3" xfId="11" xr:uid="{00000000-0005-0000-0000-000015000000}"/>
    <cellStyle name="40% - 강조색5 2" xfId="64" xr:uid="{00000000-0005-0000-0000-000016000000}"/>
    <cellStyle name="40% - 강조색5 3" xfId="12" xr:uid="{00000000-0005-0000-0000-000017000000}"/>
    <cellStyle name="40% - 강조색6 2" xfId="65" xr:uid="{00000000-0005-0000-0000-000018000000}"/>
    <cellStyle name="40% - 강조색6 3" xfId="13" xr:uid="{00000000-0005-0000-0000-000019000000}"/>
    <cellStyle name="60% - 강조색1 2" xfId="66" xr:uid="{00000000-0005-0000-0000-00001A000000}"/>
    <cellStyle name="60% - 강조색1 3" xfId="14" xr:uid="{00000000-0005-0000-0000-00001B000000}"/>
    <cellStyle name="60% - 강조색2 2" xfId="67" xr:uid="{00000000-0005-0000-0000-00001C000000}"/>
    <cellStyle name="60% - 강조색2 3" xfId="15" xr:uid="{00000000-0005-0000-0000-00001D000000}"/>
    <cellStyle name="60% - 강조색3 2" xfId="68" xr:uid="{00000000-0005-0000-0000-00001E000000}"/>
    <cellStyle name="60% - 강조색3 3" xfId="16" xr:uid="{00000000-0005-0000-0000-00001F000000}"/>
    <cellStyle name="60% - 강조색4 2" xfId="69" xr:uid="{00000000-0005-0000-0000-000020000000}"/>
    <cellStyle name="60% - 강조색4 3" xfId="17" xr:uid="{00000000-0005-0000-0000-000021000000}"/>
    <cellStyle name="60% - 강조색5 2" xfId="70" xr:uid="{00000000-0005-0000-0000-000022000000}"/>
    <cellStyle name="60% - 강조색5 3" xfId="18" xr:uid="{00000000-0005-0000-0000-000023000000}"/>
    <cellStyle name="60% - 강조색6 2" xfId="71" xr:uid="{00000000-0005-0000-0000-000024000000}"/>
    <cellStyle name="60% - 강조색6 3" xfId="19" xr:uid="{00000000-0005-0000-0000-000025000000}"/>
    <cellStyle name="강조색1 2" xfId="72" xr:uid="{00000000-0005-0000-0000-000026000000}"/>
    <cellStyle name="강조색1 3" xfId="20" xr:uid="{00000000-0005-0000-0000-000027000000}"/>
    <cellStyle name="강조색2 2" xfId="73" xr:uid="{00000000-0005-0000-0000-000028000000}"/>
    <cellStyle name="강조색2 3" xfId="21" xr:uid="{00000000-0005-0000-0000-000029000000}"/>
    <cellStyle name="강조색3 2" xfId="74" xr:uid="{00000000-0005-0000-0000-00002A000000}"/>
    <cellStyle name="강조색3 3" xfId="22" xr:uid="{00000000-0005-0000-0000-00002B000000}"/>
    <cellStyle name="강조색4 2" xfId="75" xr:uid="{00000000-0005-0000-0000-00002C000000}"/>
    <cellStyle name="강조색4 3" xfId="23" xr:uid="{00000000-0005-0000-0000-00002D000000}"/>
    <cellStyle name="강조색5 2" xfId="76" xr:uid="{00000000-0005-0000-0000-00002E000000}"/>
    <cellStyle name="강조색5 3" xfId="24" xr:uid="{00000000-0005-0000-0000-00002F000000}"/>
    <cellStyle name="강조색6 2" xfId="77" xr:uid="{00000000-0005-0000-0000-000030000000}"/>
    <cellStyle name="강조색6 3" xfId="25" xr:uid="{00000000-0005-0000-0000-000031000000}"/>
    <cellStyle name="경고문 2" xfId="78" xr:uid="{00000000-0005-0000-0000-000032000000}"/>
    <cellStyle name="경고문 3" xfId="26" xr:uid="{00000000-0005-0000-0000-000033000000}"/>
    <cellStyle name="계산 2" xfId="79" xr:uid="{00000000-0005-0000-0000-000034000000}"/>
    <cellStyle name="계산 3" xfId="27" xr:uid="{00000000-0005-0000-0000-000035000000}"/>
    <cellStyle name="나쁨 2" xfId="80" xr:uid="{00000000-0005-0000-0000-000036000000}"/>
    <cellStyle name="나쁨 3" xfId="28" xr:uid="{00000000-0005-0000-0000-000037000000}"/>
    <cellStyle name="메모 2" xfId="81" xr:uid="{00000000-0005-0000-0000-000038000000}"/>
    <cellStyle name="메모 3" xfId="29" xr:uid="{00000000-0005-0000-0000-000039000000}"/>
    <cellStyle name="백분율" xfId="141" builtinId="5"/>
    <cellStyle name="백분율 2" xfId="52" xr:uid="{00000000-0005-0000-0000-00003B000000}"/>
    <cellStyle name="백분율 3" xfId="148" xr:uid="{00000000-0005-0000-0000-00003C000000}"/>
    <cellStyle name="보통 2" xfId="82" xr:uid="{00000000-0005-0000-0000-00003D000000}"/>
    <cellStyle name="보통 3" xfId="30" xr:uid="{00000000-0005-0000-0000-00003E000000}"/>
    <cellStyle name="설명 텍스트 2" xfId="83" xr:uid="{00000000-0005-0000-0000-00003F000000}"/>
    <cellStyle name="설명 텍스트 3" xfId="31" xr:uid="{00000000-0005-0000-0000-000040000000}"/>
    <cellStyle name="셀 확인 2" xfId="84" xr:uid="{00000000-0005-0000-0000-000041000000}"/>
    <cellStyle name="셀 확인 3" xfId="32" xr:uid="{00000000-0005-0000-0000-000042000000}"/>
    <cellStyle name="쉼표 [0]" xfId="143" builtinId="6"/>
    <cellStyle name="쉼표 [0] 2" xfId="85" xr:uid="{00000000-0005-0000-0000-000044000000}"/>
    <cellStyle name="쉼표 [0] 3" xfId="149" xr:uid="{00000000-0005-0000-0000-000045000000}"/>
    <cellStyle name="쉼표 2" xfId="145" xr:uid="{00000000-0005-0000-0000-000046000000}"/>
    <cellStyle name="스타일 1" xfId="33" xr:uid="{00000000-0005-0000-0000-000047000000}"/>
    <cellStyle name="스타일 1 2" xfId="86" xr:uid="{00000000-0005-0000-0000-000048000000}"/>
    <cellStyle name="연결된 셀 2" xfId="87" xr:uid="{00000000-0005-0000-0000-000049000000}"/>
    <cellStyle name="연결된 셀 3" xfId="34" xr:uid="{00000000-0005-0000-0000-00004A000000}"/>
    <cellStyle name="요약 2" xfId="88" xr:uid="{00000000-0005-0000-0000-00004B000000}"/>
    <cellStyle name="요약 3" xfId="35" xr:uid="{00000000-0005-0000-0000-00004C000000}"/>
    <cellStyle name="입력 2" xfId="89" xr:uid="{00000000-0005-0000-0000-00004D000000}"/>
    <cellStyle name="입력 3" xfId="36" xr:uid="{00000000-0005-0000-0000-00004E000000}"/>
    <cellStyle name="제목 1 2" xfId="90" xr:uid="{00000000-0005-0000-0000-00004F000000}"/>
    <cellStyle name="제목 1 3" xfId="38" xr:uid="{00000000-0005-0000-0000-000050000000}"/>
    <cellStyle name="제목 2 2" xfId="91" xr:uid="{00000000-0005-0000-0000-000051000000}"/>
    <cellStyle name="제목 2 3" xfId="39" xr:uid="{00000000-0005-0000-0000-000052000000}"/>
    <cellStyle name="제목 3 2" xfId="92" xr:uid="{00000000-0005-0000-0000-000053000000}"/>
    <cellStyle name="제목 3 2 2" xfId="158" xr:uid="{00000000-0005-0000-0000-000054000000}"/>
    <cellStyle name="제목 3 3" xfId="40" xr:uid="{00000000-0005-0000-0000-000055000000}"/>
    <cellStyle name="제목 3 3 2" xfId="157" xr:uid="{00000000-0005-0000-0000-000056000000}"/>
    <cellStyle name="제목 4 2" xfId="93" xr:uid="{00000000-0005-0000-0000-000057000000}"/>
    <cellStyle name="제목 4 3" xfId="41" xr:uid="{00000000-0005-0000-0000-000058000000}"/>
    <cellStyle name="제목 5" xfId="94" xr:uid="{00000000-0005-0000-0000-000059000000}"/>
    <cellStyle name="제목 6" xfId="37" xr:uid="{00000000-0005-0000-0000-00005A000000}"/>
    <cellStyle name="좋음 2" xfId="95" xr:uid="{00000000-0005-0000-0000-00005B000000}"/>
    <cellStyle name="좋음 3" xfId="42" xr:uid="{00000000-0005-0000-0000-00005C000000}"/>
    <cellStyle name="출력 2" xfId="96" xr:uid="{00000000-0005-0000-0000-00005D000000}"/>
    <cellStyle name="출력 3" xfId="43" xr:uid="{00000000-0005-0000-0000-00005E000000}"/>
    <cellStyle name="표준" xfId="0" builtinId="0"/>
    <cellStyle name="표준 10" xfId="97" xr:uid="{00000000-0005-0000-0000-000060000000}"/>
    <cellStyle name="표준 11" xfId="98" xr:uid="{00000000-0005-0000-0000-000061000000}"/>
    <cellStyle name="표준 113" xfId="156" xr:uid="{00000000-0005-0000-0000-000062000000}"/>
    <cellStyle name="표준 12" xfId="99" xr:uid="{00000000-0005-0000-0000-000063000000}"/>
    <cellStyle name="표준 13" xfId="100" xr:uid="{00000000-0005-0000-0000-000064000000}"/>
    <cellStyle name="표준 14" xfId="54" xr:uid="{00000000-0005-0000-0000-000065000000}"/>
    <cellStyle name="표준 15" xfId="101" xr:uid="{00000000-0005-0000-0000-000066000000}"/>
    <cellStyle name="표준 15 2" xfId="102" xr:uid="{00000000-0005-0000-0000-000067000000}"/>
    <cellStyle name="표준 16" xfId="103" xr:uid="{00000000-0005-0000-0000-000068000000}"/>
    <cellStyle name="표준 17" xfId="104" xr:uid="{00000000-0005-0000-0000-000069000000}"/>
    <cellStyle name="표준 18" xfId="105" xr:uid="{00000000-0005-0000-0000-00006A000000}"/>
    <cellStyle name="표준 188" xfId="146" xr:uid="{00000000-0005-0000-0000-00006B000000}"/>
    <cellStyle name="표준 19" xfId="106" xr:uid="{00000000-0005-0000-0000-00006C000000}"/>
    <cellStyle name="표준 190" xfId="150" xr:uid="{00000000-0005-0000-0000-00006D000000}"/>
    <cellStyle name="표준 2" xfId="44" xr:uid="{00000000-0005-0000-0000-00006E000000}"/>
    <cellStyle name="표준 2 2" xfId="107" xr:uid="{00000000-0005-0000-0000-00006F000000}"/>
    <cellStyle name="표준 2 2 2" xfId="108" xr:uid="{00000000-0005-0000-0000-000070000000}"/>
    <cellStyle name="표준 2 3" xfId="51" xr:uid="{00000000-0005-0000-0000-000071000000}"/>
    <cellStyle name="표준 2 4" xfId="109" xr:uid="{00000000-0005-0000-0000-000072000000}"/>
    <cellStyle name="표준 2 46" xfId="151" xr:uid="{00000000-0005-0000-0000-000073000000}"/>
    <cellStyle name="표준 2 5" xfId="110" xr:uid="{00000000-0005-0000-0000-000074000000}"/>
    <cellStyle name="표준 2 64" xfId="152" xr:uid="{00000000-0005-0000-0000-000075000000}"/>
    <cellStyle name="표준 2 65" xfId="153" xr:uid="{00000000-0005-0000-0000-000076000000}"/>
    <cellStyle name="표준 2 66" xfId="154" xr:uid="{00000000-0005-0000-0000-000077000000}"/>
    <cellStyle name="표준 20" xfId="111" xr:uid="{00000000-0005-0000-0000-000078000000}"/>
    <cellStyle name="표준 21" xfId="112" xr:uid="{00000000-0005-0000-0000-000079000000}"/>
    <cellStyle name="표준 22" xfId="113" xr:uid="{00000000-0005-0000-0000-00007A000000}"/>
    <cellStyle name="표준 23" xfId="1" xr:uid="{00000000-0005-0000-0000-00007B000000}"/>
    <cellStyle name="표준 24" xfId="114" xr:uid="{00000000-0005-0000-0000-00007C000000}"/>
    <cellStyle name="표준 25" xfId="115" xr:uid="{00000000-0005-0000-0000-00007D000000}"/>
    <cellStyle name="표준 29" xfId="116" xr:uid="{00000000-0005-0000-0000-00007E000000}"/>
    <cellStyle name="표준 3" xfId="45" xr:uid="{00000000-0005-0000-0000-00007F000000}"/>
    <cellStyle name="표준 3 2" xfId="117" xr:uid="{00000000-0005-0000-0000-000080000000}"/>
    <cellStyle name="표준 30" xfId="118" xr:uid="{00000000-0005-0000-0000-000081000000}"/>
    <cellStyle name="표준 31" xfId="119" xr:uid="{00000000-0005-0000-0000-000082000000}"/>
    <cellStyle name="표준 32" xfId="120" xr:uid="{00000000-0005-0000-0000-000083000000}"/>
    <cellStyle name="표준 33" xfId="121" xr:uid="{00000000-0005-0000-0000-000084000000}"/>
    <cellStyle name="표준 34" xfId="122" xr:uid="{00000000-0005-0000-0000-000085000000}"/>
    <cellStyle name="표준 35" xfId="123" xr:uid="{00000000-0005-0000-0000-000086000000}"/>
    <cellStyle name="표준 36" xfId="124" xr:uid="{00000000-0005-0000-0000-000087000000}"/>
    <cellStyle name="표준 37" xfId="125" xr:uid="{00000000-0005-0000-0000-000088000000}"/>
    <cellStyle name="표준 38" xfId="126" xr:uid="{00000000-0005-0000-0000-000089000000}"/>
    <cellStyle name="표준 39" xfId="127" xr:uid="{00000000-0005-0000-0000-00008A000000}"/>
    <cellStyle name="표준 4" xfId="46" xr:uid="{00000000-0005-0000-0000-00008B000000}"/>
    <cellStyle name="표준 4 2" xfId="128" xr:uid="{00000000-0005-0000-0000-00008C000000}"/>
    <cellStyle name="표준 4 3" xfId="129" xr:uid="{00000000-0005-0000-0000-00008D000000}"/>
    <cellStyle name="표준 4 4" xfId="155" xr:uid="{00000000-0005-0000-0000-00008E000000}"/>
    <cellStyle name="표준 40" xfId="130" xr:uid="{00000000-0005-0000-0000-00008F000000}"/>
    <cellStyle name="표준 5" xfId="47" xr:uid="{00000000-0005-0000-0000-000090000000}"/>
    <cellStyle name="표준 5 2" xfId="131" xr:uid="{00000000-0005-0000-0000-000091000000}"/>
    <cellStyle name="표준 5 3" xfId="132" xr:uid="{00000000-0005-0000-0000-000092000000}"/>
    <cellStyle name="표준 5 4" xfId="133" xr:uid="{00000000-0005-0000-0000-000093000000}"/>
    <cellStyle name="표준 6" xfId="48" xr:uid="{00000000-0005-0000-0000-000094000000}"/>
    <cellStyle name="표준 6 2" xfId="134" xr:uid="{00000000-0005-0000-0000-000095000000}"/>
    <cellStyle name="표준 6 3" xfId="135" xr:uid="{00000000-0005-0000-0000-000096000000}"/>
    <cellStyle name="표준 6 4" xfId="136" xr:uid="{00000000-0005-0000-0000-000097000000}"/>
    <cellStyle name="표준 7" xfId="49" xr:uid="{00000000-0005-0000-0000-000098000000}"/>
    <cellStyle name="표준 7 2" xfId="137" xr:uid="{00000000-0005-0000-0000-000099000000}"/>
    <cellStyle name="표준 7 3" xfId="138" xr:uid="{00000000-0005-0000-0000-00009A000000}"/>
    <cellStyle name="표준 8" xfId="139" xr:uid="{00000000-0005-0000-0000-00009B000000}"/>
    <cellStyle name="표준 9" xfId="140" xr:uid="{00000000-0005-0000-0000-00009C000000}"/>
    <cellStyle name="표준_서버 취약점 진단 요약보고서_기간계업무_계정계서버_1" xfId="142" xr:uid="{00000000-0005-0000-0000-00009D000000}"/>
    <cellStyle name="표준_정보통신부_취약점진단결과_우체국금융_서버_0708_v0.7" xfId="50" xr:uid="{00000000-0005-0000-0000-00009E000000}"/>
  </cellStyles>
  <dxfs count="403"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/>
        <i/>
        <color theme="9" tint="-0.499984740745262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2"/>
  <sheetViews>
    <sheetView showGridLines="0" view="pageLayout" zoomScale="70" zoomScaleNormal="60" zoomScalePageLayoutView="70" workbookViewId="0">
      <selection activeCell="E38" sqref="E38"/>
    </sheetView>
  </sheetViews>
  <sheetFormatPr defaultColWidth="5.59765625" defaultRowHeight="17.399999999999999" x14ac:dyDescent="0.4"/>
  <cols>
    <col min="1" max="1" width="9.69921875" customWidth="1"/>
    <col min="2" max="10" width="9.3984375" customWidth="1"/>
    <col min="11" max="11" width="9.59765625" customWidth="1"/>
  </cols>
  <sheetData>
    <row r="1" spans="1:11" x14ac:dyDescent="0.4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16" spans="1:11" ht="18" thickBot="1" x14ac:dyDescent="0.45"/>
    <row r="17" spans="1:11" ht="66.75" customHeight="1" thickTop="1" thickBot="1" x14ac:dyDescent="0.45">
      <c r="A17" s="8"/>
      <c r="B17" s="131" t="s">
        <v>221</v>
      </c>
      <c r="C17" s="131"/>
      <c r="D17" s="131"/>
      <c r="E17" s="131"/>
      <c r="F17" s="131"/>
      <c r="G17" s="131"/>
      <c r="H17" s="131"/>
      <c r="I17" s="131"/>
      <c r="J17" s="131"/>
      <c r="K17" s="9"/>
    </row>
    <row r="18" spans="1:11" ht="18" thickTop="1" x14ac:dyDescent="0.4"/>
    <row r="19" spans="1:11" ht="16.5" customHeight="1" x14ac:dyDescent="0.4"/>
    <row r="20" spans="1:11" ht="16.5" customHeight="1" x14ac:dyDescent="0.4"/>
    <row r="21" spans="1:11" ht="16.5" customHeight="1" x14ac:dyDescent="0.4"/>
    <row r="22" spans="1:11" ht="16.5" customHeight="1" x14ac:dyDescent="0.4"/>
    <row r="23" spans="1:11" ht="16.5" customHeight="1" x14ac:dyDescent="0.4"/>
    <row r="24" spans="1:11" ht="16.5" customHeight="1" x14ac:dyDescent="0.4"/>
    <row r="25" spans="1:11" ht="16.5" customHeight="1" x14ac:dyDescent="0.4"/>
    <row r="26" spans="1:11" ht="16.5" customHeight="1" x14ac:dyDescent="0.4"/>
    <row r="27" spans="1:11" ht="16.5" customHeight="1" x14ac:dyDescent="0.4"/>
    <row r="28" spans="1:11" ht="16.5" customHeight="1" x14ac:dyDescent="0.4"/>
    <row r="29" spans="1:11" ht="16.5" customHeight="1" x14ac:dyDescent="0.4"/>
    <row r="30" spans="1:11" ht="16.5" customHeight="1" x14ac:dyDescent="0.4"/>
    <row r="31" spans="1:11" ht="41.25" customHeight="1" x14ac:dyDescent="0.4">
      <c r="A31" s="130" t="s">
        <v>258</v>
      </c>
      <c r="B31" s="130"/>
      <c r="C31" s="130"/>
      <c r="D31" s="130"/>
      <c r="E31" s="130"/>
      <c r="F31" s="130"/>
      <c r="G31" s="130"/>
      <c r="H31" s="130"/>
      <c r="I31" s="130"/>
      <c r="J31" s="130"/>
      <c r="K31" s="130"/>
    </row>
    <row r="32" spans="1:11" ht="16.5" customHeight="1" x14ac:dyDescent="0.4"/>
    <row r="33" spans="5:7" ht="16.5" customHeight="1" x14ac:dyDescent="0.4"/>
    <row r="34" spans="5:7" ht="16.5" customHeight="1" x14ac:dyDescent="0.4"/>
    <row r="35" spans="5:7" ht="16.5" customHeight="1" x14ac:dyDescent="0.4"/>
    <row r="36" spans="5:7" ht="16.5" customHeight="1" x14ac:dyDescent="0.4"/>
    <row r="37" spans="5:7" ht="16.5" customHeight="1" x14ac:dyDescent="0.4"/>
    <row r="38" spans="5:7" ht="16.5" customHeight="1" x14ac:dyDescent="0.4"/>
    <row r="39" spans="5:7" ht="16.5" customHeight="1" x14ac:dyDescent="0.4"/>
    <row r="40" spans="5:7" ht="16.5" customHeight="1" x14ac:dyDescent="0.4"/>
    <row r="41" spans="5:7" ht="16.5" customHeight="1" x14ac:dyDescent="0.4"/>
    <row r="42" spans="5:7" ht="16.5" customHeight="1" x14ac:dyDescent="0.4">
      <c r="E42" s="7"/>
      <c r="F42" s="7"/>
      <c r="G42" s="7"/>
    </row>
    <row r="43" spans="5:7" ht="16.5" customHeight="1" x14ac:dyDescent="0.4">
      <c r="E43" s="7"/>
      <c r="F43" s="7"/>
      <c r="G43" s="7"/>
    </row>
    <row r="44" spans="5:7" ht="16.5" customHeight="1" x14ac:dyDescent="0.4"/>
    <row r="45" spans="5:7" ht="16.5" customHeight="1" x14ac:dyDescent="0.4"/>
    <row r="46" spans="5:7" ht="16.5" customHeight="1" x14ac:dyDescent="0.4"/>
    <row r="47" spans="5:7" ht="16.5" customHeight="1" x14ac:dyDescent="0.4"/>
    <row r="48" spans="5:7" ht="16.5" customHeight="1" x14ac:dyDescent="0.4"/>
    <row r="49" spans="1:11" ht="16.5" customHeight="1" x14ac:dyDescent="0.4"/>
    <row r="50" spans="1:11" ht="16.5" customHeight="1" x14ac:dyDescent="0.4"/>
    <row r="51" spans="1:11" ht="16.5" customHeight="1" x14ac:dyDescent="0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ht="15.75" customHeight="1" thickBot="1" x14ac:dyDescent="0.4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mergeCells count="2">
    <mergeCell ref="A31:K31"/>
    <mergeCell ref="B17:J17"/>
  </mergeCells>
  <phoneticPr fontId="25" type="noConversion"/>
  <pageMargins left="0.59055118110236227" right="0.59055118110236227" top="0.59055118110236227" bottom="0.59055118110236227" header="0.31496062992125984" footer="0.31496062992125984"/>
  <pageSetup paperSize="9" scale="80" orientation="portrait" r:id="rId1"/>
  <headerFooter>
    <oddHeader xml:space="preserve">&amp;L보안 취약성 점검&amp;RUNIX 서버 취약점 점검 상세 보고서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4"/>
  <sheetViews>
    <sheetView view="pageLayout" zoomScale="70" zoomScaleNormal="85" zoomScaleSheetLayoutView="100" zoomScalePageLayoutView="70" workbookViewId="0">
      <selection activeCell="B5" sqref="B5:B7"/>
    </sheetView>
  </sheetViews>
  <sheetFormatPr defaultRowHeight="17.399999999999999" x14ac:dyDescent="0.4"/>
  <cols>
    <col min="1" max="1" width="6" customWidth="1"/>
    <col min="2" max="2" width="12.5" customWidth="1"/>
    <col min="3" max="3" width="24" customWidth="1"/>
    <col min="4" max="4" width="26.69921875" customWidth="1"/>
    <col min="5" max="5" width="14.5" customWidth="1"/>
    <col min="6" max="6" width="8.19921875" style="39" customWidth="1"/>
  </cols>
  <sheetData>
    <row r="1" spans="1:7" ht="30" x14ac:dyDescent="0.4">
      <c r="A1" s="132" t="s">
        <v>8</v>
      </c>
      <c r="B1" s="132"/>
      <c r="C1" s="132"/>
      <c r="D1" s="132"/>
      <c r="E1" s="132"/>
      <c r="F1" s="132"/>
    </row>
    <row r="2" spans="1:7" ht="6" customHeight="1" thickBot="1" x14ac:dyDescent="0.45">
      <c r="A2" s="37"/>
      <c r="B2" s="37"/>
      <c r="C2" s="37"/>
      <c r="D2" s="37"/>
      <c r="E2" s="37"/>
    </row>
    <row r="3" spans="1:7" s="1" customFormat="1" ht="21.9" customHeight="1" thickBot="1" x14ac:dyDescent="0.45">
      <c r="A3" s="65" t="s">
        <v>5</v>
      </c>
      <c r="B3" s="66" t="s">
        <v>211</v>
      </c>
      <c r="C3" s="66" t="s">
        <v>255</v>
      </c>
      <c r="D3" s="66" t="s">
        <v>6</v>
      </c>
      <c r="E3" s="66" t="s">
        <v>7</v>
      </c>
      <c r="F3" s="66" t="s">
        <v>212</v>
      </c>
      <c r="G3" s="38"/>
    </row>
    <row r="4" spans="1:7" ht="22.5" customHeight="1" x14ac:dyDescent="0.4">
      <c r="A4" s="72">
        <v>1</v>
      </c>
      <c r="B4" s="73" t="s">
        <v>256</v>
      </c>
      <c r="C4" s="24" t="s">
        <v>251</v>
      </c>
      <c r="D4" s="74" t="str">
        <f t="shared" ref="D4:D7" ca="1" si="0">INDIRECT("'"&amp;INDIRECT("C"&amp;ROW())&amp;"'!C2")</f>
        <v>Ubuntu 16.04 LTS</v>
      </c>
      <c r="E4" s="74" t="str">
        <f t="shared" ref="E4:E7" ca="1" si="1">INDIRECT("'"&amp;INDIRECT("C"&amp;ROW())&amp;"'!C3")</f>
        <v>192.168.60.128</v>
      </c>
      <c r="F4" s="74"/>
      <c r="G4" s="6"/>
    </row>
    <row r="5" spans="1:7" ht="22.5" customHeight="1" x14ac:dyDescent="0.4">
      <c r="A5" s="75">
        <v>2</v>
      </c>
      <c r="B5" s="133" t="s">
        <v>257</v>
      </c>
      <c r="C5" s="25" t="s">
        <v>252</v>
      </c>
      <c r="D5" s="76" t="str">
        <f t="shared" ca="1" si="0"/>
        <v>Ubuntu 16.04 LTS</v>
      </c>
      <c r="E5" s="76" t="str">
        <f t="shared" ca="1" si="1"/>
        <v>192.168.60.134</v>
      </c>
      <c r="F5" s="76"/>
      <c r="G5" s="6"/>
    </row>
    <row r="6" spans="1:7" ht="22.5" customHeight="1" x14ac:dyDescent="0.4">
      <c r="A6" s="75">
        <v>3</v>
      </c>
      <c r="B6" s="134"/>
      <c r="C6" s="25" t="s">
        <v>253</v>
      </c>
      <c r="D6" s="76" t="str">
        <f t="shared" ca="1" si="0"/>
        <v>Ubuntu 16.04 LTS</v>
      </c>
      <c r="E6" s="76" t="str">
        <f t="shared" ca="1" si="1"/>
        <v>192.168.60.135</v>
      </c>
      <c r="F6" s="76"/>
      <c r="G6" s="6"/>
    </row>
    <row r="7" spans="1:7" ht="22.5" customHeight="1" thickBot="1" x14ac:dyDescent="0.45">
      <c r="A7" s="70">
        <v>4</v>
      </c>
      <c r="B7" s="135"/>
      <c r="C7" s="29" t="s">
        <v>254</v>
      </c>
      <c r="D7" s="77" t="str">
        <f t="shared" ca="1" si="0"/>
        <v>Ubuntu 16.04 LTS</v>
      </c>
      <c r="E7" s="77" t="str">
        <f t="shared" ca="1" si="1"/>
        <v>192.168.60.136</v>
      </c>
      <c r="F7" s="77"/>
      <c r="G7" s="6"/>
    </row>
    <row r="8" spans="1:7" ht="22.5" customHeight="1" x14ac:dyDescent="0.4">
      <c r="A8" s="90"/>
      <c r="B8" s="91"/>
      <c r="C8" s="91"/>
      <c r="D8" s="92"/>
      <c r="E8" s="92"/>
      <c r="F8" s="93"/>
      <c r="G8" s="6"/>
    </row>
    <row r="9" spans="1:7" ht="22.5" customHeight="1" x14ac:dyDescent="0.4">
      <c r="A9" s="79"/>
      <c r="B9" s="80"/>
      <c r="C9" s="80"/>
      <c r="D9" s="81"/>
      <c r="E9" s="81"/>
      <c r="F9" s="89"/>
    </row>
    <row r="10" spans="1:7" ht="22.5" customHeight="1" x14ac:dyDescent="0.4">
      <c r="A10" s="79"/>
      <c r="B10" s="82"/>
      <c r="C10" s="82"/>
      <c r="D10" s="81"/>
      <c r="E10" s="81"/>
      <c r="F10" s="89"/>
    </row>
    <row r="11" spans="1:7" ht="22.5" customHeight="1" x14ac:dyDescent="0.4">
      <c r="A11" s="79"/>
      <c r="B11" s="82"/>
      <c r="C11" s="82"/>
      <c r="D11" s="81"/>
      <c r="E11" s="81"/>
      <c r="F11" s="89"/>
    </row>
    <row r="12" spans="1:7" x14ac:dyDescent="0.4">
      <c r="A12" s="83"/>
      <c r="B12" s="84"/>
      <c r="C12" s="84"/>
      <c r="D12" s="84"/>
      <c r="E12" s="84"/>
      <c r="F12" s="85"/>
    </row>
    <row r="13" spans="1:7" x14ac:dyDescent="0.4">
      <c r="A13" s="86"/>
      <c r="B13" s="87"/>
      <c r="C13" s="87"/>
      <c r="D13" s="87"/>
      <c r="E13" s="84"/>
      <c r="F13" s="88"/>
    </row>
    <row r="14" spans="1:7" x14ac:dyDescent="0.4">
      <c r="E14" s="78"/>
    </row>
  </sheetData>
  <mergeCells count="2">
    <mergeCell ref="A1:F1"/>
    <mergeCell ref="B5:B7"/>
  </mergeCells>
  <phoneticPr fontId="25" type="noConversion"/>
  <printOptions horizontalCentered="1"/>
  <pageMargins left="0.59055118110236227" right="0.59055118110236227" top="0.59055118110236227" bottom="0.59055118110236227" header="0.31496062992125984" footer="0.31496062992125984"/>
  <pageSetup paperSize="9" scale="92" orientation="portrait" r:id="rId1"/>
  <headerFooter>
    <oddHeader>&amp;L&amp;"-,굵게"&amp;9보안 취약성 점검
&amp;R&amp;"-,굵게"&amp;9Unix 취약점 점검 상세 보고서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T94"/>
  <sheetViews>
    <sheetView showGridLines="0" tabSelected="1" zoomScale="80" zoomScaleNormal="80" zoomScaleSheetLayoutView="55" zoomScalePageLayoutView="85" workbookViewId="0">
      <pane xSplit="18" ySplit="3" topLeftCell="Y4" activePane="bottomRight" state="frozen"/>
      <selection pane="topRight" activeCell="S1" sqref="S1"/>
      <selection pane="bottomLeft" activeCell="A4" sqref="A4"/>
      <selection pane="bottomRight" activeCell="E5" sqref="E5"/>
    </sheetView>
  </sheetViews>
  <sheetFormatPr defaultRowHeight="17.399999999999999" x14ac:dyDescent="0.4"/>
  <cols>
    <col min="1" max="2" width="5.59765625" customWidth="1"/>
    <col min="3" max="3" width="40.69921875" customWidth="1"/>
    <col min="4" max="4" width="6" bestFit="1" customWidth="1"/>
    <col min="5" max="5" width="4.59765625" customWidth="1"/>
    <col min="6" max="6" width="13" customWidth="1"/>
    <col min="7" max="8" width="6" hidden="1" customWidth="1"/>
    <col min="9" max="9" width="13" customWidth="1"/>
    <col min="10" max="11" width="6" hidden="1" customWidth="1"/>
    <col min="12" max="12" width="13" customWidth="1"/>
    <col min="13" max="14" width="6" hidden="1" customWidth="1"/>
    <col min="15" max="15" width="13" customWidth="1"/>
    <col min="16" max="17" width="6" hidden="1" customWidth="1"/>
    <col min="18" max="18" width="13.09765625" customWidth="1"/>
  </cols>
  <sheetData>
    <row r="1" spans="1:18" ht="30" x14ac:dyDescent="0.4">
      <c r="A1" s="138" t="s">
        <v>222</v>
      </c>
      <c r="B1" s="138"/>
      <c r="C1" s="138"/>
      <c r="D1" s="138"/>
      <c r="E1" s="138"/>
      <c r="F1" s="23"/>
      <c r="G1" s="23"/>
      <c r="H1" s="23"/>
    </row>
    <row r="2" spans="1:18" ht="6" customHeight="1" thickBot="1" x14ac:dyDescent="0.45">
      <c r="A2" s="10"/>
      <c r="B2" s="10"/>
      <c r="C2" s="10"/>
      <c r="D2" s="10"/>
      <c r="E2" s="23"/>
      <c r="F2" s="23"/>
      <c r="G2" s="23"/>
      <c r="H2" s="23"/>
    </row>
    <row r="3" spans="1:18" ht="27" thickBot="1" x14ac:dyDescent="0.45">
      <c r="A3" s="139" t="s">
        <v>0</v>
      </c>
      <c r="B3" s="140"/>
      <c r="C3" s="67" t="s">
        <v>14</v>
      </c>
      <c r="D3" s="67" t="s">
        <v>1</v>
      </c>
      <c r="E3" s="67" t="s">
        <v>9</v>
      </c>
      <c r="F3" s="67" t="str">
        <f ca="1">INDIRECT("'"&amp;INDIRECT("점검대상!C"&amp;COLUMN()/3+2)&amp;"'!C1")</f>
        <v>Web Server</v>
      </c>
      <c r="G3" s="67" t="s">
        <v>128</v>
      </c>
      <c r="H3" s="67" t="s">
        <v>129</v>
      </c>
      <c r="I3" s="67" t="str">
        <f ca="1">INDIRECT("'"&amp;INDIRECT("점검대상!C"&amp;COLUMN()/3+2)&amp;"'!C1")</f>
        <v>Member DB</v>
      </c>
      <c r="J3" s="67" t="s">
        <v>128</v>
      </c>
      <c r="K3" s="67" t="s">
        <v>129</v>
      </c>
      <c r="L3" s="67" t="str">
        <f ca="1">INDIRECT("'"&amp;INDIRECT("점검대상!C"&amp;COLUMN()/3+2)&amp;"'!C1")</f>
        <v>Goods DB</v>
      </c>
      <c r="M3" s="67" t="s">
        <v>128</v>
      </c>
      <c r="N3" s="67" t="s">
        <v>129</v>
      </c>
      <c r="O3" s="67" t="str">
        <f ca="1">INDIRECT("'"&amp;INDIRECT("점검대상!C"&amp;COLUMN()/3+2)&amp;"'!C1")</f>
        <v>Order DB</v>
      </c>
      <c r="P3" s="67" t="s">
        <v>128</v>
      </c>
      <c r="Q3" s="67" t="s">
        <v>129</v>
      </c>
      <c r="R3" s="67" t="s">
        <v>164</v>
      </c>
    </row>
    <row r="4" spans="1:18" ht="13.5" hidden="1" customHeight="1" x14ac:dyDescent="0.4">
      <c r="A4" s="141" t="s">
        <v>130</v>
      </c>
      <c r="B4" s="40" t="s">
        <v>15</v>
      </c>
      <c r="C4" s="41" t="s">
        <v>131</v>
      </c>
      <c r="D4" s="40" t="s">
        <v>2</v>
      </c>
      <c r="E4" s="24">
        <f>IF(D4="상", 10, IF(D4="중", 8, IF(D4="하",6, 0)))</f>
        <v>10</v>
      </c>
      <c r="F4" s="24" t="str">
        <f ca="1">INDIRECT("'"&amp;INDIRECT("점검대상!C"&amp;COLUMN()/3+2)&amp;"'!E"&amp;ROW()+2)</f>
        <v>양호</v>
      </c>
      <c r="G4" s="33">
        <f t="shared" ref="G4:G67" ca="1" si="0">IF(F4="N/A",0,$E4)</f>
        <v>10</v>
      </c>
      <c r="H4" s="30">
        <f t="shared" ref="H4:H67" ca="1" si="1">SUMPRODUCT(N($A$88:$A$93=$D4)*($B$88:$B$93=F4)*($C$88:$C$93))</f>
        <v>0</v>
      </c>
      <c r="I4" s="24" t="str">
        <f ca="1">INDIRECT("'"&amp;INDIRECT("점검대상!C"&amp;COLUMN()/3+2)&amp;"'!E"&amp;ROW()+2)</f>
        <v>양호</v>
      </c>
      <c r="J4" s="33">
        <f t="shared" ref="J4:J67" ca="1" si="2">IF(I4="N/A",0,$E4)</f>
        <v>10</v>
      </c>
      <c r="K4" s="30">
        <f t="shared" ref="K4:K67" ca="1" si="3">SUMPRODUCT(N($A$88:$A$93=$D4)*($B$88:$B$93=I4)*($C$88:$C$93))</f>
        <v>0</v>
      </c>
      <c r="L4" s="24" t="str">
        <f ca="1">INDIRECT("'"&amp;INDIRECT("점검대상!C"&amp;COLUMN()/3+2)&amp;"'!E"&amp;ROW()+2)</f>
        <v>양호</v>
      </c>
      <c r="M4" s="33">
        <f t="shared" ref="M4:M67" ca="1" si="4">IF(L4="N/A",0,$E4)</f>
        <v>10</v>
      </c>
      <c r="N4" s="30">
        <f t="shared" ref="N4:N67" ca="1" si="5">SUMPRODUCT(N($A$88:$A$93=$D4)*($B$88:$B$93=L4)*($C$88:$C$93))</f>
        <v>0</v>
      </c>
      <c r="O4" s="24" t="str">
        <f ca="1">INDIRECT("'"&amp;INDIRECT("점검대상!C"&amp;COLUMN()/3+2)&amp;"'!E"&amp;ROW()+2)</f>
        <v>양호</v>
      </c>
      <c r="P4" s="33">
        <f t="shared" ref="P4:P67" ca="1" si="6">IF(O4="N/A",0,$E4)</f>
        <v>10</v>
      </c>
      <c r="Q4" s="30">
        <f t="shared" ref="Q4:Q67" ca="1" si="7">SUMPRODUCT(N($A$88:$A$93=$D4)*($B$88:$B$93=O4)*($C$88:$C$93))</f>
        <v>0</v>
      </c>
      <c r="R4" s="24">
        <f t="shared" ref="R4:R35" ca="1" si="8">COUNTIF(F4:Q4,"취약")</f>
        <v>0</v>
      </c>
    </row>
    <row r="5" spans="1:18" ht="13.5" customHeight="1" x14ac:dyDescent="0.4">
      <c r="A5" s="142"/>
      <c r="B5" s="4" t="s">
        <v>16</v>
      </c>
      <c r="C5" s="42" t="s">
        <v>132</v>
      </c>
      <c r="D5" s="4" t="s">
        <v>2</v>
      </c>
      <c r="E5" s="25">
        <f t="shared" ref="E5:E68" si="9">IF(D5="상", 10, IF(D5="중", 8, IF(D5="하",6, 0)))</f>
        <v>10</v>
      </c>
      <c r="F5" s="25" t="str">
        <f ca="1">INDIRECT("'"&amp;INDIRECT("점검대상!C"&amp;COLUMN()/3+2)&amp;"'!E"&amp;ROW()+2)</f>
        <v>취약</v>
      </c>
      <c r="G5" s="34">
        <f t="shared" ca="1" si="0"/>
        <v>10</v>
      </c>
      <c r="H5" s="31">
        <f t="shared" ca="1" si="1"/>
        <v>10</v>
      </c>
      <c r="I5" s="25" t="str">
        <f ca="1">INDIRECT("'"&amp;INDIRECT("점검대상!C"&amp;COLUMN()/3+2)&amp;"'!E"&amp;ROW()+2)</f>
        <v>취약</v>
      </c>
      <c r="J5" s="34">
        <f t="shared" ca="1" si="2"/>
        <v>10</v>
      </c>
      <c r="K5" s="31">
        <f t="shared" ca="1" si="3"/>
        <v>10</v>
      </c>
      <c r="L5" s="25" t="str">
        <f ca="1">INDIRECT("'"&amp;INDIRECT("점검대상!C"&amp;COLUMN()/3+2)&amp;"'!E"&amp;ROW()+2)</f>
        <v>취약</v>
      </c>
      <c r="M5" s="34">
        <f t="shared" ca="1" si="4"/>
        <v>10</v>
      </c>
      <c r="N5" s="31">
        <f t="shared" ca="1" si="5"/>
        <v>10</v>
      </c>
      <c r="O5" s="25" t="str">
        <f ca="1">INDIRECT("'"&amp;INDIRECT("점검대상!C"&amp;COLUMN()/3+2)&amp;"'!E"&amp;ROW()+2)</f>
        <v>취약</v>
      </c>
      <c r="P5" s="34">
        <f t="shared" ca="1" si="6"/>
        <v>10</v>
      </c>
      <c r="Q5" s="31">
        <f t="shared" ca="1" si="7"/>
        <v>10</v>
      </c>
      <c r="R5" s="25">
        <f t="shared" ca="1" si="8"/>
        <v>4</v>
      </c>
    </row>
    <row r="6" spans="1:18" ht="13.5" customHeight="1" x14ac:dyDescent="0.4">
      <c r="A6" s="142"/>
      <c r="B6" s="4" t="s">
        <v>17</v>
      </c>
      <c r="C6" s="42" t="s">
        <v>133</v>
      </c>
      <c r="D6" s="4" t="s">
        <v>2</v>
      </c>
      <c r="E6" s="25">
        <f t="shared" si="9"/>
        <v>10</v>
      </c>
      <c r="F6" s="25" t="str">
        <f t="shared" ref="F6:O69" ca="1" si="10">INDIRECT("'"&amp;INDIRECT("점검대상!C"&amp;COLUMN()/3+2)&amp;"'!E"&amp;ROW()+2)</f>
        <v>취약</v>
      </c>
      <c r="G6" s="34">
        <f t="shared" ca="1" si="0"/>
        <v>10</v>
      </c>
      <c r="H6" s="31">
        <f t="shared" ca="1" si="1"/>
        <v>10</v>
      </c>
      <c r="I6" s="25" t="str">
        <f t="shared" ca="1" si="10"/>
        <v>취약</v>
      </c>
      <c r="J6" s="34">
        <f t="shared" ca="1" si="2"/>
        <v>10</v>
      </c>
      <c r="K6" s="31">
        <f t="shared" ca="1" si="3"/>
        <v>10</v>
      </c>
      <c r="L6" s="25" t="str">
        <f t="shared" ca="1" si="10"/>
        <v>취약</v>
      </c>
      <c r="M6" s="34">
        <f t="shared" ca="1" si="4"/>
        <v>10</v>
      </c>
      <c r="N6" s="31">
        <f t="shared" ca="1" si="5"/>
        <v>10</v>
      </c>
      <c r="O6" s="25" t="str">
        <f t="shared" ca="1" si="10"/>
        <v>취약</v>
      </c>
      <c r="P6" s="34">
        <f t="shared" ca="1" si="6"/>
        <v>10</v>
      </c>
      <c r="Q6" s="31">
        <f t="shared" ca="1" si="7"/>
        <v>10</v>
      </c>
      <c r="R6" s="25">
        <f t="shared" ca="1" si="8"/>
        <v>4</v>
      </c>
    </row>
    <row r="7" spans="1:18" ht="13.5" hidden="1" customHeight="1" x14ac:dyDescent="0.4">
      <c r="A7" s="142"/>
      <c r="B7" s="4" t="s">
        <v>18</v>
      </c>
      <c r="C7" s="42" t="s">
        <v>19</v>
      </c>
      <c r="D7" s="4" t="s">
        <v>2</v>
      </c>
      <c r="E7" s="25">
        <f t="shared" si="9"/>
        <v>10</v>
      </c>
      <c r="F7" s="25" t="str">
        <f t="shared" ca="1" si="10"/>
        <v>양호</v>
      </c>
      <c r="G7" s="34">
        <f t="shared" ca="1" si="0"/>
        <v>10</v>
      </c>
      <c r="H7" s="31">
        <f t="shared" ca="1" si="1"/>
        <v>0</v>
      </c>
      <c r="I7" s="25" t="str">
        <f t="shared" ca="1" si="10"/>
        <v>양호</v>
      </c>
      <c r="J7" s="34">
        <f t="shared" ca="1" si="2"/>
        <v>10</v>
      </c>
      <c r="K7" s="31">
        <f t="shared" ca="1" si="3"/>
        <v>0</v>
      </c>
      <c r="L7" s="25" t="str">
        <f t="shared" ca="1" si="10"/>
        <v>양호</v>
      </c>
      <c r="M7" s="34">
        <f t="shared" ca="1" si="4"/>
        <v>10</v>
      </c>
      <c r="N7" s="31">
        <f t="shared" ca="1" si="5"/>
        <v>0</v>
      </c>
      <c r="O7" s="25" t="str">
        <f t="shared" ca="1" si="10"/>
        <v>양호</v>
      </c>
      <c r="P7" s="34">
        <f t="shared" ca="1" si="6"/>
        <v>10</v>
      </c>
      <c r="Q7" s="31">
        <f t="shared" ca="1" si="7"/>
        <v>0</v>
      </c>
      <c r="R7" s="25">
        <f t="shared" ca="1" si="8"/>
        <v>0</v>
      </c>
    </row>
    <row r="8" spans="1:18" ht="13.5" hidden="1" customHeight="1" x14ac:dyDescent="0.4">
      <c r="A8" s="142"/>
      <c r="B8" s="4" t="s">
        <v>20</v>
      </c>
      <c r="C8" s="42" t="s">
        <v>21</v>
      </c>
      <c r="D8" s="4" t="s">
        <v>10</v>
      </c>
      <c r="E8" s="25">
        <f t="shared" si="9"/>
        <v>8</v>
      </c>
      <c r="F8" s="25" t="str">
        <f t="shared" ca="1" si="10"/>
        <v>양호</v>
      </c>
      <c r="G8" s="34">
        <f t="shared" ca="1" si="0"/>
        <v>8</v>
      </c>
      <c r="H8" s="31">
        <f t="shared" ca="1" si="1"/>
        <v>0</v>
      </c>
      <c r="I8" s="25" t="str">
        <f t="shared" ca="1" si="10"/>
        <v>양호</v>
      </c>
      <c r="J8" s="34">
        <f t="shared" ca="1" si="2"/>
        <v>8</v>
      </c>
      <c r="K8" s="31">
        <f t="shared" ca="1" si="3"/>
        <v>0</v>
      </c>
      <c r="L8" s="25" t="str">
        <f t="shared" ca="1" si="10"/>
        <v>양호</v>
      </c>
      <c r="M8" s="34">
        <f t="shared" ca="1" si="4"/>
        <v>8</v>
      </c>
      <c r="N8" s="31">
        <f t="shared" ca="1" si="5"/>
        <v>0</v>
      </c>
      <c r="O8" s="25" t="str">
        <f t="shared" ca="1" si="10"/>
        <v>양호</v>
      </c>
      <c r="P8" s="34">
        <f t="shared" ca="1" si="6"/>
        <v>8</v>
      </c>
      <c r="Q8" s="31">
        <f t="shared" ca="1" si="7"/>
        <v>0</v>
      </c>
      <c r="R8" s="25">
        <f t="shared" ca="1" si="8"/>
        <v>0</v>
      </c>
    </row>
    <row r="9" spans="1:18" ht="13.5" customHeight="1" x14ac:dyDescent="0.4">
      <c r="A9" s="142"/>
      <c r="B9" s="4" t="s">
        <v>22</v>
      </c>
      <c r="C9" s="42" t="s">
        <v>134</v>
      </c>
      <c r="D9" s="4" t="s">
        <v>12</v>
      </c>
      <c r="E9" s="25">
        <f t="shared" si="9"/>
        <v>6</v>
      </c>
      <c r="F9" s="25" t="str">
        <f t="shared" ca="1" si="10"/>
        <v>취약</v>
      </c>
      <c r="G9" s="34">
        <f t="shared" ca="1" si="0"/>
        <v>6</v>
      </c>
      <c r="H9" s="31">
        <f t="shared" ca="1" si="1"/>
        <v>6</v>
      </c>
      <c r="I9" s="25" t="str">
        <f t="shared" ca="1" si="10"/>
        <v>취약</v>
      </c>
      <c r="J9" s="34">
        <f t="shared" ca="1" si="2"/>
        <v>6</v>
      </c>
      <c r="K9" s="31">
        <f t="shared" ca="1" si="3"/>
        <v>6</v>
      </c>
      <c r="L9" s="25" t="str">
        <f t="shared" ca="1" si="10"/>
        <v>취약</v>
      </c>
      <c r="M9" s="34">
        <f t="shared" ca="1" si="4"/>
        <v>6</v>
      </c>
      <c r="N9" s="31">
        <f t="shared" ca="1" si="5"/>
        <v>6</v>
      </c>
      <c r="O9" s="25" t="str">
        <f t="shared" ca="1" si="10"/>
        <v>취약</v>
      </c>
      <c r="P9" s="34">
        <f t="shared" ca="1" si="6"/>
        <v>6</v>
      </c>
      <c r="Q9" s="31">
        <f t="shared" ca="1" si="7"/>
        <v>6</v>
      </c>
      <c r="R9" s="25">
        <f t="shared" ca="1" si="8"/>
        <v>4</v>
      </c>
    </row>
    <row r="10" spans="1:18" ht="13.5" customHeight="1" x14ac:dyDescent="0.4">
      <c r="A10" s="142"/>
      <c r="B10" s="4" t="s">
        <v>23</v>
      </c>
      <c r="C10" s="42" t="s">
        <v>135</v>
      </c>
      <c r="D10" s="4" t="s">
        <v>10</v>
      </c>
      <c r="E10" s="25">
        <f t="shared" si="9"/>
        <v>8</v>
      </c>
      <c r="F10" s="25" t="str">
        <f t="shared" ca="1" si="10"/>
        <v>취약</v>
      </c>
      <c r="G10" s="34">
        <f t="shared" ca="1" si="0"/>
        <v>8</v>
      </c>
      <c r="H10" s="31">
        <f t="shared" ca="1" si="1"/>
        <v>8</v>
      </c>
      <c r="I10" s="25" t="str">
        <f t="shared" ca="1" si="10"/>
        <v>취약</v>
      </c>
      <c r="J10" s="34">
        <f t="shared" ca="1" si="2"/>
        <v>8</v>
      </c>
      <c r="K10" s="31">
        <f t="shared" ca="1" si="3"/>
        <v>8</v>
      </c>
      <c r="L10" s="25" t="str">
        <f t="shared" ca="1" si="10"/>
        <v>취약</v>
      </c>
      <c r="M10" s="34">
        <f t="shared" ca="1" si="4"/>
        <v>8</v>
      </c>
      <c r="N10" s="31">
        <f t="shared" ca="1" si="5"/>
        <v>8</v>
      </c>
      <c r="O10" s="25" t="str">
        <f t="shared" ca="1" si="10"/>
        <v>취약</v>
      </c>
      <c r="P10" s="34">
        <f t="shared" ca="1" si="6"/>
        <v>8</v>
      </c>
      <c r="Q10" s="31">
        <f t="shared" ca="1" si="7"/>
        <v>8</v>
      </c>
      <c r="R10" s="25">
        <f t="shared" ca="1" si="8"/>
        <v>4</v>
      </c>
    </row>
    <row r="11" spans="1:18" ht="13.5" customHeight="1" x14ac:dyDescent="0.4">
      <c r="A11" s="142"/>
      <c r="B11" s="4" t="s">
        <v>24</v>
      </c>
      <c r="C11" s="42" t="s">
        <v>136</v>
      </c>
      <c r="D11" s="4" t="s">
        <v>10</v>
      </c>
      <c r="E11" s="25">
        <f t="shared" si="9"/>
        <v>8</v>
      </c>
      <c r="F11" s="25" t="str">
        <f t="shared" ca="1" si="10"/>
        <v>취약</v>
      </c>
      <c r="G11" s="34">
        <f t="shared" ca="1" si="0"/>
        <v>8</v>
      </c>
      <c r="H11" s="31">
        <f t="shared" ca="1" si="1"/>
        <v>8</v>
      </c>
      <c r="I11" s="25" t="str">
        <f t="shared" ca="1" si="10"/>
        <v>취약</v>
      </c>
      <c r="J11" s="34">
        <f t="shared" ca="1" si="2"/>
        <v>8</v>
      </c>
      <c r="K11" s="31">
        <f t="shared" ca="1" si="3"/>
        <v>8</v>
      </c>
      <c r="L11" s="25" t="str">
        <f t="shared" ca="1" si="10"/>
        <v>취약</v>
      </c>
      <c r="M11" s="34">
        <f t="shared" ca="1" si="4"/>
        <v>8</v>
      </c>
      <c r="N11" s="31">
        <f t="shared" ca="1" si="5"/>
        <v>8</v>
      </c>
      <c r="O11" s="25" t="str">
        <f t="shared" ca="1" si="10"/>
        <v>취약</v>
      </c>
      <c r="P11" s="34">
        <f t="shared" ca="1" si="6"/>
        <v>8</v>
      </c>
      <c r="Q11" s="31">
        <f t="shared" ca="1" si="7"/>
        <v>8</v>
      </c>
      <c r="R11" s="25">
        <f t="shared" ca="1" si="8"/>
        <v>4</v>
      </c>
    </row>
    <row r="12" spans="1:18" ht="13.5" customHeight="1" x14ac:dyDescent="0.4">
      <c r="A12" s="142"/>
      <c r="B12" s="4" t="s">
        <v>25</v>
      </c>
      <c r="C12" s="42" t="s">
        <v>137</v>
      </c>
      <c r="D12" s="4" t="s">
        <v>10</v>
      </c>
      <c r="E12" s="25">
        <f t="shared" si="9"/>
        <v>8</v>
      </c>
      <c r="F12" s="25" t="str">
        <f t="shared" ca="1" si="10"/>
        <v>취약</v>
      </c>
      <c r="G12" s="34">
        <f t="shared" ca="1" si="0"/>
        <v>8</v>
      </c>
      <c r="H12" s="31">
        <f t="shared" ca="1" si="1"/>
        <v>8</v>
      </c>
      <c r="I12" s="25" t="str">
        <f t="shared" ca="1" si="10"/>
        <v>취약</v>
      </c>
      <c r="J12" s="34">
        <f t="shared" ca="1" si="2"/>
        <v>8</v>
      </c>
      <c r="K12" s="31">
        <f t="shared" ca="1" si="3"/>
        <v>8</v>
      </c>
      <c r="L12" s="25" t="str">
        <f t="shared" ca="1" si="10"/>
        <v>취약</v>
      </c>
      <c r="M12" s="34">
        <f t="shared" ca="1" si="4"/>
        <v>8</v>
      </c>
      <c r="N12" s="31">
        <f t="shared" ca="1" si="5"/>
        <v>8</v>
      </c>
      <c r="O12" s="25" t="str">
        <f t="shared" ca="1" si="10"/>
        <v>취약</v>
      </c>
      <c r="P12" s="34">
        <f t="shared" ca="1" si="6"/>
        <v>8</v>
      </c>
      <c r="Q12" s="31">
        <f t="shared" ca="1" si="7"/>
        <v>8</v>
      </c>
      <c r="R12" s="25">
        <f t="shared" ca="1" si="8"/>
        <v>4</v>
      </c>
    </row>
    <row r="13" spans="1:18" ht="13.5" customHeight="1" x14ac:dyDescent="0.4">
      <c r="A13" s="142"/>
      <c r="B13" s="4" t="s">
        <v>26</v>
      </c>
      <c r="C13" s="42" t="s">
        <v>3</v>
      </c>
      <c r="D13" s="4" t="s">
        <v>12</v>
      </c>
      <c r="E13" s="25">
        <f t="shared" si="9"/>
        <v>6</v>
      </c>
      <c r="F13" s="25" t="str">
        <f t="shared" ca="1" si="10"/>
        <v>취약</v>
      </c>
      <c r="G13" s="34">
        <f t="shared" ca="1" si="0"/>
        <v>6</v>
      </c>
      <c r="H13" s="31">
        <f t="shared" ca="1" si="1"/>
        <v>6</v>
      </c>
      <c r="I13" s="25" t="str">
        <f t="shared" ca="1" si="10"/>
        <v>취약</v>
      </c>
      <c r="J13" s="34">
        <f t="shared" ca="1" si="2"/>
        <v>6</v>
      </c>
      <c r="K13" s="31">
        <f t="shared" ca="1" si="3"/>
        <v>6</v>
      </c>
      <c r="L13" s="25" t="str">
        <f t="shared" ca="1" si="10"/>
        <v>취약</v>
      </c>
      <c r="M13" s="34">
        <f t="shared" ca="1" si="4"/>
        <v>6</v>
      </c>
      <c r="N13" s="31">
        <f t="shared" ca="1" si="5"/>
        <v>6</v>
      </c>
      <c r="O13" s="25" t="str">
        <f t="shared" ca="1" si="10"/>
        <v>취약</v>
      </c>
      <c r="P13" s="34">
        <f t="shared" ca="1" si="6"/>
        <v>6</v>
      </c>
      <c r="Q13" s="31">
        <f t="shared" ca="1" si="7"/>
        <v>6</v>
      </c>
      <c r="R13" s="25">
        <f t="shared" ca="1" si="8"/>
        <v>4</v>
      </c>
    </row>
    <row r="14" spans="1:18" ht="13.5" hidden="1" customHeight="1" x14ac:dyDescent="0.4">
      <c r="A14" s="142"/>
      <c r="B14" s="4" t="s">
        <v>27</v>
      </c>
      <c r="C14" s="42" t="s">
        <v>28</v>
      </c>
      <c r="D14" s="4" t="s">
        <v>12</v>
      </c>
      <c r="E14" s="25">
        <f t="shared" si="9"/>
        <v>6</v>
      </c>
      <c r="F14" s="25" t="str">
        <f t="shared" ca="1" si="10"/>
        <v>양호</v>
      </c>
      <c r="G14" s="34">
        <f t="shared" ca="1" si="0"/>
        <v>6</v>
      </c>
      <c r="H14" s="31">
        <f t="shared" ca="1" si="1"/>
        <v>0</v>
      </c>
      <c r="I14" s="25" t="str">
        <f t="shared" ca="1" si="10"/>
        <v>양호</v>
      </c>
      <c r="J14" s="34">
        <f t="shared" ca="1" si="2"/>
        <v>6</v>
      </c>
      <c r="K14" s="31">
        <f t="shared" ca="1" si="3"/>
        <v>0</v>
      </c>
      <c r="L14" s="25" t="str">
        <f t="shared" ca="1" si="10"/>
        <v>양호</v>
      </c>
      <c r="M14" s="34">
        <f t="shared" ca="1" si="4"/>
        <v>6</v>
      </c>
      <c r="N14" s="31">
        <f t="shared" ca="1" si="5"/>
        <v>0</v>
      </c>
      <c r="O14" s="25" t="str">
        <f t="shared" ca="1" si="10"/>
        <v>양호</v>
      </c>
      <c r="P14" s="34">
        <f t="shared" ca="1" si="6"/>
        <v>6</v>
      </c>
      <c r="Q14" s="31">
        <f t="shared" ca="1" si="7"/>
        <v>0</v>
      </c>
      <c r="R14" s="25">
        <f t="shared" ca="1" si="8"/>
        <v>0</v>
      </c>
    </row>
    <row r="15" spans="1:18" ht="13.5" customHeight="1" x14ac:dyDescent="0.4">
      <c r="A15" s="142"/>
      <c r="B15" s="4" t="s">
        <v>29</v>
      </c>
      <c r="C15" s="42" t="s">
        <v>30</v>
      </c>
      <c r="D15" s="4" t="s">
        <v>12</v>
      </c>
      <c r="E15" s="25">
        <f t="shared" si="9"/>
        <v>6</v>
      </c>
      <c r="F15" s="25" t="str">
        <f t="shared" ca="1" si="10"/>
        <v>취약</v>
      </c>
      <c r="G15" s="34">
        <f t="shared" ca="1" si="0"/>
        <v>6</v>
      </c>
      <c r="H15" s="31">
        <f t="shared" ca="1" si="1"/>
        <v>6</v>
      </c>
      <c r="I15" s="25" t="str">
        <f t="shared" ca="1" si="10"/>
        <v>취약</v>
      </c>
      <c r="J15" s="34">
        <f t="shared" ca="1" si="2"/>
        <v>6</v>
      </c>
      <c r="K15" s="31">
        <f t="shared" ca="1" si="3"/>
        <v>6</v>
      </c>
      <c r="L15" s="25" t="str">
        <f t="shared" ca="1" si="10"/>
        <v>취약</v>
      </c>
      <c r="M15" s="34">
        <f t="shared" ca="1" si="4"/>
        <v>6</v>
      </c>
      <c r="N15" s="31">
        <f t="shared" ca="1" si="5"/>
        <v>6</v>
      </c>
      <c r="O15" s="25" t="str">
        <f t="shared" ca="1" si="10"/>
        <v>취약</v>
      </c>
      <c r="P15" s="34">
        <f t="shared" ca="1" si="6"/>
        <v>6</v>
      </c>
      <c r="Q15" s="31">
        <f t="shared" ca="1" si="7"/>
        <v>6</v>
      </c>
      <c r="R15" s="25">
        <f t="shared" ca="1" si="8"/>
        <v>4</v>
      </c>
    </row>
    <row r="16" spans="1:18" ht="13.5" hidden="1" customHeight="1" x14ac:dyDescent="0.4">
      <c r="A16" s="142"/>
      <c r="B16" s="4" t="s">
        <v>31</v>
      </c>
      <c r="C16" s="42" t="s">
        <v>32</v>
      </c>
      <c r="D16" s="4" t="s">
        <v>10</v>
      </c>
      <c r="E16" s="25">
        <f t="shared" si="9"/>
        <v>8</v>
      </c>
      <c r="F16" s="25" t="str">
        <f t="shared" ca="1" si="10"/>
        <v>양호</v>
      </c>
      <c r="G16" s="34">
        <f t="shared" ca="1" si="0"/>
        <v>8</v>
      </c>
      <c r="H16" s="31">
        <f t="shared" ca="1" si="1"/>
        <v>0</v>
      </c>
      <c r="I16" s="25" t="str">
        <f t="shared" ca="1" si="10"/>
        <v>양호</v>
      </c>
      <c r="J16" s="34">
        <f t="shared" ca="1" si="2"/>
        <v>8</v>
      </c>
      <c r="K16" s="31">
        <f t="shared" ca="1" si="3"/>
        <v>0</v>
      </c>
      <c r="L16" s="25" t="str">
        <f t="shared" ca="1" si="10"/>
        <v>양호</v>
      </c>
      <c r="M16" s="34">
        <f t="shared" ca="1" si="4"/>
        <v>8</v>
      </c>
      <c r="N16" s="31">
        <f t="shared" ca="1" si="5"/>
        <v>0</v>
      </c>
      <c r="O16" s="25" t="str">
        <f t="shared" ca="1" si="10"/>
        <v>양호</v>
      </c>
      <c r="P16" s="34">
        <f t="shared" ca="1" si="6"/>
        <v>8</v>
      </c>
      <c r="Q16" s="31">
        <f t="shared" ca="1" si="7"/>
        <v>0</v>
      </c>
      <c r="R16" s="25">
        <f t="shared" ca="1" si="8"/>
        <v>0</v>
      </c>
    </row>
    <row r="17" spans="1:18" ht="13.5" hidden="1" customHeight="1" x14ac:dyDescent="0.4">
      <c r="A17" s="142"/>
      <c r="B17" s="4" t="s">
        <v>33</v>
      </c>
      <c r="C17" s="42" t="s">
        <v>138</v>
      </c>
      <c r="D17" s="4" t="s">
        <v>12</v>
      </c>
      <c r="E17" s="25">
        <f t="shared" si="9"/>
        <v>6</v>
      </c>
      <c r="F17" s="25" t="str">
        <f t="shared" ca="1" si="10"/>
        <v>양호</v>
      </c>
      <c r="G17" s="34">
        <f t="shared" ca="1" si="0"/>
        <v>6</v>
      </c>
      <c r="H17" s="31">
        <f t="shared" ca="1" si="1"/>
        <v>0</v>
      </c>
      <c r="I17" s="25" t="str">
        <f t="shared" ca="1" si="10"/>
        <v>양호</v>
      </c>
      <c r="J17" s="34">
        <f t="shared" ca="1" si="2"/>
        <v>6</v>
      </c>
      <c r="K17" s="31">
        <f t="shared" ca="1" si="3"/>
        <v>0</v>
      </c>
      <c r="L17" s="25" t="str">
        <f t="shared" ca="1" si="10"/>
        <v>양호</v>
      </c>
      <c r="M17" s="34">
        <f t="shared" ca="1" si="4"/>
        <v>6</v>
      </c>
      <c r="N17" s="31">
        <f t="shared" ca="1" si="5"/>
        <v>0</v>
      </c>
      <c r="O17" s="25" t="str">
        <f t="shared" ca="1" si="10"/>
        <v>양호</v>
      </c>
      <c r="P17" s="34">
        <f t="shared" ca="1" si="6"/>
        <v>6</v>
      </c>
      <c r="Q17" s="31">
        <f t="shared" ca="1" si="7"/>
        <v>0</v>
      </c>
      <c r="R17" s="25">
        <f t="shared" ca="1" si="8"/>
        <v>0</v>
      </c>
    </row>
    <row r="18" spans="1:18" ht="13.5" customHeight="1" x14ac:dyDescent="0.4">
      <c r="A18" s="142"/>
      <c r="B18" s="4" t="s">
        <v>34</v>
      </c>
      <c r="C18" s="42" t="s">
        <v>139</v>
      </c>
      <c r="D18" s="4" t="s">
        <v>12</v>
      </c>
      <c r="E18" s="25">
        <f t="shared" si="9"/>
        <v>6</v>
      </c>
      <c r="F18" s="25" t="str">
        <f t="shared" ca="1" si="10"/>
        <v>취약</v>
      </c>
      <c r="G18" s="34">
        <f t="shared" ca="1" si="0"/>
        <v>6</v>
      </c>
      <c r="H18" s="31">
        <f t="shared" ca="1" si="1"/>
        <v>6</v>
      </c>
      <c r="I18" s="25" t="str">
        <f t="shared" ca="1" si="10"/>
        <v>취약</v>
      </c>
      <c r="J18" s="34">
        <f t="shared" ca="1" si="2"/>
        <v>6</v>
      </c>
      <c r="K18" s="31">
        <f t="shared" ca="1" si="3"/>
        <v>6</v>
      </c>
      <c r="L18" s="25" t="str">
        <f t="shared" ca="1" si="10"/>
        <v>취약</v>
      </c>
      <c r="M18" s="34">
        <f t="shared" ca="1" si="4"/>
        <v>6</v>
      </c>
      <c r="N18" s="31">
        <f t="shared" ca="1" si="5"/>
        <v>6</v>
      </c>
      <c r="O18" s="25" t="str">
        <f t="shared" ca="1" si="10"/>
        <v>취약</v>
      </c>
      <c r="P18" s="34">
        <f t="shared" ca="1" si="6"/>
        <v>6</v>
      </c>
      <c r="Q18" s="31">
        <f t="shared" ca="1" si="7"/>
        <v>6</v>
      </c>
      <c r="R18" s="25">
        <f t="shared" ca="1" si="8"/>
        <v>4</v>
      </c>
    </row>
    <row r="19" spans="1:18" ht="13.5" hidden="1" customHeight="1" x14ac:dyDescent="0.4">
      <c r="A19" s="143" t="s">
        <v>140</v>
      </c>
      <c r="B19" s="2" t="s">
        <v>35</v>
      </c>
      <c r="C19" s="43" t="s">
        <v>141</v>
      </c>
      <c r="D19" s="2" t="s">
        <v>2</v>
      </c>
      <c r="E19" s="26">
        <f t="shared" si="9"/>
        <v>10</v>
      </c>
      <c r="F19" s="26" t="str">
        <f t="shared" ca="1" si="10"/>
        <v>양호</v>
      </c>
      <c r="G19" s="35">
        <f t="shared" ca="1" si="0"/>
        <v>10</v>
      </c>
      <c r="H19" s="32">
        <f t="shared" ca="1" si="1"/>
        <v>0</v>
      </c>
      <c r="I19" s="26" t="str">
        <f t="shared" ca="1" si="10"/>
        <v>양호</v>
      </c>
      <c r="J19" s="35">
        <f t="shared" ca="1" si="2"/>
        <v>10</v>
      </c>
      <c r="K19" s="32">
        <f t="shared" ca="1" si="3"/>
        <v>0</v>
      </c>
      <c r="L19" s="26" t="str">
        <f t="shared" ca="1" si="10"/>
        <v>양호</v>
      </c>
      <c r="M19" s="35">
        <f t="shared" ca="1" si="4"/>
        <v>10</v>
      </c>
      <c r="N19" s="32">
        <f t="shared" ca="1" si="5"/>
        <v>0</v>
      </c>
      <c r="O19" s="26" t="str">
        <f t="shared" ca="1" si="10"/>
        <v>양호</v>
      </c>
      <c r="P19" s="35">
        <f t="shared" ca="1" si="6"/>
        <v>10</v>
      </c>
      <c r="Q19" s="32">
        <f t="shared" ca="1" si="7"/>
        <v>0</v>
      </c>
      <c r="R19" s="26">
        <f t="shared" ca="1" si="8"/>
        <v>0</v>
      </c>
    </row>
    <row r="20" spans="1:18" ht="13.5" hidden="1" customHeight="1" x14ac:dyDescent="0.4">
      <c r="A20" s="143"/>
      <c r="B20" s="2" t="s">
        <v>36</v>
      </c>
      <c r="C20" s="43" t="s">
        <v>142</v>
      </c>
      <c r="D20" s="2" t="s">
        <v>2</v>
      </c>
      <c r="E20" s="26">
        <f t="shared" si="9"/>
        <v>10</v>
      </c>
      <c r="F20" s="26" t="str">
        <f t="shared" ca="1" si="10"/>
        <v>양호</v>
      </c>
      <c r="G20" s="35">
        <f t="shared" ca="1" si="0"/>
        <v>10</v>
      </c>
      <c r="H20" s="32">
        <f t="shared" ca="1" si="1"/>
        <v>0</v>
      </c>
      <c r="I20" s="26" t="str">
        <f t="shared" ca="1" si="10"/>
        <v>양호</v>
      </c>
      <c r="J20" s="35">
        <f t="shared" ca="1" si="2"/>
        <v>10</v>
      </c>
      <c r="K20" s="32">
        <f t="shared" ca="1" si="3"/>
        <v>0</v>
      </c>
      <c r="L20" s="26" t="str">
        <f t="shared" ca="1" si="10"/>
        <v>양호</v>
      </c>
      <c r="M20" s="35">
        <f t="shared" ca="1" si="4"/>
        <v>10</v>
      </c>
      <c r="N20" s="32">
        <f t="shared" ca="1" si="5"/>
        <v>0</v>
      </c>
      <c r="O20" s="26" t="str">
        <f t="shared" ca="1" si="10"/>
        <v>양호</v>
      </c>
      <c r="P20" s="35">
        <f t="shared" ca="1" si="6"/>
        <v>10</v>
      </c>
      <c r="Q20" s="32">
        <f t="shared" ca="1" si="7"/>
        <v>0</v>
      </c>
      <c r="R20" s="26">
        <f t="shared" ca="1" si="8"/>
        <v>0</v>
      </c>
    </row>
    <row r="21" spans="1:18" ht="13.5" hidden="1" customHeight="1" x14ac:dyDescent="0.4">
      <c r="A21" s="143"/>
      <c r="B21" s="2" t="s">
        <v>37</v>
      </c>
      <c r="C21" s="43" t="s">
        <v>38</v>
      </c>
      <c r="D21" s="2" t="s">
        <v>2</v>
      </c>
      <c r="E21" s="26">
        <f t="shared" si="9"/>
        <v>10</v>
      </c>
      <c r="F21" s="26" t="str">
        <f t="shared" ca="1" si="10"/>
        <v>양호</v>
      </c>
      <c r="G21" s="35">
        <f t="shared" ca="1" si="0"/>
        <v>10</v>
      </c>
      <c r="H21" s="32">
        <f t="shared" ca="1" si="1"/>
        <v>0</v>
      </c>
      <c r="I21" s="26" t="str">
        <f t="shared" ca="1" si="10"/>
        <v>양호</v>
      </c>
      <c r="J21" s="35">
        <f t="shared" ca="1" si="2"/>
        <v>10</v>
      </c>
      <c r="K21" s="32">
        <f t="shared" ca="1" si="3"/>
        <v>0</v>
      </c>
      <c r="L21" s="26" t="str">
        <f t="shared" ca="1" si="10"/>
        <v>양호</v>
      </c>
      <c r="M21" s="35">
        <f t="shared" ca="1" si="4"/>
        <v>10</v>
      </c>
      <c r="N21" s="32">
        <f t="shared" ca="1" si="5"/>
        <v>0</v>
      </c>
      <c r="O21" s="26" t="str">
        <f t="shared" ca="1" si="10"/>
        <v>양호</v>
      </c>
      <c r="P21" s="35">
        <f t="shared" ca="1" si="6"/>
        <v>10</v>
      </c>
      <c r="Q21" s="32">
        <f t="shared" ca="1" si="7"/>
        <v>0</v>
      </c>
      <c r="R21" s="26">
        <f t="shared" ca="1" si="8"/>
        <v>0</v>
      </c>
    </row>
    <row r="22" spans="1:18" ht="13.5" customHeight="1" x14ac:dyDescent="0.4">
      <c r="A22" s="143"/>
      <c r="B22" s="2" t="s">
        <v>39</v>
      </c>
      <c r="C22" s="43" t="s">
        <v>40</v>
      </c>
      <c r="D22" s="2" t="s">
        <v>2</v>
      </c>
      <c r="E22" s="26">
        <f t="shared" si="9"/>
        <v>10</v>
      </c>
      <c r="F22" s="26" t="str">
        <f t="shared" ca="1" si="10"/>
        <v>취약</v>
      </c>
      <c r="G22" s="35">
        <f t="shared" ca="1" si="0"/>
        <v>10</v>
      </c>
      <c r="H22" s="32">
        <f t="shared" ca="1" si="1"/>
        <v>10</v>
      </c>
      <c r="I22" s="26" t="str">
        <f t="shared" ca="1" si="10"/>
        <v>취약</v>
      </c>
      <c r="J22" s="35">
        <f t="shared" ca="1" si="2"/>
        <v>10</v>
      </c>
      <c r="K22" s="32">
        <f t="shared" ca="1" si="3"/>
        <v>10</v>
      </c>
      <c r="L22" s="26" t="str">
        <f t="shared" ca="1" si="10"/>
        <v>취약</v>
      </c>
      <c r="M22" s="35">
        <f t="shared" ca="1" si="4"/>
        <v>10</v>
      </c>
      <c r="N22" s="32">
        <f t="shared" ca="1" si="5"/>
        <v>10</v>
      </c>
      <c r="O22" s="26" t="str">
        <f t="shared" ca="1" si="10"/>
        <v>취약</v>
      </c>
      <c r="P22" s="35">
        <f t="shared" ca="1" si="6"/>
        <v>10</v>
      </c>
      <c r="Q22" s="32">
        <f t="shared" ca="1" si="7"/>
        <v>10</v>
      </c>
      <c r="R22" s="26">
        <f t="shared" ca="1" si="8"/>
        <v>4</v>
      </c>
    </row>
    <row r="23" spans="1:18" ht="13.5" customHeight="1" x14ac:dyDescent="0.4">
      <c r="A23" s="143"/>
      <c r="B23" s="2" t="s">
        <v>41</v>
      </c>
      <c r="C23" s="43" t="s">
        <v>42</v>
      </c>
      <c r="D23" s="2" t="s">
        <v>2</v>
      </c>
      <c r="E23" s="26">
        <f t="shared" si="9"/>
        <v>10</v>
      </c>
      <c r="F23" s="26" t="str">
        <f t="shared" ca="1" si="10"/>
        <v>취약</v>
      </c>
      <c r="G23" s="35">
        <f t="shared" ca="1" si="0"/>
        <v>10</v>
      </c>
      <c r="H23" s="32">
        <f t="shared" ca="1" si="1"/>
        <v>10</v>
      </c>
      <c r="I23" s="26" t="str">
        <f t="shared" ca="1" si="10"/>
        <v>취약</v>
      </c>
      <c r="J23" s="35">
        <f t="shared" ca="1" si="2"/>
        <v>10</v>
      </c>
      <c r="K23" s="32">
        <f t="shared" ca="1" si="3"/>
        <v>10</v>
      </c>
      <c r="L23" s="26" t="str">
        <f t="shared" ca="1" si="10"/>
        <v>취약</v>
      </c>
      <c r="M23" s="35">
        <f t="shared" ca="1" si="4"/>
        <v>10</v>
      </c>
      <c r="N23" s="32">
        <f t="shared" ca="1" si="5"/>
        <v>10</v>
      </c>
      <c r="O23" s="26" t="str">
        <f t="shared" ca="1" si="10"/>
        <v>취약</v>
      </c>
      <c r="P23" s="35">
        <f t="shared" ca="1" si="6"/>
        <v>10</v>
      </c>
      <c r="Q23" s="32">
        <f t="shared" ca="1" si="7"/>
        <v>10</v>
      </c>
      <c r="R23" s="26">
        <f t="shared" ca="1" si="8"/>
        <v>4</v>
      </c>
    </row>
    <row r="24" spans="1:18" ht="13.5" hidden="1" customHeight="1" x14ac:dyDescent="0.4">
      <c r="A24" s="143"/>
      <c r="B24" s="2" t="s">
        <v>43</v>
      </c>
      <c r="C24" s="43" t="s">
        <v>44</v>
      </c>
      <c r="D24" s="2" t="s">
        <v>2</v>
      </c>
      <c r="E24" s="26">
        <f t="shared" si="9"/>
        <v>10</v>
      </c>
      <c r="F24" s="26" t="str">
        <f t="shared" ca="1" si="10"/>
        <v>양호</v>
      </c>
      <c r="G24" s="35">
        <f t="shared" ca="1" si="0"/>
        <v>10</v>
      </c>
      <c r="H24" s="32">
        <f t="shared" ca="1" si="1"/>
        <v>0</v>
      </c>
      <c r="I24" s="26" t="str">
        <f t="shared" ca="1" si="10"/>
        <v>양호</v>
      </c>
      <c r="J24" s="35">
        <f t="shared" ca="1" si="2"/>
        <v>10</v>
      </c>
      <c r="K24" s="32">
        <f t="shared" ca="1" si="3"/>
        <v>0</v>
      </c>
      <c r="L24" s="26" t="str">
        <f t="shared" ca="1" si="10"/>
        <v>양호</v>
      </c>
      <c r="M24" s="35">
        <f t="shared" ca="1" si="4"/>
        <v>10</v>
      </c>
      <c r="N24" s="32">
        <f t="shared" ca="1" si="5"/>
        <v>0</v>
      </c>
      <c r="O24" s="26" t="str">
        <f t="shared" ca="1" si="10"/>
        <v>양호</v>
      </c>
      <c r="P24" s="35">
        <f t="shared" ca="1" si="6"/>
        <v>10</v>
      </c>
      <c r="Q24" s="32">
        <f t="shared" ca="1" si="7"/>
        <v>0</v>
      </c>
      <c r="R24" s="26">
        <f t="shared" ca="1" si="8"/>
        <v>0</v>
      </c>
    </row>
    <row r="25" spans="1:18" ht="13.5" hidden="1" customHeight="1" x14ac:dyDescent="0.4">
      <c r="A25" s="143"/>
      <c r="B25" s="2" t="s">
        <v>45</v>
      </c>
      <c r="C25" s="43" t="s">
        <v>46</v>
      </c>
      <c r="D25" s="2" t="s">
        <v>2</v>
      </c>
      <c r="E25" s="26">
        <f t="shared" si="9"/>
        <v>10</v>
      </c>
      <c r="F25" s="26" t="str">
        <f t="shared" ca="1" si="10"/>
        <v>양호</v>
      </c>
      <c r="G25" s="35">
        <f t="shared" ca="1" si="0"/>
        <v>10</v>
      </c>
      <c r="H25" s="32">
        <f t="shared" ca="1" si="1"/>
        <v>0</v>
      </c>
      <c r="I25" s="26" t="str">
        <f t="shared" ca="1" si="10"/>
        <v>양호</v>
      </c>
      <c r="J25" s="35">
        <f t="shared" ca="1" si="2"/>
        <v>10</v>
      </c>
      <c r="K25" s="32">
        <f t="shared" ca="1" si="3"/>
        <v>0</v>
      </c>
      <c r="L25" s="26" t="str">
        <f t="shared" ca="1" si="10"/>
        <v>양호</v>
      </c>
      <c r="M25" s="35">
        <f t="shared" ca="1" si="4"/>
        <v>10</v>
      </c>
      <c r="N25" s="32">
        <f t="shared" ca="1" si="5"/>
        <v>0</v>
      </c>
      <c r="O25" s="26" t="str">
        <f t="shared" ca="1" si="10"/>
        <v>양호</v>
      </c>
      <c r="P25" s="35">
        <f t="shared" ca="1" si="6"/>
        <v>10</v>
      </c>
      <c r="Q25" s="32">
        <f t="shared" ca="1" si="7"/>
        <v>0</v>
      </c>
      <c r="R25" s="26">
        <f t="shared" ca="1" si="8"/>
        <v>0</v>
      </c>
    </row>
    <row r="26" spans="1:18" ht="13.5" hidden="1" customHeight="1" x14ac:dyDescent="0.4">
      <c r="A26" s="143"/>
      <c r="B26" s="2" t="s">
        <v>47</v>
      </c>
      <c r="C26" s="43" t="s">
        <v>48</v>
      </c>
      <c r="D26" s="2" t="s">
        <v>2</v>
      </c>
      <c r="E26" s="26">
        <f t="shared" si="9"/>
        <v>10</v>
      </c>
      <c r="F26" s="26" t="str">
        <f t="shared" ca="1" si="10"/>
        <v>양호</v>
      </c>
      <c r="G26" s="35">
        <f t="shared" ca="1" si="0"/>
        <v>10</v>
      </c>
      <c r="H26" s="32">
        <f t="shared" ca="1" si="1"/>
        <v>0</v>
      </c>
      <c r="I26" s="26" t="str">
        <f t="shared" ca="1" si="10"/>
        <v>양호</v>
      </c>
      <c r="J26" s="35">
        <f t="shared" ca="1" si="2"/>
        <v>10</v>
      </c>
      <c r="K26" s="32">
        <f t="shared" ca="1" si="3"/>
        <v>0</v>
      </c>
      <c r="L26" s="26" t="str">
        <f t="shared" ca="1" si="10"/>
        <v>양호</v>
      </c>
      <c r="M26" s="35">
        <f t="shared" ca="1" si="4"/>
        <v>10</v>
      </c>
      <c r="N26" s="32">
        <f t="shared" ca="1" si="5"/>
        <v>0</v>
      </c>
      <c r="O26" s="26" t="str">
        <f t="shared" ca="1" si="10"/>
        <v>양호</v>
      </c>
      <c r="P26" s="35">
        <f t="shared" ca="1" si="6"/>
        <v>10</v>
      </c>
      <c r="Q26" s="32">
        <f t="shared" ca="1" si="7"/>
        <v>0</v>
      </c>
      <c r="R26" s="26">
        <f t="shared" ca="1" si="8"/>
        <v>0</v>
      </c>
    </row>
    <row r="27" spans="1:18" ht="13.5" customHeight="1" x14ac:dyDescent="0.4">
      <c r="A27" s="143"/>
      <c r="B27" s="2" t="s">
        <v>49</v>
      </c>
      <c r="C27" s="43" t="s">
        <v>50</v>
      </c>
      <c r="D27" s="2" t="s">
        <v>2</v>
      </c>
      <c r="E27" s="26">
        <f t="shared" si="9"/>
        <v>10</v>
      </c>
      <c r="F27" s="26" t="str">
        <f t="shared" ca="1" si="10"/>
        <v>취약</v>
      </c>
      <c r="G27" s="35">
        <f t="shared" ca="1" si="0"/>
        <v>10</v>
      </c>
      <c r="H27" s="32">
        <f t="shared" ca="1" si="1"/>
        <v>10</v>
      </c>
      <c r="I27" s="26" t="str">
        <f t="shared" ca="1" si="10"/>
        <v>취약</v>
      </c>
      <c r="J27" s="35">
        <f t="shared" ca="1" si="2"/>
        <v>10</v>
      </c>
      <c r="K27" s="32">
        <f t="shared" ca="1" si="3"/>
        <v>10</v>
      </c>
      <c r="L27" s="26" t="str">
        <f t="shared" ca="1" si="10"/>
        <v>취약</v>
      </c>
      <c r="M27" s="35">
        <f t="shared" ca="1" si="4"/>
        <v>10</v>
      </c>
      <c r="N27" s="32">
        <f t="shared" ca="1" si="5"/>
        <v>10</v>
      </c>
      <c r="O27" s="26" t="str">
        <f t="shared" ca="1" si="10"/>
        <v>취약</v>
      </c>
      <c r="P27" s="35">
        <f t="shared" ca="1" si="6"/>
        <v>10</v>
      </c>
      <c r="Q27" s="32">
        <f t="shared" ca="1" si="7"/>
        <v>10</v>
      </c>
      <c r="R27" s="26">
        <f t="shared" ca="1" si="8"/>
        <v>4</v>
      </c>
    </row>
    <row r="28" spans="1:18" ht="29.25" hidden="1" customHeight="1" x14ac:dyDescent="0.4">
      <c r="A28" s="143"/>
      <c r="B28" s="2" t="s">
        <v>51</v>
      </c>
      <c r="C28" s="43" t="s">
        <v>52</v>
      </c>
      <c r="D28" s="2" t="s">
        <v>2</v>
      </c>
      <c r="E28" s="26">
        <f t="shared" si="9"/>
        <v>10</v>
      </c>
      <c r="F28" s="26" t="str">
        <f t="shared" ca="1" si="10"/>
        <v>양호</v>
      </c>
      <c r="G28" s="35">
        <f t="shared" ca="1" si="0"/>
        <v>10</v>
      </c>
      <c r="H28" s="32">
        <f t="shared" ca="1" si="1"/>
        <v>0</v>
      </c>
      <c r="I28" s="26" t="str">
        <f t="shared" ca="1" si="10"/>
        <v>양호</v>
      </c>
      <c r="J28" s="35">
        <f t="shared" ca="1" si="2"/>
        <v>10</v>
      </c>
      <c r="K28" s="32">
        <f t="shared" ca="1" si="3"/>
        <v>0</v>
      </c>
      <c r="L28" s="26" t="str">
        <f t="shared" ca="1" si="10"/>
        <v>양호</v>
      </c>
      <c r="M28" s="35">
        <f t="shared" ca="1" si="4"/>
        <v>10</v>
      </c>
      <c r="N28" s="32">
        <f t="shared" ca="1" si="5"/>
        <v>0</v>
      </c>
      <c r="O28" s="26" t="str">
        <f t="shared" ca="1" si="10"/>
        <v>양호</v>
      </c>
      <c r="P28" s="35">
        <f t="shared" ca="1" si="6"/>
        <v>10</v>
      </c>
      <c r="Q28" s="32">
        <f t="shared" ca="1" si="7"/>
        <v>0</v>
      </c>
      <c r="R28" s="26">
        <f t="shared" ca="1" si="8"/>
        <v>0</v>
      </c>
    </row>
    <row r="29" spans="1:18" ht="13.5" customHeight="1" x14ac:dyDescent="0.4">
      <c r="A29" s="143"/>
      <c r="B29" s="2" t="s">
        <v>53</v>
      </c>
      <c r="C29" s="43" t="s">
        <v>54</v>
      </c>
      <c r="D29" s="2" t="s">
        <v>2</v>
      </c>
      <c r="E29" s="26">
        <f t="shared" si="9"/>
        <v>10</v>
      </c>
      <c r="F29" s="26" t="str">
        <f t="shared" ca="1" si="10"/>
        <v>취약</v>
      </c>
      <c r="G29" s="35">
        <f t="shared" ca="1" si="0"/>
        <v>10</v>
      </c>
      <c r="H29" s="32">
        <f t="shared" ca="1" si="1"/>
        <v>10</v>
      </c>
      <c r="I29" s="26" t="str">
        <f t="shared" ca="1" si="10"/>
        <v>취약</v>
      </c>
      <c r="J29" s="35">
        <f t="shared" ca="1" si="2"/>
        <v>10</v>
      </c>
      <c r="K29" s="32">
        <f t="shared" ca="1" si="3"/>
        <v>10</v>
      </c>
      <c r="L29" s="26" t="str">
        <f t="shared" ca="1" si="10"/>
        <v>취약</v>
      </c>
      <c r="M29" s="35">
        <f t="shared" ca="1" si="4"/>
        <v>10</v>
      </c>
      <c r="N29" s="32">
        <f t="shared" ca="1" si="5"/>
        <v>10</v>
      </c>
      <c r="O29" s="26" t="str">
        <f t="shared" ca="1" si="10"/>
        <v>취약</v>
      </c>
      <c r="P29" s="35">
        <f t="shared" ca="1" si="6"/>
        <v>10</v>
      </c>
      <c r="Q29" s="32">
        <f t="shared" ca="1" si="7"/>
        <v>10</v>
      </c>
      <c r="R29" s="26">
        <f t="shared" ca="1" si="8"/>
        <v>4</v>
      </c>
    </row>
    <row r="30" spans="1:18" ht="13.5" hidden="1" customHeight="1" x14ac:dyDescent="0.4">
      <c r="A30" s="143"/>
      <c r="B30" s="2" t="s">
        <v>55</v>
      </c>
      <c r="C30" s="43" t="s">
        <v>56</v>
      </c>
      <c r="D30" s="2" t="s">
        <v>2</v>
      </c>
      <c r="E30" s="26">
        <f t="shared" si="9"/>
        <v>10</v>
      </c>
      <c r="F30" s="26" t="str">
        <f t="shared" ca="1" si="10"/>
        <v>양호</v>
      </c>
      <c r="G30" s="35">
        <f t="shared" ca="1" si="0"/>
        <v>10</v>
      </c>
      <c r="H30" s="32">
        <f t="shared" ca="1" si="1"/>
        <v>0</v>
      </c>
      <c r="I30" s="26" t="str">
        <f t="shared" ca="1" si="10"/>
        <v>양호</v>
      </c>
      <c r="J30" s="35">
        <f t="shared" ca="1" si="2"/>
        <v>10</v>
      </c>
      <c r="K30" s="32">
        <f t="shared" ca="1" si="3"/>
        <v>0</v>
      </c>
      <c r="L30" s="26" t="str">
        <f t="shared" ca="1" si="10"/>
        <v>양호</v>
      </c>
      <c r="M30" s="35">
        <f t="shared" ca="1" si="4"/>
        <v>10</v>
      </c>
      <c r="N30" s="32">
        <f t="shared" ca="1" si="5"/>
        <v>0</v>
      </c>
      <c r="O30" s="26" t="str">
        <f t="shared" ca="1" si="10"/>
        <v>양호</v>
      </c>
      <c r="P30" s="35">
        <f t="shared" ca="1" si="6"/>
        <v>10</v>
      </c>
      <c r="Q30" s="32">
        <f t="shared" ca="1" si="7"/>
        <v>0</v>
      </c>
      <c r="R30" s="26">
        <f t="shared" ca="1" si="8"/>
        <v>0</v>
      </c>
    </row>
    <row r="31" spans="1:18" ht="13.5" hidden="1" customHeight="1" x14ac:dyDescent="0.4">
      <c r="A31" s="143"/>
      <c r="B31" s="2" t="s">
        <v>57</v>
      </c>
      <c r="C31" s="43" t="s">
        <v>143</v>
      </c>
      <c r="D31" s="2" t="s">
        <v>2</v>
      </c>
      <c r="E31" s="26">
        <f t="shared" si="9"/>
        <v>10</v>
      </c>
      <c r="F31" s="26" t="str">
        <f t="shared" ca="1" si="10"/>
        <v>양호</v>
      </c>
      <c r="G31" s="35">
        <f t="shared" ca="1" si="0"/>
        <v>10</v>
      </c>
      <c r="H31" s="32">
        <f t="shared" ca="1" si="1"/>
        <v>0</v>
      </c>
      <c r="I31" s="26" t="str">
        <f t="shared" ca="1" si="10"/>
        <v>양호</v>
      </c>
      <c r="J31" s="35">
        <f t="shared" ca="1" si="2"/>
        <v>10</v>
      </c>
      <c r="K31" s="32">
        <f t="shared" ca="1" si="3"/>
        <v>0</v>
      </c>
      <c r="L31" s="26" t="str">
        <f t="shared" ca="1" si="10"/>
        <v>양호</v>
      </c>
      <c r="M31" s="35">
        <f t="shared" ca="1" si="4"/>
        <v>10</v>
      </c>
      <c r="N31" s="32">
        <f t="shared" ca="1" si="5"/>
        <v>0</v>
      </c>
      <c r="O31" s="26" t="str">
        <f t="shared" ca="1" si="10"/>
        <v>양호</v>
      </c>
      <c r="P31" s="35">
        <f t="shared" ca="1" si="6"/>
        <v>10</v>
      </c>
      <c r="Q31" s="32">
        <f t="shared" ca="1" si="7"/>
        <v>0</v>
      </c>
      <c r="R31" s="26">
        <f t="shared" ca="1" si="8"/>
        <v>0</v>
      </c>
    </row>
    <row r="32" spans="1:18" ht="13.5" customHeight="1" x14ac:dyDescent="0.4">
      <c r="A32" s="143"/>
      <c r="B32" s="2" t="s">
        <v>58</v>
      </c>
      <c r="C32" s="43" t="s">
        <v>144</v>
      </c>
      <c r="D32" s="2" t="s">
        <v>2</v>
      </c>
      <c r="E32" s="26">
        <f t="shared" si="9"/>
        <v>10</v>
      </c>
      <c r="F32" s="26" t="str">
        <f t="shared" ca="1" si="10"/>
        <v>취약</v>
      </c>
      <c r="G32" s="35">
        <f t="shared" ca="1" si="0"/>
        <v>10</v>
      </c>
      <c r="H32" s="32">
        <f t="shared" ca="1" si="1"/>
        <v>10</v>
      </c>
      <c r="I32" s="26" t="str">
        <f t="shared" ca="1" si="10"/>
        <v>취약</v>
      </c>
      <c r="J32" s="35">
        <f t="shared" ca="1" si="2"/>
        <v>10</v>
      </c>
      <c r="K32" s="32">
        <f t="shared" ca="1" si="3"/>
        <v>10</v>
      </c>
      <c r="L32" s="26" t="str">
        <f t="shared" ca="1" si="10"/>
        <v>취약</v>
      </c>
      <c r="M32" s="35">
        <f t="shared" ca="1" si="4"/>
        <v>10</v>
      </c>
      <c r="N32" s="32">
        <f t="shared" ca="1" si="5"/>
        <v>10</v>
      </c>
      <c r="O32" s="26" t="str">
        <f t="shared" ca="1" si="10"/>
        <v>취약</v>
      </c>
      <c r="P32" s="35">
        <f t="shared" ca="1" si="6"/>
        <v>10</v>
      </c>
      <c r="Q32" s="32">
        <f t="shared" ca="1" si="7"/>
        <v>10</v>
      </c>
      <c r="R32" s="26">
        <f t="shared" ca="1" si="8"/>
        <v>4</v>
      </c>
    </row>
    <row r="33" spans="1:18" ht="13.5" hidden="1" customHeight="1" x14ac:dyDescent="0.4">
      <c r="A33" s="143"/>
      <c r="B33" s="2" t="s">
        <v>59</v>
      </c>
      <c r="C33" s="43" t="s">
        <v>60</v>
      </c>
      <c r="D33" s="2" t="s">
        <v>12</v>
      </c>
      <c r="E33" s="26">
        <f t="shared" si="9"/>
        <v>6</v>
      </c>
      <c r="F33" s="26" t="str">
        <f t="shared" ca="1" si="10"/>
        <v>양호</v>
      </c>
      <c r="G33" s="35">
        <f t="shared" ca="1" si="0"/>
        <v>6</v>
      </c>
      <c r="H33" s="32">
        <f t="shared" ca="1" si="1"/>
        <v>0</v>
      </c>
      <c r="I33" s="26" t="str">
        <f t="shared" ca="1" si="10"/>
        <v>양호</v>
      </c>
      <c r="J33" s="35">
        <f t="shared" ca="1" si="2"/>
        <v>6</v>
      </c>
      <c r="K33" s="32">
        <f t="shared" ca="1" si="3"/>
        <v>0</v>
      </c>
      <c r="L33" s="26" t="str">
        <f t="shared" ca="1" si="10"/>
        <v>양호</v>
      </c>
      <c r="M33" s="35">
        <f t="shared" ca="1" si="4"/>
        <v>6</v>
      </c>
      <c r="N33" s="32">
        <f t="shared" ca="1" si="5"/>
        <v>0</v>
      </c>
      <c r="O33" s="26" t="str">
        <f t="shared" ca="1" si="10"/>
        <v>양호</v>
      </c>
      <c r="P33" s="35">
        <f t="shared" ca="1" si="6"/>
        <v>6</v>
      </c>
      <c r="Q33" s="32">
        <f t="shared" ca="1" si="7"/>
        <v>0</v>
      </c>
      <c r="R33" s="26">
        <f t="shared" ca="1" si="8"/>
        <v>0</v>
      </c>
    </row>
    <row r="34" spans="1:18" ht="13.5" hidden="1" customHeight="1" x14ac:dyDescent="0.4">
      <c r="A34" s="143"/>
      <c r="B34" s="2" t="s">
        <v>61</v>
      </c>
      <c r="C34" s="43" t="s">
        <v>62</v>
      </c>
      <c r="D34" s="2" t="s">
        <v>10</v>
      </c>
      <c r="E34" s="26">
        <f t="shared" si="9"/>
        <v>8</v>
      </c>
      <c r="F34" s="26" t="str">
        <f t="shared" ca="1" si="10"/>
        <v>양호</v>
      </c>
      <c r="G34" s="35">
        <f t="shared" ca="1" si="0"/>
        <v>8</v>
      </c>
      <c r="H34" s="32">
        <f t="shared" ca="1" si="1"/>
        <v>0</v>
      </c>
      <c r="I34" s="26" t="str">
        <f t="shared" ca="1" si="10"/>
        <v>양호</v>
      </c>
      <c r="J34" s="35">
        <f t="shared" ca="1" si="2"/>
        <v>8</v>
      </c>
      <c r="K34" s="32">
        <f t="shared" ca="1" si="3"/>
        <v>0</v>
      </c>
      <c r="L34" s="26" t="str">
        <f t="shared" ca="1" si="10"/>
        <v>양호</v>
      </c>
      <c r="M34" s="35">
        <f t="shared" ca="1" si="4"/>
        <v>8</v>
      </c>
      <c r="N34" s="32">
        <f t="shared" ca="1" si="5"/>
        <v>0</v>
      </c>
      <c r="O34" s="26" t="str">
        <f t="shared" ca="1" si="10"/>
        <v>양호</v>
      </c>
      <c r="P34" s="35">
        <f t="shared" ca="1" si="6"/>
        <v>8</v>
      </c>
      <c r="Q34" s="32">
        <f t="shared" ca="1" si="7"/>
        <v>0</v>
      </c>
      <c r="R34" s="26">
        <f t="shared" ca="1" si="8"/>
        <v>0</v>
      </c>
    </row>
    <row r="35" spans="1:18" ht="13.5" customHeight="1" x14ac:dyDescent="0.4">
      <c r="A35" s="143"/>
      <c r="B35" s="2" t="s">
        <v>63</v>
      </c>
      <c r="C35" s="43" t="s">
        <v>64</v>
      </c>
      <c r="D35" s="2" t="s">
        <v>10</v>
      </c>
      <c r="E35" s="26">
        <f t="shared" si="9"/>
        <v>8</v>
      </c>
      <c r="F35" s="26" t="str">
        <f t="shared" ca="1" si="10"/>
        <v>취약</v>
      </c>
      <c r="G35" s="35">
        <f t="shared" ca="1" si="0"/>
        <v>8</v>
      </c>
      <c r="H35" s="32">
        <f t="shared" ca="1" si="1"/>
        <v>8</v>
      </c>
      <c r="I35" s="26" t="str">
        <f t="shared" ca="1" si="10"/>
        <v>취약</v>
      </c>
      <c r="J35" s="35">
        <f t="shared" ca="1" si="2"/>
        <v>8</v>
      </c>
      <c r="K35" s="32">
        <f t="shared" ca="1" si="3"/>
        <v>8</v>
      </c>
      <c r="L35" s="26" t="str">
        <f t="shared" ca="1" si="10"/>
        <v>취약</v>
      </c>
      <c r="M35" s="35">
        <f t="shared" ca="1" si="4"/>
        <v>8</v>
      </c>
      <c r="N35" s="32">
        <f t="shared" ca="1" si="5"/>
        <v>8</v>
      </c>
      <c r="O35" s="26" t="str">
        <f t="shared" ca="1" si="10"/>
        <v>취약</v>
      </c>
      <c r="P35" s="35">
        <f t="shared" ca="1" si="6"/>
        <v>8</v>
      </c>
      <c r="Q35" s="32">
        <f t="shared" ca="1" si="7"/>
        <v>8</v>
      </c>
      <c r="R35" s="26">
        <f t="shared" ca="1" si="8"/>
        <v>4</v>
      </c>
    </row>
    <row r="36" spans="1:18" ht="13.5" hidden="1" customHeight="1" x14ac:dyDescent="0.4">
      <c r="A36" s="143"/>
      <c r="B36" s="2" t="s">
        <v>65</v>
      </c>
      <c r="C36" s="43" t="s">
        <v>145</v>
      </c>
      <c r="D36" s="2" t="s">
        <v>10</v>
      </c>
      <c r="E36" s="26">
        <f t="shared" si="9"/>
        <v>8</v>
      </c>
      <c r="F36" s="26" t="str">
        <f t="shared" ca="1" si="10"/>
        <v>양호</v>
      </c>
      <c r="G36" s="35">
        <f t="shared" ca="1" si="0"/>
        <v>8</v>
      </c>
      <c r="H36" s="32">
        <f t="shared" ca="1" si="1"/>
        <v>0</v>
      </c>
      <c r="I36" s="26" t="str">
        <f t="shared" ca="1" si="10"/>
        <v>양호</v>
      </c>
      <c r="J36" s="35">
        <f t="shared" ca="1" si="2"/>
        <v>8</v>
      </c>
      <c r="K36" s="32">
        <f t="shared" ca="1" si="3"/>
        <v>0</v>
      </c>
      <c r="L36" s="26" t="str">
        <f t="shared" ca="1" si="10"/>
        <v>양호</v>
      </c>
      <c r="M36" s="35">
        <f t="shared" ca="1" si="4"/>
        <v>8</v>
      </c>
      <c r="N36" s="32">
        <f t="shared" ca="1" si="5"/>
        <v>0</v>
      </c>
      <c r="O36" s="26" t="str">
        <f t="shared" ca="1" si="10"/>
        <v>양호</v>
      </c>
      <c r="P36" s="35">
        <f t="shared" ca="1" si="6"/>
        <v>8</v>
      </c>
      <c r="Q36" s="32">
        <f t="shared" ca="1" si="7"/>
        <v>0</v>
      </c>
      <c r="R36" s="26">
        <f t="shared" ref="R36:R67" ca="1" si="11">COUNTIF(F36:Q36,"취약")</f>
        <v>0</v>
      </c>
    </row>
    <row r="37" spans="1:18" ht="13.5" customHeight="1" x14ac:dyDescent="0.4">
      <c r="A37" s="143"/>
      <c r="B37" s="2" t="s">
        <v>66</v>
      </c>
      <c r="C37" s="43" t="s">
        <v>67</v>
      </c>
      <c r="D37" s="2" t="s">
        <v>10</v>
      </c>
      <c r="E37" s="26">
        <f t="shared" si="9"/>
        <v>8</v>
      </c>
      <c r="F37" s="26" t="str">
        <f t="shared" ca="1" si="10"/>
        <v>취약</v>
      </c>
      <c r="G37" s="35">
        <f t="shared" ca="1" si="0"/>
        <v>8</v>
      </c>
      <c r="H37" s="32">
        <f t="shared" ca="1" si="1"/>
        <v>8</v>
      </c>
      <c r="I37" s="26" t="str">
        <f t="shared" ca="1" si="10"/>
        <v>취약</v>
      </c>
      <c r="J37" s="35">
        <f t="shared" ca="1" si="2"/>
        <v>8</v>
      </c>
      <c r="K37" s="32">
        <f t="shared" ca="1" si="3"/>
        <v>8</v>
      </c>
      <c r="L37" s="26" t="str">
        <f t="shared" ca="1" si="10"/>
        <v>취약</v>
      </c>
      <c r="M37" s="35">
        <f t="shared" ca="1" si="4"/>
        <v>8</v>
      </c>
      <c r="N37" s="32">
        <f t="shared" ca="1" si="5"/>
        <v>8</v>
      </c>
      <c r="O37" s="26" t="str">
        <f t="shared" ca="1" si="10"/>
        <v>취약</v>
      </c>
      <c r="P37" s="35">
        <f t="shared" ca="1" si="6"/>
        <v>8</v>
      </c>
      <c r="Q37" s="32">
        <f t="shared" ca="1" si="7"/>
        <v>8</v>
      </c>
      <c r="R37" s="26">
        <f t="shared" ca="1" si="11"/>
        <v>4</v>
      </c>
    </row>
    <row r="38" spans="1:18" ht="13.5" customHeight="1" x14ac:dyDescent="0.4">
      <c r="A38" s="143"/>
      <c r="B38" s="2" t="s">
        <v>68</v>
      </c>
      <c r="C38" s="43" t="s">
        <v>69</v>
      </c>
      <c r="D38" s="2" t="s">
        <v>12</v>
      </c>
      <c r="E38" s="26">
        <f t="shared" si="9"/>
        <v>6</v>
      </c>
      <c r="F38" s="26" t="str">
        <f t="shared" ca="1" si="10"/>
        <v>취약</v>
      </c>
      <c r="G38" s="35">
        <f t="shared" ca="1" si="0"/>
        <v>6</v>
      </c>
      <c r="H38" s="32">
        <f t="shared" ca="1" si="1"/>
        <v>6</v>
      </c>
      <c r="I38" s="26" t="str">
        <f t="shared" ca="1" si="10"/>
        <v>취약</v>
      </c>
      <c r="J38" s="35">
        <f t="shared" ca="1" si="2"/>
        <v>6</v>
      </c>
      <c r="K38" s="32">
        <f t="shared" ca="1" si="3"/>
        <v>6</v>
      </c>
      <c r="L38" s="26" t="str">
        <f t="shared" ca="1" si="10"/>
        <v>취약</v>
      </c>
      <c r="M38" s="35">
        <f t="shared" ca="1" si="4"/>
        <v>6</v>
      </c>
      <c r="N38" s="32">
        <f t="shared" ca="1" si="5"/>
        <v>6</v>
      </c>
      <c r="O38" s="26" t="str">
        <f t="shared" ca="1" si="10"/>
        <v>취약</v>
      </c>
      <c r="P38" s="35">
        <f t="shared" ca="1" si="6"/>
        <v>6</v>
      </c>
      <c r="Q38" s="32">
        <f t="shared" ca="1" si="7"/>
        <v>6</v>
      </c>
      <c r="R38" s="26">
        <f t="shared" ca="1" si="11"/>
        <v>4</v>
      </c>
    </row>
    <row r="39" spans="1:18" ht="13.5" hidden="1" customHeight="1" x14ac:dyDescent="0.4">
      <c r="A39" s="142" t="s">
        <v>146</v>
      </c>
      <c r="B39" s="4" t="s">
        <v>70</v>
      </c>
      <c r="C39" s="44" t="s">
        <v>71</v>
      </c>
      <c r="D39" s="4" t="s">
        <v>2</v>
      </c>
      <c r="E39" s="25">
        <f t="shared" si="9"/>
        <v>10</v>
      </c>
      <c r="F39" s="25" t="str">
        <f t="shared" ca="1" si="10"/>
        <v>양호</v>
      </c>
      <c r="G39" s="34">
        <f t="shared" ca="1" si="0"/>
        <v>10</v>
      </c>
      <c r="H39" s="31">
        <f t="shared" ca="1" si="1"/>
        <v>0</v>
      </c>
      <c r="I39" s="25" t="str">
        <f t="shared" ca="1" si="10"/>
        <v>양호</v>
      </c>
      <c r="J39" s="34">
        <f t="shared" ca="1" si="2"/>
        <v>10</v>
      </c>
      <c r="K39" s="31">
        <f t="shared" ca="1" si="3"/>
        <v>0</v>
      </c>
      <c r="L39" s="25" t="str">
        <f t="shared" ca="1" si="10"/>
        <v>양호</v>
      </c>
      <c r="M39" s="34">
        <f t="shared" ca="1" si="4"/>
        <v>10</v>
      </c>
      <c r="N39" s="31">
        <f t="shared" ca="1" si="5"/>
        <v>0</v>
      </c>
      <c r="O39" s="25" t="str">
        <f t="shared" ca="1" si="10"/>
        <v>양호</v>
      </c>
      <c r="P39" s="34">
        <f t="shared" ca="1" si="6"/>
        <v>10</v>
      </c>
      <c r="Q39" s="31">
        <f t="shared" ca="1" si="7"/>
        <v>0</v>
      </c>
      <c r="R39" s="25">
        <f t="shared" ca="1" si="11"/>
        <v>0</v>
      </c>
    </row>
    <row r="40" spans="1:18" ht="13.5" hidden="1" customHeight="1" x14ac:dyDescent="0.4">
      <c r="A40" s="142"/>
      <c r="B40" s="4" t="s">
        <v>72</v>
      </c>
      <c r="C40" s="44" t="s">
        <v>73</v>
      </c>
      <c r="D40" s="4" t="s">
        <v>2</v>
      </c>
      <c r="E40" s="25">
        <f t="shared" si="9"/>
        <v>10</v>
      </c>
      <c r="F40" s="25" t="str">
        <f t="shared" ca="1" si="10"/>
        <v>양호</v>
      </c>
      <c r="G40" s="34">
        <f t="shared" ca="1" si="0"/>
        <v>10</v>
      </c>
      <c r="H40" s="31">
        <f t="shared" ca="1" si="1"/>
        <v>0</v>
      </c>
      <c r="I40" s="25" t="str">
        <f t="shared" ca="1" si="10"/>
        <v>양호</v>
      </c>
      <c r="J40" s="34">
        <f t="shared" ca="1" si="2"/>
        <v>10</v>
      </c>
      <c r="K40" s="31">
        <f t="shared" ca="1" si="3"/>
        <v>0</v>
      </c>
      <c r="L40" s="25" t="str">
        <f t="shared" ca="1" si="10"/>
        <v>양호</v>
      </c>
      <c r="M40" s="34">
        <f t="shared" ca="1" si="4"/>
        <v>10</v>
      </c>
      <c r="N40" s="31">
        <f t="shared" ca="1" si="5"/>
        <v>0</v>
      </c>
      <c r="O40" s="25" t="str">
        <f t="shared" ca="1" si="10"/>
        <v>양호</v>
      </c>
      <c r="P40" s="34">
        <f t="shared" ca="1" si="6"/>
        <v>10</v>
      </c>
      <c r="Q40" s="31">
        <f t="shared" ca="1" si="7"/>
        <v>0</v>
      </c>
      <c r="R40" s="25">
        <f t="shared" ca="1" si="11"/>
        <v>0</v>
      </c>
    </row>
    <row r="41" spans="1:18" ht="13.5" hidden="1" customHeight="1" x14ac:dyDescent="0.4">
      <c r="A41" s="142"/>
      <c r="B41" s="4" t="s">
        <v>74</v>
      </c>
      <c r="C41" s="44" t="s">
        <v>147</v>
      </c>
      <c r="D41" s="4" t="s">
        <v>2</v>
      </c>
      <c r="E41" s="25">
        <f t="shared" si="9"/>
        <v>10</v>
      </c>
      <c r="F41" s="25" t="str">
        <f t="shared" ca="1" si="10"/>
        <v>양호</v>
      </c>
      <c r="G41" s="34">
        <f t="shared" ca="1" si="0"/>
        <v>10</v>
      </c>
      <c r="H41" s="31">
        <f t="shared" ca="1" si="1"/>
        <v>0</v>
      </c>
      <c r="I41" s="25" t="str">
        <f t="shared" ca="1" si="10"/>
        <v>양호</v>
      </c>
      <c r="J41" s="34">
        <f t="shared" ca="1" si="2"/>
        <v>10</v>
      </c>
      <c r="K41" s="31">
        <f t="shared" ca="1" si="3"/>
        <v>0</v>
      </c>
      <c r="L41" s="25" t="str">
        <f t="shared" ca="1" si="10"/>
        <v>양호</v>
      </c>
      <c r="M41" s="34">
        <f t="shared" ca="1" si="4"/>
        <v>10</v>
      </c>
      <c r="N41" s="31">
        <f t="shared" ca="1" si="5"/>
        <v>0</v>
      </c>
      <c r="O41" s="25" t="str">
        <f t="shared" ca="1" si="10"/>
        <v>양호</v>
      </c>
      <c r="P41" s="34">
        <f t="shared" ca="1" si="6"/>
        <v>10</v>
      </c>
      <c r="Q41" s="31">
        <f t="shared" ca="1" si="7"/>
        <v>0</v>
      </c>
      <c r="R41" s="25">
        <f t="shared" ca="1" si="11"/>
        <v>0</v>
      </c>
    </row>
    <row r="42" spans="1:18" ht="13.5" hidden="1" customHeight="1" x14ac:dyDescent="0.4">
      <c r="A42" s="142"/>
      <c r="B42" s="4" t="s">
        <v>75</v>
      </c>
      <c r="C42" s="44" t="s">
        <v>76</v>
      </c>
      <c r="D42" s="4" t="s">
        <v>2</v>
      </c>
      <c r="E42" s="25">
        <f t="shared" si="9"/>
        <v>10</v>
      </c>
      <c r="F42" s="25" t="str">
        <f t="shared" ca="1" si="10"/>
        <v>양호</v>
      </c>
      <c r="G42" s="34">
        <f t="shared" ca="1" si="0"/>
        <v>10</v>
      </c>
      <c r="H42" s="31">
        <f t="shared" ca="1" si="1"/>
        <v>0</v>
      </c>
      <c r="I42" s="25" t="str">
        <f t="shared" ca="1" si="10"/>
        <v>양호</v>
      </c>
      <c r="J42" s="34">
        <f t="shared" ca="1" si="2"/>
        <v>10</v>
      </c>
      <c r="K42" s="31">
        <f t="shared" ca="1" si="3"/>
        <v>0</v>
      </c>
      <c r="L42" s="25" t="str">
        <f t="shared" ca="1" si="10"/>
        <v>양호</v>
      </c>
      <c r="M42" s="34">
        <f t="shared" ca="1" si="4"/>
        <v>10</v>
      </c>
      <c r="N42" s="31">
        <f t="shared" ca="1" si="5"/>
        <v>0</v>
      </c>
      <c r="O42" s="25" t="str">
        <f t="shared" ca="1" si="10"/>
        <v>양호</v>
      </c>
      <c r="P42" s="34">
        <f t="shared" ca="1" si="6"/>
        <v>10</v>
      </c>
      <c r="Q42" s="31">
        <f t="shared" ca="1" si="7"/>
        <v>0</v>
      </c>
      <c r="R42" s="25">
        <f t="shared" ca="1" si="11"/>
        <v>0</v>
      </c>
    </row>
    <row r="43" spans="1:18" ht="13.5" hidden="1" customHeight="1" x14ac:dyDescent="0.4">
      <c r="A43" s="142"/>
      <c r="B43" s="4" t="s">
        <v>77</v>
      </c>
      <c r="C43" s="44" t="s">
        <v>78</v>
      </c>
      <c r="D43" s="4" t="s">
        <v>2</v>
      </c>
      <c r="E43" s="25">
        <f t="shared" si="9"/>
        <v>10</v>
      </c>
      <c r="F43" s="25" t="str">
        <f t="shared" ca="1" si="10"/>
        <v>양호</v>
      </c>
      <c r="G43" s="34">
        <f t="shared" ca="1" si="0"/>
        <v>10</v>
      </c>
      <c r="H43" s="31">
        <f t="shared" ca="1" si="1"/>
        <v>0</v>
      </c>
      <c r="I43" s="25" t="str">
        <f t="shared" ca="1" si="10"/>
        <v>양호</v>
      </c>
      <c r="J43" s="34">
        <f t="shared" ca="1" si="2"/>
        <v>10</v>
      </c>
      <c r="K43" s="31">
        <f t="shared" ca="1" si="3"/>
        <v>0</v>
      </c>
      <c r="L43" s="25" t="str">
        <f t="shared" ca="1" si="10"/>
        <v>양호</v>
      </c>
      <c r="M43" s="34">
        <f t="shared" ca="1" si="4"/>
        <v>10</v>
      </c>
      <c r="N43" s="31">
        <f t="shared" ca="1" si="5"/>
        <v>0</v>
      </c>
      <c r="O43" s="25" t="str">
        <f t="shared" ca="1" si="10"/>
        <v>양호</v>
      </c>
      <c r="P43" s="34">
        <f t="shared" ca="1" si="6"/>
        <v>10</v>
      </c>
      <c r="Q43" s="31">
        <f t="shared" ca="1" si="7"/>
        <v>0</v>
      </c>
      <c r="R43" s="25">
        <f t="shared" ca="1" si="11"/>
        <v>0</v>
      </c>
    </row>
    <row r="44" spans="1:18" ht="13.5" hidden="1" customHeight="1" x14ac:dyDescent="0.4">
      <c r="A44" s="142"/>
      <c r="B44" s="4" t="s">
        <v>79</v>
      </c>
      <c r="C44" s="44" t="s">
        <v>148</v>
      </c>
      <c r="D44" s="4" t="s">
        <v>2</v>
      </c>
      <c r="E44" s="25">
        <f t="shared" si="9"/>
        <v>10</v>
      </c>
      <c r="F44" s="25" t="str">
        <f t="shared" ca="1" si="10"/>
        <v>양호</v>
      </c>
      <c r="G44" s="34">
        <f t="shared" ca="1" si="0"/>
        <v>10</v>
      </c>
      <c r="H44" s="31">
        <f t="shared" ca="1" si="1"/>
        <v>0</v>
      </c>
      <c r="I44" s="25" t="str">
        <f t="shared" ca="1" si="10"/>
        <v>양호</v>
      </c>
      <c r="J44" s="34">
        <f t="shared" ca="1" si="2"/>
        <v>10</v>
      </c>
      <c r="K44" s="31">
        <f t="shared" ca="1" si="3"/>
        <v>0</v>
      </c>
      <c r="L44" s="25" t="str">
        <f t="shared" ca="1" si="10"/>
        <v>양호</v>
      </c>
      <c r="M44" s="34">
        <f t="shared" ca="1" si="4"/>
        <v>10</v>
      </c>
      <c r="N44" s="31">
        <f t="shared" ca="1" si="5"/>
        <v>0</v>
      </c>
      <c r="O44" s="25" t="str">
        <f t="shared" ca="1" si="10"/>
        <v>양호</v>
      </c>
      <c r="P44" s="34">
        <f t="shared" ca="1" si="6"/>
        <v>10</v>
      </c>
      <c r="Q44" s="31">
        <f t="shared" ca="1" si="7"/>
        <v>0</v>
      </c>
      <c r="R44" s="25">
        <f t="shared" ca="1" si="11"/>
        <v>0</v>
      </c>
    </row>
    <row r="45" spans="1:18" ht="13.5" hidden="1" customHeight="1" x14ac:dyDescent="0.4">
      <c r="A45" s="142"/>
      <c r="B45" s="4" t="s">
        <v>80</v>
      </c>
      <c r="C45" s="44" t="s">
        <v>81</v>
      </c>
      <c r="D45" s="4" t="s">
        <v>2</v>
      </c>
      <c r="E45" s="25">
        <f t="shared" si="9"/>
        <v>10</v>
      </c>
      <c r="F45" s="25" t="str">
        <f t="shared" ca="1" si="10"/>
        <v>양호</v>
      </c>
      <c r="G45" s="34">
        <f t="shared" ca="1" si="0"/>
        <v>10</v>
      </c>
      <c r="H45" s="31">
        <f t="shared" ca="1" si="1"/>
        <v>0</v>
      </c>
      <c r="I45" s="25" t="str">
        <f t="shared" ca="1" si="10"/>
        <v>양호</v>
      </c>
      <c r="J45" s="34">
        <f t="shared" ca="1" si="2"/>
        <v>10</v>
      </c>
      <c r="K45" s="31">
        <f t="shared" ca="1" si="3"/>
        <v>0</v>
      </c>
      <c r="L45" s="25" t="str">
        <f t="shared" ca="1" si="10"/>
        <v>양호</v>
      </c>
      <c r="M45" s="34">
        <f t="shared" ca="1" si="4"/>
        <v>10</v>
      </c>
      <c r="N45" s="31">
        <f t="shared" ca="1" si="5"/>
        <v>0</v>
      </c>
      <c r="O45" s="25" t="str">
        <f t="shared" ca="1" si="10"/>
        <v>양호</v>
      </c>
      <c r="P45" s="34">
        <f t="shared" ca="1" si="6"/>
        <v>10</v>
      </c>
      <c r="Q45" s="31">
        <f t="shared" ca="1" si="7"/>
        <v>0</v>
      </c>
      <c r="R45" s="25">
        <f t="shared" ca="1" si="11"/>
        <v>0</v>
      </c>
    </row>
    <row r="46" spans="1:18" ht="13.5" hidden="1" customHeight="1" x14ac:dyDescent="0.4">
      <c r="A46" s="142"/>
      <c r="B46" s="4" t="s">
        <v>82</v>
      </c>
      <c r="C46" s="44" t="s">
        <v>83</v>
      </c>
      <c r="D46" s="4" t="s">
        <v>2</v>
      </c>
      <c r="E46" s="25">
        <f t="shared" si="9"/>
        <v>10</v>
      </c>
      <c r="F46" s="25" t="str">
        <f t="shared" ca="1" si="10"/>
        <v>양호</v>
      </c>
      <c r="G46" s="34">
        <f t="shared" ca="1" si="0"/>
        <v>10</v>
      </c>
      <c r="H46" s="31">
        <f t="shared" ca="1" si="1"/>
        <v>0</v>
      </c>
      <c r="I46" s="25" t="str">
        <f t="shared" ca="1" si="10"/>
        <v>양호</v>
      </c>
      <c r="J46" s="34">
        <f t="shared" ca="1" si="2"/>
        <v>10</v>
      </c>
      <c r="K46" s="31">
        <f t="shared" ca="1" si="3"/>
        <v>0</v>
      </c>
      <c r="L46" s="25" t="str">
        <f t="shared" ca="1" si="10"/>
        <v>양호</v>
      </c>
      <c r="M46" s="34">
        <f t="shared" ca="1" si="4"/>
        <v>10</v>
      </c>
      <c r="N46" s="31">
        <f t="shared" ca="1" si="5"/>
        <v>0</v>
      </c>
      <c r="O46" s="25" t="str">
        <f t="shared" ca="1" si="10"/>
        <v>양호</v>
      </c>
      <c r="P46" s="34">
        <f t="shared" ca="1" si="6"/>
        <v>10</v>
      </c>
      <c r="Q46" s="31">
        <f t="shared" ca="1" si="7"/>
        <v>0</v>
      </c>
      <c r="R46" s="25">
        <f t="shared" ca="1" si="11"/>
        <v>0</v>
      </c>
    </row>
    <row r="47" spans="1:18" ht="13.5" hidden="1" customHeight="1" x14ac:dyDescent="0.4">
      <c r="A47" s="142"/>
      <c r="B47" s="4" t="s">
        <v>84</v>
      </c>
      <c r="C47" s="44" t="s">
        <v>149</v>
      </c>
      <c r="D47" s="4" t="s">
        <v>2</v>
      </c>
      <c r="E47" s="25">
        <f t="shared" si="9"/>
        <v>10</v>
      </c>
      <c r="F47" s="25" t="str">
        <f t="shared" ca="1" si="10"/>
        <v>양호</v>
      </c>
      <c r="G47" s="34">
        <f t="shared" ca="1" si="0"/>
        <v>10</v>
      </c>
      <c r="H47" s="31">
        <f t="shared" ca="1" si="1"/>
        <v>0</v>
      </c>
      <c r="I47" s="25" t="str">
        <f t="shared" ca="1" si="10"/>
        <v>양호</v>
      </c>
      <c r="J47" s="34">
        <f t="shared" ca="1" si="2"/>
        <v>10</v>
      </c>
      <c r="K47" s="31">
        <f t="shared" ca="1" si="3"/>
        <v>0</v>
      </c>
      <c r="L47" s="25" t="str">
        <f t="shared" ca="1" si="10"/>
        <v>양호</v>
      </c>
      <c r="M47" s="34">
        <f t="shared" ca="1" si="4"/>
        <v>10</v>
      </c>
      <c r="N47" s="31">
        <f t="shared" ca="1" si="5"/>
        <v>0</v>
      </c>
      <c r="O47" s="25" t="str">
        <f t="shared" ca="1" si="10"/>
        <v>양호</v>
      </c>
      <c r="P47" s="34">
        <f t="shared" ca="1" si="6"/>
        <v>10</v>
      </c>
      <c r="Q47" s="31">
        <f t="shared" ca="1" si="7"/>
        <v>0</v>
      </c>
      <c r="R47" s="25">
        <f t="shared" ca="1" si="11"/>
        <v>0</v>
      </c>
    </row>
    <row r="48" spans="1:18" ht="13.5" hidden="1" customHeight="1" x14ac:dyDescent="0.4">
      <c r="A48" s="142"/>
      <c r="B48" s="4" t="s">
        <v>85</v>
      </c>
      <c r="C48" s="44" t="s">
        <v>86</v>
      </c>
      <c r="D48" s="4" t="s">
        <v>2</v>
      </c>
      <c r="E48" s="25">
        <f t="shared" si="9"/>
        <v>10</v>
      </c>
      <c r="F48" s="25" t="str">
        <f t="shared" ca="1" si="10"/>
        <v>양호</v>
      </c>
      <c r="G48" s="34">
        <f t="shared" ca="1" si="0"/>
        <v>10</v>
      </c>
      <c r="H48" s="31">
        <f t="shared" ca="1" si="1"/>
        <v>0</v>
      </c>
      <c r="I48" s="25" t="str">
        <f t="shared" ca="1" si="10"/>
        <v>양호</v>
      </c>
      <c r="J48" s="34">
        <f t="shared" ca="1" si="2"/>
        <v>10</v>
      </c>
      <c r="K48" s="31">
        <f t="shared" ca="1" si="3"/>
        <v>0</v>
      </c>
      <c r="L48" s="25" t="str">
        <f t="shared" ca="1" si="10"/>
        <v>양호</v>
      </c>
      <c r="M48" s="34">
        <f t="shared" ca="1" si="4"/>
        <v>10</v>
      </c>
      <c r="N48" s="31">
        <f t="shared" ca="1" si="5"/>
        <v>0</v>
      </c>
      <c r="O48" s="25" t="str">
        <f t="shared" ca="1" si="10"/>
        <v>양호</v>
      </c>
      <c r="P48" s="34">
        <f t="shared" ca="1" si="6"/>
        <v>10</v>
      </c>
      <c r="Q48" s="31">
        <f t="shared" ca="1" si="7"/>
        <v>0</v>
      </c>
      <c r="R48" s="25">
        <f t="shared" ca="1" si="11"/>
        <v>0</v>
      </c>
    </row>
    <row r="49" spans="1:18" ht="13.5" hidden="1" customHeight="1" x14ac:dyDescent="0.4">
      <c r="A49" s="142"/>
      <c r="B49" s="4" t="s">
        <v>87</v>
      </c>
      <c r="C49" s="44" t="s">
        <v>88</v>
      </c>
      <c r="D49" s="4" t="s">
        <v>2</v>
      </c>
      <c r="E49" s="25">
        <f t="shared" si="9"/>
        <v>10</v>
      </c>
      <c r="F49" s="25" t="str">
        <f t="shared" ca="1" si="10"/>
        <v>양호</v>
      </c>
      <c r="G49" s="34">
        <f t="shared" ca="1" si="0"/>
        <v>10</v>
      </c>
      <c r="H49" s="31">
        <f t="shared" ca="1" si="1"/>
        <v>0</v>
      </c>
      <c r="I49" s="25" t="str">
        <f t="shared" ca="1" si="10"/>
        <v>양호</v>
      </c>
      <c r="J49" s="34">
        <f t="shared" ca="1" si="2"/>
        <v>10</v>
      </c>
      <c r="K49" s="31">
        <f t="shared" ca="1" si="3"/>
        <v>0</v>
      </c>
      <c r="L49" s="25" t="str">
        <f t="shared" ca="1" si="10"/>
        <v>양호</v>
      </c>
      <c r="M49" s="34">
        <f t="shared" ca="1" si="4"/>
        <v>10</v>
      </c>
      <c r="N49" s="31">
        <f t="shared" ca="1" si="5"/>
        <v>0</v>
      </c>
      <c r="O49" s="25" t="str">
        <f t="shared" ca="1" si="10"/>
        <v>양호</v>
      </c>
      <c r="P49" s="34">
        <f t="shared" ca="1" si="6"/>
        <v>10</v>
      </c>
      <c r="Q49" s="31">
        <f t="shared" ca="1" si="7"/>
        <v>0</v>
      </c>
      <c r="R49" s="25">
        <f t="shared" ca="1" si="11"/>
        <v>0</v>
      </c>
    </row>
    <row r="50" spans="1:18" ht="13.5" hidden="1" customHeight="1" x14ac:dyDescent="0.4">
      <c r="A50" s="142"/>
      <c r="B50" s="4" t="s">
        <v>89</v>
      </c>
      <c r="C50" s="44" t="s">
        <v>150</v>
      </c>
      <c r="D50" s="4" t="s">
        <v>2</v>
      </c>
      <c r="E50" s="25">
        <f t="shared" si="9"/>
        <v>10</v>
      </c>
      <c r="F50" s="25" t="str">
        <f t="shared" ca="1" si="10"/>
        <v>양호</v>
      </c>
      <c r="G50" s="34">
        <f t="shared" ca="1" si="0"/>
        <v>10</v>
      </c>
      <c r="H50" s="31">
        <f t="shared" ca="1" si="1"/>
        <v>0</v>
      </c>
      <c r="I50" s="25" t="str">
        <f t="shared" ca="1" si="10"/>
        <v>양호</v>
      </c>
      <c r="J50" s="34">
        <f t="shared" ca="1" si="2"/>
        <v>10</v>
      </c>
      <c r="K50" s="31">
        <f t="shared" ca="1" si="3"/>
        <v>0</v>
      </c>
      <c r="L50" s="25" t="str">
        <f t="shared" ca="1" si="10"/>
        <v>양호</v>
      </c>
      <c r="M50" s="34">
        <f t="shared" ca="1" si="4"/>
        <v>10</v>
      </c>
      <c r="N50" s="31">
        <f t="shared" ca="1" si="5"/>
        <v>0</v>
      </c>
      <c r="O50" s="25" t="str">
        <f t="shared" ca="1" si="10"/>
        <v>양호</v>
      </c>
      <c r="P50" s="34">
        <f t="shared" ca="1" si="6"/>
        <v>10</v>
      </c>
      <c r="Q50" s="31">
        <f t="shared" ca="1" si="7"/>
        <v>0</v>
      </c>
      <c r="R50" s="25">
        <f t="shared" ca="1" si="11"/>
        <v>0</v>
      </c>
    </row>
    <row r="51" spans="1:18" ht="13.5" hidden="1" customHeight="1" x14ac:dyDescent="0.4">
      <c r="A51" s="142"/>
      <c r="B51" s="4" t="s">
        <v>90</v>
      </c>
      <c r="C51" s="44" t="s">
        <v>91</v>
      </c>
      <c r="D51" s="4" t="s">
        <v>2</v>
      </c>
      <c r="E51" s="25">
        <f t="shared" si="9"/>
        <v>10</v>
      </c>
      <c r="F51" s="25" t="str">
        <f t="shared" ca="1" si="10"/>
        <v>양호</v>
      </c>
      <c r="G51" s="34">
        <f t="shared" ca="1" si="0"/>
        <v>10</v>
      </c>
      <c r="H51" s="31">
        <f t="shared" ca="1" si="1"/>
        <v>0</v>
      </c>
      <c r="I51" s="25" t="str">
        <f t="shared" ca="1" si="10"/>
        <v>양호</v>
      </c>
      <c r="J51" s="34">
        <f t="shared" ca="1" si="2"/>
        <v>10</v>
      </c>
      <c r="K51" s="31">
        <f t="shared" ca="1" si="3"/>
        <v>0</v>
      </c>
      <c r="L51" s="25" t="str">
        <f t="shared" ca="1" si="10"/>
        <v>양호</v>
      </c>
      <c r="M51" s="34">
        <f t="shared" ca="1" si="4"/>
        <v>10</v>
      </c>
      <c r="N51" s="31">
        <f t="shared" ca="1" si="5"/>
        <v>0</v>
      </c>
      <c r="O51" s="25" t="str">
        <f t="shared" ca="1" si="10"/>
        <v>양호</v>
      </c>
      <c r="P51" s="34">
        <f t="shared" ca="1" si="6"/>
        <v>10</v>
      </c>
      <c r="Q51" s="31">
        <f t="shared" ca="1" si="7"/>
        <v>0</v>
      </c>
      <c r="R51" s="25">
        <f t="shared" ca="1" si="11"/>
        <v>0</v>
      </c>
    </row>
    <row r="52" spans="1:18" ht="13.5" hidden="1" customHeight="1" x14ac:dyDescent="0.4">
      <c r="A52" s="142"/>
      <c r="B52" s="4" t="s">
        <v>92</v>
      </c>
      <c r="C52" s="44" t="s">
        <v>151</v>
      </c>
      <c r="D52" s="4" t="s">
        <v>2</v>
      </c>
      <c r="E52" s="25">
        <f t="shared" si="9"/>
        <v>10</v>
      </c>
      <c r="F52" s="25" t="str">
        <f t="shared" ca="1" si="10"/>
        <v>양호</v>
      </c>
      <c r="G52" s="34">
        <f t="shared" ca="1" si="0"/>
        <v>10</v>
      </c>
      <c r="H52" s="31">
        <f t="shared" ca="1" si="1"/>
        <v>0</v>
      </c>
      <c r="I52" s="25" t="str">
        <f t="shared" ca="1" si="10"/>
        <v>양호</v>
      </c>
      <c r="J52" s="34">
        <f t="shared" ca="1" si="2"/>
        <v>10</v>
      </c>
      <c r="K52" s="31">
        <f t="shared" ca="1" si="3"/>
        <v>0</v>
      </c>
      <c r="L52" s="25" t="str">
        <f t="shared" ca="1" si="10"/>
        <v>양호</v>
      </c>
      <c r="M52" s="34">
        <f t="shared" ca="1" si="4"/>
        <v>10</v>
      </c>
      <c r="N52" s="31">
        <f t="shared" ca="1" si="5"/>
        <v>0</v>
      </c>
      <c r="O52" s="25" t="str">
        <f t="shared" ca="1" si="10"/>
        <v>양호</v>
      </c>
      <c r="P52" s="34">
        <f t="shared" ca="1" si="6"/>
        <v>10</v>
      </c>
      <c r="Q52" s="31">
        <f t="shared" ca="1" si="7"/>
        <v>0</v>
      </c>
      <c r="R52" s="25">
        <f t="shared" ca="1" si="11"/>
        <v>0</v>
      </c>
    </row>
    <row r="53" spans="1:18" ht="13.5" hidden="1" customHeight="1" x14ac:dyDescent="0.4">
      <c r="A53" s="142"/>
      <c r="B53" s="4" t="s">
        <v>93</v>
      </c>
      <c r="C53" s="44" t="s">
        <v>94</v>
      </c>
      <c r="D53" s="4" t="s">
        <v>2</v>
      </c>
      <c r="E53" s="25">
        <f t="shared" si="9"/>
        <v>10</v>
      </c>
      <c r="F53" s="25" t="str">
        <f t="shared" ca="1" si="10"/>
        <v>양호</v>
      </c>
      <c r="G53" s="34">
        <f t="shared" ca="1" si="0"/>
        <v>10</v>
      </c>
      <c r="H53" s="31">
        <f t="shared" ca="1" si="1"/>
        <v>0</v>
      </c>
      <c r="I53" s="25" t="str">
        <f t="shared" ca="1" si="10"/>
        <v>양호</v>
      </c>
      <c r="J53" s="34">
        <f t="shared" ca="1" si="2"/>
        <v>10</v>
      </c>
      <c r="K53" s="31">
        <f t="shared" ca="1" si="3"/>
        <v>0</v>
      </c>
      <c r="L53" s="25" t="str">
        <f t="shared" ca="1" si="10"/>
        <v>양호</v>
      </c>
      <c r="M53" s="34">
        <f t="shared" ca="1" si="4"/>
        <v>10</v>
      </c>
      <c r="N53" s="31">
        <f t="shared" ca="1" si="5"/>
        <v>0</v>
      </c>
      <c r="O53" s="25" t="str">
        <f t="shared" ca="1" si="10"/>
        <v>양호</v>
      </c>
      <c r="P53" s="34">
        <f t="shared" ca="1" si="6"/>
        <v>10</v>
      </c>
      <c r="Q53" s="31">
        <f t="shared" ca="1" si="7"/>
        <v>0</v>
      </c>
      <c r="R53" s="25">
        <f t="shared" ca="1" si="11"/>
        <v>0</v>
      </c>
    </row>
    <row r="54" spans="1:18" ht="13.5" hidden="1" customHeight="1" x14ac:dyDescent="0.4">
      <c r="A54" s="142"/>
      <c r="B54" s="4" t="s">
        <v>95</v>
      </c>
      <c r="C54" s="44" t="s">
        <v>4</v>
      </c>
      <c r="D54" s="4" t="s">
        <v>2</v>
      </c>
      <c r="E54" s="25">
        <f t="shared" si="9"/>
        <v>10</v>
      </c>
      <c r="F54" s="25" t="str">
        <f t="shared" ca="1" si="10"/>
        <v>양호</v>
      </c>
      <c r="G54" s="34">
        <f t="shared" ca="1" si="0"/>
        <v>10</v>
      </c>
      <c r="H54" s="31">
        <f t="shared" ca="1" si="1"/>
        <v>0</v>
      </c>
      <c r="I54" s="25" t="str">
        <f t="shared" ca="1" si="10"/>
        <v>양호</v>
      </c>
      <c r="J54" s="34">
        <f t="shared" ca="1" si="2"/>
        <v>10</v>
      </c>
      <c r="K54" s="31">
        <f t="shared" ca="1" si="3"/>
        <v>0</v>
      </c>
      <c r="L54" s="25" t="str">
        <f t="shared" ca="1" si="10"/>
        <v>양호</v>
      </c>
      <c r="M54" s="34">
        <f t="shared" ca="1" si="4"/>
        <v>10</v>
      </c>
      <c r="N54" s="31">
        <f t="shared" ca="1" si="5"/>
        <v>0</v>
      </c>
      <c r="O54" s="25" t="str">
        <f t="shared" ca="1" si="10"/>
        <v>양호</v>
      </c>
      <c r="P54" s="34">
        <f t="shared" ca="1" si="6"/>
        <v>10</v>
      </c>
      <c r="Q54" s="31">
        <f t="shared" ca="1" si="7"/>
        <v>0</v>
      </c>
      <c r="R54" s="25">
        <f t="shared" ca="1" si="11"/>
        <v>0</v>
      </c>
    </row>
    <row r="55" spans="1:18" ht="13.5" hidden="1" customHeight="1" x14ac:dyDescent="0.4">
      <c r="A55" s="142"/>
      <c r="B55" s="4" t="s">
        <v>96</v>
      </c>
      <c r="C55" s="44" t="s">
        <v>152</v>
      </c>
      <c r="D55" s="4" t="s">
        <v>2</v>
      </c>
      <c r="E55" s="25">
        <f t="shared" si="9"/>
        <v>10</v>
      </c>
      <c r="F55" s="25" t="str">
        <f t="shared" ca="1" si="10"/>
        <v>양호</v>
      </c>
      <c r="G55" s="34">
        <f t="shared" ca="1" si="0"/>
        <v>10</v>
      </c>
      <c r="H55" s="31">
        <f t="shared" ca="1" si="1"/>
        <v>0</v>
      </c>
      <c r="I55" s="25" t="str">
        <f t="shared" ca="1" si="10"/>
        <v>양호</v>
      </c>
      <c r="J55" s="34">
        <f t="shared" ca="1" si="2"/>
        <v>10</v>
      </c>
      <c r="K55" s="31">
        <f t="shared" ca="1" si="3"/>
        <v>0</v>
      </c>
      <c r="L55" s="25" t="str">
        <f t="shared" ca="1" si="10"/>
        <v>양호</v>
      </c>
      <c r="M55" s="34">
        <f t="shared" ca="1" si="4"/>
        <v>10</v>
      </c>
      <c r="N55" s="31">
        <f t="shared" ca="1" si="5"/>
        <v>0</v>
      </c>
      <c r="O55" s="25" t="str">
        <f t="shared" ca="1" si="10"/>
        <v>양호</v>
      </c>
      <c r="P55" s="34">
        <f t="shared" ca="1" si="6"/>
        <v>10</v>
      </c>
      <c r="Q55" s="31">
        <f t="shared" ca="1" si="7"/>
        <v>0</v>
      </c>
      <c r="R55" s="25">
        <f t="shared" ca="1" si="11"/>
        <v>0</v>
      </c>
    </row>
    <row r="56" spans="1:18" ht="13.5" hidden="1" customHeight="1" x14ac:dyDescent="0.4">
      <c r="A56" s="142"/>
      <c r="B56" s="4" t="s">
        <v>97</v>
      </c>
      <c r="C56" s="44" t="s">
        <v>98</v>
      </c>
      <c r="D56" s="4" t="s">
        <v>2</v>
      </c>
      <c r="E56" s="25">
        <f t="shared" si="9"/>
        <v>10</v>
      </c>
      <c r="F56" s="25" t="str">
        <f t="shared" ca="1" si="10"/>
        <v>양호</v>
      </c>
      <c r="G56" s="34">
        <f t="shared" ca="1" si="0"/>
        <v>10</v>
      </c>
      <c r="H56" s="31">
        <f t="shared" ca="1" si="1"/>
        <v>0</v>
      </c>
      <c r="I56" s="25" t="str">
        <f t="shared" ca="1" si="10"/>
        <v>양호</v>
      </c>
      <c r="J56" s="34">
        <f t="shared" ca="1" si="2"/>
        <v>10</v>
      </c>
      <c r="K56" s="31">
        <f t="shared" ca="1" si="3"/>
        <v>0</v>
      </c>
      <c r="L56" s="25" t="str">
        <f t="shared" ca="1" si="10"/>
        <v>양호</v>
      </c>
      <c r="M56" s="34">
        <f t="shared" ca="1" si="4"/>
        <v>10</v>
      </c>
      <c r="N56" s="31">
        <f t="shared" ca="1" si="5"/>
        <v>0</v>
      </c>
      <c r="O56" s="25" t="str">
        <f t="shared" ca="1" si="10"/>
        <v>양호</v>
      </c>
      <c r="P56" s="34">
        <f t="shared" ca="1" si="6"/>
        <v>10</v>
      </c>
      <c r="Q56" s="31">
        <f t="shared" ca="1" si="7"/>
        <v>0</v>
      </c>
      <c r="R56" s="25">
        <f t="shared" ca="1" si="11"/>
        <v>0</v>
      </c>
    </row>
    <row r="57" spans="1:18" ht="13.5" hidden="1" customHeight="1" x14ac:dyDescent="0.4">
      <c r="A57" s="142"/>
      <c r="B57" s="4" t="s">
        <v>99</v>
      </c>
      <c r="C57" s="44" t="s">
        <v>153</v>
      </c>
      <c r="D57" s="4" t="s">
        <v>2</v>
      </c>
      <c r="E57" s="25">
        <f t="shared" si="9"/>
        <v>10</v>
      </c>
      <c r="F57" s="25" t="str">
        <f t="shared" ca="1" si="10"/>
        <v>양호</v>
      </c>
      <c r="G57" s="34">
        <f t="shared" ca="1" si="0"/>
        <v>10</v>
      </c>
      <c r="H57" s="31">
        <f t="shared" ca="1" si="1"/>
        <v>0</v>
      </c>
      <c r="I57" s="25" t="str">
        <f t="shared" ca="1" si="10"/>
        <v>양호</v>
      </c>
      <c r="J57" s="34">
        <f t="shared" ca="1" si="2"/>
        <v>10</v>
      </c>
      <c r="K57" s="31">
        <f t="shared" ca="1" si="3"/>
        <v>0</v>
      </c>
      <c r="L57" s="25" t="str">
        <f t="shared" ca="1" si="10"/>
        <v>양호</v>
      </c>
      <c r="M57" s="34">
        <f t="shared" ca="1" si="4"/>
        <v>10</v>
      </c>
      <c r="N57" s="31">
        <f t="shared" ca="1" si="5"/>
        <v>0</v>
      </c>
      <c r="O57" s="25" t="str">
        <f t="shared" ca="1" si="10"/>
        <v>양호</v>
      </c>
      <c r="P57" s="34">
        <f t="shared" ca="1" si="6"/>
        <v>10</v>
      </c>
      <c r="Q57" s="31">
        <f t="shared" ca="1" si="7"/>
        <v>0</v>
      </c>
      <c r="R57" s="25">
        <f t="shared" ca="1" si="11"/>
        <v>0</v>
      </c>
    </row>
    <row r="58" spans="1:18" ht="13.5" hidden="1" customHeight="1" x14ac:dyDescent="0.4">
      <c r="A58" s="142"/>
      <c r="B58" s="4" t="s">
        <v>100</v>
      </c>
      <c r="C58" s="44" t="s">
        <v>101</v>
      </c>
      <c r="D58" s="4" t="s">
        <v>2</v>
      </c>
      <c r="E58" s="25">
        <f t="shared" si="9"/>
        <v>10</v>
      </c>
      <c r="F58" s="25" t="str">
        <f t="shared" ca="1" si="10"/>
        <v>양호</v>
      </c>
      <c r="G58" s="34">
        <f t="shared" ca="1" si="0"/>
        <v>10</v>
      </c>
      <c r="H58" s="31">
        <f t="shared" ca="1" si="1"/>
        <v>0</v>
      </c>
      <c r="I58" s="25" t="str">
        <f t="shared" ca="1" si="10"/>
        <v>양호</v>
      </c>
      <c r="J58" s="34">
        <f t="shared" ca="1" si="2"/>
        <v>10</v>
      </c>
      <c r="K58" s="31">
        <f t="shared" ca="1" si="3"/>
        <v>0</v>
      </c>
      <c r="L58" s="25" t="str">
        <f t="shared" ca="1" si="10"/>
        <v>양호</v>
      </c>
      <c r="M58" s="34">
        <f t="shared" ca="1" si="4"/>
        <v>10</v>
      </c>
      <c r="N58" s="31">
        <f t="shared" ca="1" si="5"/>
        <v>0</v>
      </c>
      <c r="O58" s="25" t="str">
        <f t="shared" ca="1" si="10"/>
        <v>양호</v>
      </c>
      <c r="P58" s="34">
        <f t="shared" ca="1" si="6"/>
        <v>10</v>
      </c>
      <c r="Q58" s="31">
        <f t="shared" ca="1" si="7"/>
        <v>0</v>
      </c>
      <c r="R58" s="25">
        <f t="shared" ca="1" si="11"/>
        <v>0</v>
      </c>
    </row>
    <row r="59" spans="1:18" ht="13.5" hidden="1" customHeight="1" x14ac:dyDescent="0.4">
      <c r="A59" s="142"/>
      <c r="B59" s="4" t="s">
        <v>102</v>
      </c>
      <c r="C59" s="44" t="s">
        <v>154</v>
      </c>
      <c r="D59" s="4" t="s">
        <v>2</v>
      </c>
      <c r="E59" s="25">
        <f t="shared" si="9"/>
        <v>10</v>
      </c>
      <c r="F59" s="25" t="str">
        <f t="shared" ca="1" si="10"/>
        <v>양호</v>
      </c>
      <c r="G59" s="34">
        <f t="shared" ca="1" si="0"/>
        <v>10</v>
      </c>
      <c r="H59" s="31">
        <f t="shared" ca="1" si="1"/>
        <v>0</v>
      </c>
      <c r="I59" s="25" t="str">
        <f t="shared" ca="1" si="10"/>
        <v>양호</v>
      </c>
      <c r="J59" s="34">
        <f t="shared" ca="1" si="2"/>
        <v>10</v>
      </c>
      <c r="K59" s="31">
        <f t="shared" ca="1" si="3"/>
        <v>0</v>
      </c>
      <c r="L59" s="25" t="str">
        <f t="shared" ca="1" si="10"/>
        <v>양호</v>
      </c>
      <c r="M59" s="34">
        <f t="shared" ca="1" si="4"/>
        <v>10</v>
      </c>
      <c r="N59" s="31">
        <f t="shared" ca="1" si="5"/>
        <v>0</v>
      </c>
      <c r="O59" s="25" t="str">
        <f t="shared" ca="1" si="10"/>
        <v>양호</v>
      </c>
      <c r="P59" s="34">
        <f t="shared" ca="1" si="6"/>
        <v>10</v>
      </c>
      <c r="Q59" s="31">
        <f t="shared" ca="1" si="7"/>
        <v>0</v>
      </c>
      <c r="R59" s="25">
        <f t="shared" ca="1" si="11"/>
        <v>0</v>
      </c>
    </row>
    <row r="60" spans="1:18" ht="13.5" hidden="1" customHeight="1" x14ac:dyDescent="0.4">
      <c r="A60" s="142"/>
      <c r="B60" s="4" t="s">
        <v>103</v>
      </c>
      <c r="C60" s="44" t="s">
        <v>155</v>
      </c>
      <c r="D60" s="4" t="s">
        <v>2</v>
      </c>
      <c r="E60" s="25">
        <f t="shared" si="9"/>
        <v>10</v>
      </c>
      <c r="F60" s="25" t="str">
        <f t="shared" ca="1" si="10"/>
        <v>양호</v>
      </c>
      <c r="G60" s="34">
        <f t="shared" ca="1" si="0"/>
        <v>10</v>
      </c>
      <c r="H60" s="31">
        <f t="shared" ca="1" si="1"/>
        <v>0</v>
      </c>
      <c r="I60" s="25" t="str">
        <f t="shared" ca="1" si="10"/>
        <v>양호</v>
      </c>
      <c r="J60" s="34">
        <f t="shared" ca="1" si="2"/>
        <v>10</v>
      </c>
      <c r="K60" s="31">
        <f t="shared" ca="1" si="3"/>
        <v>0</v>
      </c>
      <c r="L60" s="25" t="str">
        <f t="shared" ca="1" si="10"/>
        <v>양호</v>
      </c>
      <c r="M60" s="34">
        <f t="shared" ca="1" si="4"/>
        <v>10</v>
      </c>
      <c r="N60" s="31">
        <f t="shared" ca="1" si="5"/>
        <v>0</v>
      </c>
      <c r="O60" s="25" t="str">
        <f t="shared" ca="1" si="10"/>
        <v>양호</v>
      </c>
      <c r="P60" s="34">
        <f t="shared" ca="1" si="6"/>
        <v>10</v>
      </c>
      <c r="Q60" s="31">
        <f t="shared" ca="1" si="7"/>
        <v>0</v>
      </c>
      <c r="R60" s="25">
        <f t="shared" ca="1" si="11"/>
        <v>0</v>
      </c>
    </row>
    <row r="61" spans="1:18" ht="13.5" hidden="1" customHeight="1" x14ac:dyDescent="0.4">
      <c r="A61" s="142"/>
      <c r="B61" s="4" t="s">
        <v>104</v>
      </c>
      <c r="C61" s="44" t="s">
        <v>105</v>
      </c>
      <c r="D61" s="4" t="s">
        <v>2</v>
      </c>
      <c r="E61" s="25">
        <f t="shared" si="9"/>
        <v>10</v>
      </c>
      <c r="F61" s="25" t="str">
        <f t="shared" ca="1" si="10"/>
        <v>양호</v>
      </c>
      <c r="G61" s="34">
        <f t="shared" ca="1" si="0"/>
        <v>10</v>
      </c>
      <c r="H61" s="31">
        <f t="shared" ca="1" si="1"/>
        <v>0</v>
      </c>
      <c r="I61" s="25" t="str">
        <f t="shared" ca="1" si="10"/>
        <v>양호</v>
      </c>
      <c r="J61" s="34">
        <f t="shared" ca="1" si="2"/>
        <v>10</v>
      </c>
      <c r="K61" s="31">
        <f t="shared" ca="1" si="3"/>
        <v>0</v>
      </c>
      <c r="L61" s="25" t="str">
        <f t="shared" ca="1" si="10"/>
        <v>양호</v>
      </c>
      <c r="M61" s="34">
        <f t="shared" ca="1" si="4"/>
        <v>10</v>
      </c>
      <c r="N61" s="31">
        <f t="shared" ca="1" si="5"/>
        <v>0</v>
      </c>
      <c r="O61" s="25" t="str">
        <f t="shared" ca="1" si="10"/>
        <v>양호</v>
      </c>
      <c r="P61" s="34">
        <f t="shared" ca="1" si="6"/>
        <v>10</v>
      </c>
      <c r="Q61" s="31">
        <f t="shared" ca="1" si="7"/>
        <v>0</v>
      </c>
      <c r="R61" s="25">
        <f t="shared" ca="1" si="11"/>
        <v>0</v>
      </c>
    </row>
    <row r="62" spans="1:18" ht="13.5" hidden="1" customHeight="1" x14ac:dyDescent="0.4">
      <c r="A62" s="142"/>
      <c r="B62" s="4" t="s">
        <v>106</v>
      </c>
      <c r="C62" s="44" t="s">
        <v>107</v>
      </c>
      <c r="D62" s="4" t="s">
        <v>10</v>
      </c>
      <c r="E62" s="25">
        <f t="shared" si="9"/>
        <v>8</v>
      </c>
      <c r="F62" s="25" t="str">
        <f t="shared" ca="1" si="10"/>
        <v>양호</v>
      </c>
      <c r="G62" s="34">
        <f t="shared" ca="1" si="0"/>
        <v>8</v>
      </c>
      <c r="H62" s="31">
        <f t="shared" ca="1" si="1"/>
        <v>0</v>
      </c>
      <c r="I62" s="25" t="str">
        <f t="shared" ca="1" si="10"/>
        <v>양호</v>
      </c>
      <c r="J62" s="34">
        <f t="shared" ca="1" si="2"/>
        <v>8</v>
      </c>
      <c r="K62" s="31">
        <f t="shared" ca="1" si="3"/>
        <v>0</v>
      </c>
      <c r="L62" s="25" t="str">
        <f t="shared" ca="1" si="10"/>
        <v>양호</v>
      </c>
      <c r="M62" s="34">
        <f t="shared" ca="1" si="4"/>
        <v>8</v>
      </c>
      <c r="N62" s="31">
        <f t="shared" ca="1" si="5"/>
        <v>0</v>
      </c>
      <c r="O62" s="25" t="str">
        <f t="shared" ca="1" si="10"/>
        <v>양호</v>
      </c>
      <c r="P62" s="34">
        <f t="shared" ca="1" si="6"/>
        <v>8</v>
      </c>
      <c r="Q62" s="31">
        <f t="shared" ca="1" si="7"/>
        <v>0</v>
      </c>
      <c r="R62" s="25">
        <f t="shared" ca="1" si="11"/>
        <v>0</v>
      </c>
    </row>
    <row r="63" spans="1:18" ht="13.5" hidden="1" customHeight="1" x14ac:dyDescent="0.4">
      <c r="A63" s="142"/>
      <c r="B63" s="4" t="s">
        <v>108</v>
      </c>
      <c r="C63" s="44" t="s">
        <v>156</v>
      </c>
      <c r="D63" s="4" t="s">
        <v>12</v>
      </c>
      <c r="E63" s="25">
        <f t="shared" si="9"/>
        <v>6</v>
      </c>
      <c r="F63" s="25" t="str">
        <f t="shared" ca="1" si="10"/>
        <v>양호</v>
      </c>
      <c r="G63" s="34">
        <f t="shared" ca="1" si="0"/>
        <v>6</v>
      </c>
      <c r="H63" s="31">
        <f t="shared" ca="1" si="1"/>
        <v>0</v>
      </c>
      <c r="I63" s="25" t="str">
        <f t="shared" ca="1" si="10"/>
        <v>양호</v>
      </c>
      <c r="J63" s="34">
        <f t="shared" ca="1" si="2"/>
        <v>6</v>
      </c>
      <c r="K63" s="31">
        <f t="shared" ca="1" si="3"/>
        <v>0</v>
      </c>
      <c r="L63" s="25" t="str">
        <f t="shared" ca="1" si="10"/>
        <v>양호</v>
      </c>
      <c r="M63" s="34">
        <f t="shared" ca="1" si="4"/>
        <v>6</v>
      </c>
      <c r="N63" s="31">
        <f t="shared" ca="1" si="5"/>
        <v>0</v>
      </c>
      <c r="O63" s="25" t="str">
        <f t="shared" ca="1" si="10"/>
        <v>양호</v>
      </c>
      <c r="P63" s="34">
        <f t="shared" ca="1" si="6"/>
        <v>6</v>
      </c>
      <c r="Q63" s="31">
        <f t="shared" ca="1" si="7"/>
        <v>0</v>
      </c>
      <c r="R63" s="25">
        <f t="shared" ca="1" si="11"/>
        <v>0</v>
      </c>
    </row>
    <row r="64" spans="1:18" ht="13.5" hidden="1" customHeight="1" x14ac:dyDescent="0.4">
      <c r="A64" s="142"/>
      <c r="B64" s="4" t="s">
        <v>109</v>
      </c>
      <c r="C64" s="44" t="s">
        <v>157</v>
      </c>
      <c r="D64" s="4" t="s">
        <v>10</v>
      </c>
      <c r="E64" s="25">
        <f t="shared" si="9"/>
        <v>8</v>
      </c>
      <c r="F64" s="25" t="str">
        <f t="shared" ca="1" si="10"/>
        <v>양호</v>
      </c>
      <c r="G64" s="34">
        <f t="shared" ca="1" si="0"/>
        <v>8</v>
      </c>
      <c r="H64" s="31">
        <f t="shared" ca="1" si="1"/>
        <v>0</v>
      </c>
      <c r="I64" s="25" t="str">
        <f t="shared" ca="1" si="10"/>
        <v>양호</v>
      </c>
      <c r="J64" s="34">
        <f t="shared" ca="1" si="2"/>
        <v>8</v>
      </c>
      <c r="K64" s="31">
        <f t="shared" ca="1" si="3"/>
        <v>0</v>
      </c>
      <c r="L64" s="25" t="str">
        <f t="shared" ca="1" si="10"/>
        <v>양호</v>
      </c>
      <c r="M64" s="34">
        <f t="shared" ca="1" si="4"/>
        <v>8</v>
      </c>
      <c r="N64" s="31">
        <f t="shared" ca="1" si="5"/>
        <v>0</v>
      </c>
      <c r="O64" s="25" t="str">
        <f t="shared" ca="1" si="10"/>
        <v>양호</v>
      </c>
      <c r="P64" s="34">
        <f t="shared" ca="1" si="6"/>
        <v>8</v>
      </c>
      <c r="Q64" s="31">
        <f t="shared" ca="1" si="7"/>
        <v>0</v>
      </c>
      <c r="R64" s="25">
        <f t="shared" ca="1" si="11"/>
        <v>0</v>
      </c>
    </row>
    <row r="65" spans="1:20" ht="13.5" hidden="1" customHeight="1" x14ac:dyDescent="0.4">
      <c r="A65" s="142"/>
      <c r="B65" s="4" t="s">
        <v>110</v>
      </c>
      <c r="C65" s="44" t="s">
        <v>111</v>
      </c>
      <c r="D65" s="4" t="s">
        <v>10</v>
      </c>
      <c r="E65" s="25">
        <f t="shared" si="9"/>
        <v>8</v>
      </c>
      <c r="F65" s="25" t="str">
        <f t="shared" ca="1" si="10"/>
        <v>양호</v>
      </c>
      <c r="G65" s="34">
        <f t="shared" ca="1" si="0"/>
        <v>8</v>
      </c>
      <c r="H65" s="31">
        <f t="shared" ca="1" si="1"/>
        <v>0</v>
      </c>
      <c r="I65" s="25" t="str">
        <f t="shared" ca="1" si="10"/>
        <v>양호</v>
      </c>
      <c r="J65" s="34">
        <f t="shared" ca="1" si="2"/>
        <v>8</v>
      </c>
      <c r="K65" s="31">
        <f t="shared" ca="1" si="3"/>
        <v>0</v>
      </c>
      <c r="L65" s="25" t="str">
        <f t="shared" ca="1" si="10"/>
        <v>양호</v>
      </c>
      <c r="M65" s="34">
        <f t="shared" ca="1" si="4"/>
        <v>8</v>
      </c>
      <c r="N65" s="31">
        <f t="shared" ca="1" si="5"/>
        <v>0</v>
      </c>
      <c r="O65" s="25" t="str">
        <f t="shared" ca="1" si="10"/>
        <v>양호</v>
      </c>
      <c r="P65" s="34">
        <f t="shared" ca="1" si="6"/>
        <v>8</v>
      </c>
      <c r="Q65" s="31">
        <f t="shared" ca="1" si="7"/>
        <v>0</v>
      </c>
      <c r="R65" s="25">
        <f t="shared" ca="1" si="11"/>
        <v>0</v>
      </c>
    </row>
    <row r="66" spans="1:20" ht="13.5" hidden="1" customHeight="1" x14ac:dyDescent="0.4">
      <c r="A66" s="142"/>
      <c r="B66" s="4" t="s">
        <v>112</v>
      </c>
      <c r="C66" s="44" t="s">
        <v>158</v>
      </c>
      <c r="D66" s="4" t="s">
        <v>10</v>
      </c>
      <c r="E66" s="25">
        <f t="shared" si="9"/>
        <v>8</v>
      </c>
      <c r="F66" s="25" t="str">
        <f t="shared" ca="1" si="10"/>
        <v>양호</v>
      </c>
      <c r="G66" s="34">
        <f t="shared" ca="1" si="0"/>
        <v>8</v>
      </c>
      <c r="H66" s="31">
        <f t="shared" ca="1" si="1"/>
        <v>0</v>
      </c>
      <c r="I66" s="25" t="str">
        <f t="shared" ca="1" si="10"/>
        <v>양호</v>
      </c>
      <c r="J66" s="34">
        <f t="shared" ca="1" si="2"/>
        <v>8</v>
      </c>
      <c r="K66" s="31">
        <f t="shared" ca="1" si="3"/>
        <v>0</v>
      </c>
      <c r="L66" s="25" t="str">
        <f t="shared" ca="1" si="10"/>
        <v>양호</v>
      </c>
      <c r="M66" s="34">
        <f t="shared" ca="1" si="4"/>
        <v>8</v>
      </c>
      <c r="N66" s="31">
        <f t="shared" ca="1" si="5"/>
        <v>0</v>
      </c>
      <c r="O66" s="25" t="str">
        <f t="shared" ca="1" si="10"/>
        <v>양호</v>
      </c>
      <c r="P66" s="34">
        <f t="shared" ca="1" si="6"/>
        <v>8</v>
      </c>
      <c r="Q66" s="31">
        <f t="shared" ca="1" si="7"/>
        <v>0</v>
      </c>
      <c r="R66" s="25">
        <f t="shared" ca="1" si="11"/>
        <v>0</v>
      </c>
    </row>
    <row r="67" spans="1:20" ht="13.5" hidden="1" customHeight="1" x14ac:dyDescent="0.4">
      <c r="A67" s="142"/>
      <c r="B67" s="4" t="s">
        <v>113</v>
      </c>
      <c r="C67" s="44" t="s">
        <v>114</v>
      </c>
      <c r="D67" s="4" t="s">
        <v>10</v>
      </c>
      <c r="E67" s="25">
        <f t="shared" si="9"/>
        <v>8</v>
      </c>
      <c r="F67" s="25" t="str">
        <f t="shared" ca="1" si="10"/>
        <v>양호</v>
      </c>
      <c r="G67" s="34">
        <f t="shared" ca="1" si="0"/>
        <v>8</v>
      </c>
      <c r="H67" s="31">
        <f t="shared" ca="1" si="1"/>
        <v>0</v>
      </c>
      <c r="I67" s="25" t="str">
        <f t="shared" ca="1" si="10"/>
        <v>양호</v>
      </c>
      <c r="J67" s="34">
        <f t="shared" ca="1" si="2"/>
        <v>8</v>
      </c>
      <c r="K67" s="31">
        <f t="shared" ca="1" si="3"/>
        <v>0</v>
      </c>
      <c r="L67" s="25" t="str">
        <f t="shared" ca="1" si="10"/>
        <v>양호</v>
      </c>
      <c r="M67" s="34">
        <f t="shared" ca="1" si="4"/>
        <v>8</v>
      </c>
      <c r="N67" s="31">
        <f t="shared" ca="1" si="5"/>
        <v>0</v>
      </c>
      <c r="O67" s="25" t="str">
        <f t="shared" ca="1" si="10"/>
        <v>양호</v>
      </c>
      <c r="P67" s="34">
        <f t="shared" ca="1" si="6"/>
        <v>8</v>
      </c>
      <c r="Q67" s="31">
        <f t="shared" ca="1" si="7"/>
        <v>0</v>
      </c>
      <c r="R67" s="25">
        <f t="shared" ca="1" si="11"/>
        <v>0</v>
      </c>
    </row>
    <row r="68" spans="1:20" ht="13.5" hidden="1" customHeight="1" x14ac:dyDescent="0.4">
      <c r="A68" s="142"/>
      <c r="B68" s="4" t="s">
        <v>115</v>
      </c>
      <c r="C68" s="44" t="s">
        <v>11</v>
      </c>
      <c r="D68" s="4" t="s">
        <v>10</v>
      </c>
      <c r="E68" s="25">
        <f t="shared" si="9"/>
        <v>8</v>
      </c>
      <c r="F68" s="25" t="str">
        <f t="shared" ca="1" si="10"/>
        <v>양호</v>
      </c>
      <c r="G68" s="34">
        <f t="shared" ref="G68:G76" ca="1" si="12">IF(F68="N/A",0,$E68)</f>
        <v>8</v>
      </c>
      <c r="H68" s="31">
        <f t="shared" ref="H68:H76" ca="1" si="13">SUMPRODUCT(N($A$88:$A$93=$D68)*($B$88:$B$93=F68)*($C$88:$C$93))</f>
        <v>0</v>
      </c>
      <c r="I68" s="25" t="str">
        <f t="shared" ca="1" si="10"/>
        <v>양호</v>
      </c>
      <c r="J68" s="34">
        <f t="shared" ref="J68:J76" ca="1" si="14">IF(I68="N/A",0,$E68)</f>
        <v>8</v>
      </c>
      <c r="K68" s="31">
        <f t="shared" ref="K68:K76" ca="1" si="15">SUMPRODUCT(N($A$88:$A$93=$D68)*($B$88:$B$93=I68)*($C$88:$C$93))</f>
        <v>0</v>
      </c>
      <c r="L68" s="25" t="str">
        <f t="shared" ca="1" si="10"/>
        <v>양호</v>
      </c>
      <c r="M68" s="34">
        <f t="shared" ref="M68:M76" ca="1" si="16">IF(L68="N/A",0,$E68)</f>
        <v>8</v>
      </c>
      <c r="N68" s="31">
        <f t="shared" ref="N68:N76" ca="1" si="17">SUMPRODUCT(N($A$88:$A$93=$D68)*($B$88:$B$93=L68)*($C$88:$C$93))</f>
        <v>0</v>
      </c>
      <c r="O68" s="25" t="str">
        <f t="shared" ca="1" si="10"/>
        <v>양호</v>
      </c>
      <c r="P68" s="34">
        <f t="shared" ref="P68:P76" ca="1" si="18">IF(O68="N/A",0,$E68)</f>
        <v>8</v>
      </c>
      <c r="Q68" s="31">
        <f t="shared" ref="Q68:Q76" ca="1" si="19">SUMPRODUCT(N($A$88:$A$93=$D68)*($B$88:$B$93=O68)*($C$88:$C$93))</f>
        <v>0</v>
      </c>
      <c r="R68" s="25">
        <f t="shared" ref="R68:R76" ca="1" si="20">COUNTIF(F68:Q68,"취약")</f>
        <v>0</v>
      </c>
    </row>
    <row r="69" spans="1:20" ht="13.5" hidden="1" customHeight="1" x14ac:dyDescent="0.4">
      <c r="A69" s="142"/>
      <c r="B69" s="4" t="s">
        <v>116</v>
      </c>
      <c r="C69" s="44" t="s">
        <v>117</v>
      </c>
      <c r="D69" s="4" t="s">
        <v>10</v>
      </c>
      <c r="E69" s="25">
        <f t="shared" ref="E69:E76" si="21">IF(D69="상", 10, IF(D69="중", 8, IF(D69="하",6, 0)))</f>
        <v>8</v>
      </c>
      <c r="F69" s="25" t="str">
        <f t="shared" ca="1" si="10"/>
        <v>양호</v>
      </c>
      <c r="G69" s="34">
        <f t="shared" ca="1" si="12"/>
        <v>8</v>
      </c>
      <c r="H69" s="31">
        <f t="shared" ca="1" si="13"/>
        <v>0</v>
      </c>
      <c r="I69" s="25" t="str">
        <f t="shared" ca="1" si="10"/>
        <v>양호</v>
      </c>
      <c r="J69" s="34">
        <f t="shared" ca="1" si="14"/>
        <v>8</v>
      </c>
      <c r="K69" s="31">
        <f t="shared" ca="1" si="15"/>
        <v>0</v>
      </c>
      <c r="L69" s="25" t="str">
        <f t="shared" ca="1" si="10"/>
        <v>양호</v>
      </c>
      <c r="M69" s="34">
        <f t="shared" ca="1" si="16"/>
        <v>8</v>
      </c>
      <c r="N69" s="31">
        <f t="shared" ca="1" si="17"/>
        <v>0</v>
      </c>
      <c r="O69" s="25" t="str">
        <f t="shared" ref="O69" ca="1" si="22">INDIRECT("'"&amp;INDIRECT("점검대상!C"&amp;COLUMN()/3+2)&amp;"'!E"&amp;ROW()+2)</f>
        <v>양호</v>
      </c>
      <c r="P69" s="34">
        <f t="shared" ca="1" si="18"/>
        <v>8</v>
      </c>
      <c r="Q69" s="31">
        <f t="shared" ca="1" si="19"/>
        <v>0</v>
      </c>
      <c r="R69" s="25">
        <f t="shared" ca="1" si="20"/>
        <v>0</v>
      </c>
    </row>
    <row r="70" spans="1:20" ht="13.5" customHeight="1" x14ac:dyDescent="0.4">
      <c r="A70" s="142"/>
      <c r="B70" s="4" t="s">
        <v>118</v>
      </c>
      <c r="C70" s="44" t="s">
        <v>119</v>
      </c>
      <c r="D70" s="4" t="s">
        <v>12</v>
      </c>
      <c r="E70" s="25">
        <f t="shared" si="21"/>
        <v>6</v>
      </c>
      <c r="F70" s="25" t="str">
        <f t="shared" ref="F70:O76" ca="1" si="23">INDIRECT("'"&amp;INDIRECT("점검대상!C"&amp;COLUMN()/3+2)&amp;"'!E"&amp;ROW()+2)</f>
        <v>취약</v>
      </c>
      <c r="G70" s="34">
        <f t="shared" ca="1" si="12"/>
        <v>6</v>
      </c>
      <c r="H70" s="31">
        <f t="shared" ca="1" si="13"/>
        <v>6</v>
      </c>
      <c r="I70" s="25" t="str">
        <f t="shared" ca="1" si="23"/>
        <v>취약</v>
      </c>
      <c r="J70" s="34">
        <f t="shared" ca="1" si="14"/>
        <v>6</v>
      </c>
      <c r="K70" s="31">
        <f t="shared" ca="1" si="15"/>
        <v>6</v>
      </c>
      <c r="L70" s="25" t="str">
        <f t="shared" ca="1" si="23"/>
        <v>취약</v>
      </c>
      <c r="M70" s="34">
        <f t="shared" ca="1" si="16"/>
        <v>6</v>
      </c>
      <c r="N70" s="31">
        <f t="shared" ca="1" si="17"/>
        <v>6</v>
      </c>
      <c r="O70" s="25" t="str">
        <f t="shared" ca="1" si="23"/>
        <v>취약</v>
      </c>
      <c r="P70" s="34">
        <f t="shared" ca="1" si="18"/>
        <v>6</v>
      </c>
      <c r="Q70" s="31">
        <f t="shared" ca="1" si="19"/>
        <v>6</v>
      </c>
      <c r="R70" s="25">
        <f t="shared" ca="1" si="20"/>
        <v>4</v>
      </c>
    </row>
    <row r="71" spans="1:20" ht="13.5" hidden="1" customHeight="1" x14ac:dyDescent="0.4">
      <c r="A71" s="142"/>
      <c r="B71" s="4" t="s">
        <v>120</v>
      </c>
      <c r="C71" s="44" t="s">
        <v>121</v>
      </c>
      <c r="D71" s="4" t="s">
        <v>10</v>
      </c>
      <c r="E71" s="25">
        <f t="shared" si="21"/>
        <v>8</v>
      </c>
      <c r="F71" s="25" t="str">
        <f t="shared" ca="1" si="23"/>
        <v>양호</v>
      </c>
      <c r="G71" s="34">
        <f t="shared" ca="1" si="12"/>
        <v>8</v>
      </c>
      <c r="H71" s="31">
        <f t="shared" ca="1" si="13"/>
        <v>0</v>
      </c>
      <c r="I71" s="25" t="str">
        <f t="shared" ca="1" si="23"/>
        <v>양호</v>
      </c>
      <c r="J71" s="34">
        <f t="shared" ca="1" si="14"/>
        <v>8</v>
      </c>
      <c r="K71" s="31">
        <f t="shared" ca="1" si="15"/>
        <v>0</v>
      </c>
      <c r="L71" s="25" t="str">
        <f t="shared" ca="1" si="23"/>
        <v>양호</v>
      </c>
      <c r="M71" s="34">
        <f t="shared" ca="1" si="16"/>
        <v>8</v>
      </c>
      <c r="N71" s="31">
        <f t="shared" ca="1" si="17"/>
        <v>0</v>
      </c>
      <c r="O71" s="25" t="str">
        <f t="shared" ca="1" si="23"/>
        <v>양호</v>
      </c>
      <c r="P71" s="34">
        <f t="shared" ca="1" si="18"/>
        <v>8</v>
      </c>
      <c r="Q71" s="31">
        <f t="shared" ca="1" si="19"/>
        <v>0</v>
      </c>
      <c r="R71" s="25">
        <f t="shared" ca="1" si="20"/>
        <v>0</v>
      </c>
    </row>
    <row r="72" spans="1:20" ht="13.5" hidden="1" customHeight="1" x14ac:dyDescent="0.4">
      <c r="A72" s="142"/>
      <c r="B72" s="4" t="s">
        <v>122</v>
      </c>
      <c r="C72" s="44" t="s">
        <v>123</v>
      </c>
      <c r="D72" s="4" t="s">
        <v>10</v>
      </c>
      <c r="E72" s="25">
        <f t="shared" si="21"/>
        <v>8</v>
      </c>
      <c r="F72" s="25" t="str">
        <f t="shared" ca="1" si="23"/>
        <v>양호</v>
      </c>
      <c r="G72" s="34">
        <f t="shared" ca="1" si="12"/>
        <v>8</v>
      </c>
      <c r="H72" s="31">
        <f t="shared" ca="1" si="13"/>
        <v>0</v>
      </c>
      <c r="I72" s="25" t="str">
        <f t="shared" ca="1" si="23"/>
        <v>양호</v>
      </c>
      <c r="J72" s="34">
        <f t="shared" ca="1" si="14"/>
        <v>8</v>
      </c>
      <c r="K72" s="31">
        <f t="shared" ca="1" si="15"/>
        <v>0</v>
      </c>
      <c r="L72" s="25" t="str">
        <f t="shared" ca="1" si="23"/>
        <v>양호</v>
      </c>
      <c r="M72" s="34">
        <f t="shared" ca="1" si="16"/>
        <v>8</v>
      </c>
      <c r="N72" s="31">
        <f t="shared" ca="1" si="17"/>
        <v>0</v>
      </c>
      <c r="O72" s="25" t="str">
        <f t="shared" ca="1" si="23"/>
        <v>양호</v>
      </c>
      <c r="P72" s="34">
        <f t="shared" ca="1" si="18"/>
        <v>8</v>
      </c>
      <c r="Q72" s="31">
        <f t="shared" ca="1" si="19"/>
        <v>0</v>
      </c>
      <c r="R72" s="25">
        <f t="shared" ca="1" si="20"/>
        <v>0</v>
      </c>
    </row>
    <row r="73" spans="1:20" ht="13.5" hidden="1" customHeight="1" x14ac:dyDescent="0.4">
      <c r="A73" s="142"/>
      <c r="B73" s="4" t="s">
        <v>124</v>
      </c>
      <c r="C73" s="44" t="s">
        <v>159</v>
      </c>
      <c r="D73" s="4" t="s">
        <v>10</v>
      </c>
      <c r="E73" s="25">
        <f t="shared" si="21"/>
        <v>8</v>
      </c>
      <c r="F73" s="25" t="str">
        <f t="shared" ca="1" si="23"/>
        <v>양호</v>
      </c>
      <c r="G73" s="34">
        <f t="shared" ca="1" si="12"/>
        <v>8</v>
      </c>
      <c r="H73" s="31">
        <f t="shared" ca="1" si="13"/>
        <v>0</v>
      </c>
      <c r="I73" s="25" t="str">
        <f t="shared" ca="1" si="23"/>
        <v>양호</v>
      </c>
      <c r="J73" s="34">
        <f t="shared" ca="1" si="14"/>
        <v>8</v>
      </c>
      <c r="K73" s="31">
        <f t="shared" ca="1" si="15"/>
        <v>0</v>
      </c>
      <c r="L73" s="25" t="str">
        <f t="shared" ca="1" si="23"/>
        <v>양호</v>
      </c>
      <c r="M73" s="34">
        <f t="shared" ca="1" si="16"/>
        <v>8</v>
      </c>
      <c r="N73" s="31">
        <f t="shared" ca="1" si="17"/>
        <v>0</v>
      </c>
      <c r="O73" s="25" t="str">
        <f t="shared" ca="1" si="23"/>
        <v>양호</v>
      </c>
      <c r="P73" s="34">
        <f t="shared" ca="1" si="18"/>
        <v>8</v>
      </c>
      <c r="Q73" s="31">
        <f t="shared" ca="1" si="19"/>
        <v>0</v>
      </c>
      <c r="R73" s="25">
        <f t="shared" ca="1" si="20"/>
        <v>0</v>
      </c>
    </row>
    <row r="74" spans="1:20" ht="26.25" hidden="1" customHeight="1" x14ac:dyDescent="0.4">
      <c r="A74" s="68" t="s">
        <v>160</v>
      </c>
      <c r="B74" s="2" t="s">
        <v>125</v>
      </c>
      <c r="C74" s="45" t="s">
        <v>161</v>
      </c>
      <c r="D74" s="2" t="s">
        <v>2</v>
      </c>
      <c r="E74" s="26">
        <f t="shared" si="21"/>
        <v>10</v>
      </c>
      <c r="F74" s="26" t="str">
        <f t="shared" ca="1" si="23"/>
        <v>양호</v>
      </c>
      <c r="G74" s="35">
        <f t="shared" ca="1" si="12"/>
        <v>10</v>
      </c>
      <c r="H74" s="32">
        <f t="shared" ca="1" si="13"/>
        <v>0</v>
      </c>
      <c r="I74" s="26" t="str">
        <f t="shared" ca="1" si="23"/>
        <v>양호</v>
      </c>
      <c r="J74" s="35">
        <f t="shared" ca="1" si="14"/>
        <v>10</v>
      </c>
      <c r="K74" s="32">
        <f t="shared" ca="1" si="15"/>
        <v>0</v>
      </c>
      <c r="L74" s="26" t="str">
        <f t="shared" ca="1" si="23"/>
        <v>양호</v>
      </c>
      <c r="M74" s="35">
        <f t="shared" ca="1" si="16"/>
        <v>10</v>
      </c>
      <c r="N74" s="32">
        <f t="shared" ca="1" si="17"/>
        <v>0</v>
      </c>
      <c r="O74" s="26" t="str">
        <f t="shared" ca="1" si="23"/>
        <v>양호</v>
      </c>
      <c r="P74" s="35">
        <f t="shared" ca="1" si="18"/>
        <v>10</v>
      </c>
      <c r="Q74" s="32">
        <f t="shared" ca="1" si="19"/>
        <v>0</v>
      </c>
      <c r="R74" s="26">
        <f t="shared" ca="1" si="20"/>
        <v>0</v>
      </c>
    </row>
    <row r="75" spans="1:20" ht="13.5" hidden="1" customHeight="1" x14ac:dyDescent="0.4">
      <c r="A75" s="136" t="s">
        <v>162</v>
      </c>
      <c r="B75" s="4" t="s">
        <v>126</v>
      </c>
      <c r="C75" s="44" t="s">
        <v>163</v>
      </c>
      <c r="D75" s="4" t="s">
        <v>2</v>
      </c>
      <c r="E75" s="25">
        <f t="shared" si="21"/>
        <v>10</v>
      </c>
      <c r="F75" s="25" t="str">
        <f t="shared" ca="1" si="23"/>
        <v>양호</v>
      </c>
      <c r="G75" s="34">
        <f t="shared" ca="1" si="12"/>
        <v>10</v>
      </c>
      <c r="H75" s="31">
        <f t="shared" ca="1" si="13"/>
        <v>0</v>
      </c>
      <c r="I75" s="25" t="str">
        <f t="shared" ca="1" si="23"/>
        <v>양호</v>
      </c>
      <c r="J75" s="34">
        <f t="shared" ca="1" si="14"/>
        <v>10</v>
      </c>
      <c r="K75" s="31">
        <f t="shared" ca="1" si="15"/>
        <v>0</v>
      </c>
      <c r="L75" s="25" t="str">
        <f t="shared" ca="1" si="23"/>
        <v>양호</v>
      </c>
      <c r="M75" s="34">
        <f t="shared" ca="1" si="16"/>
        <v>10</v>
      </c>
      <c r="N75" s="31">
        <f t="shared" ca="1" si="17"/>
        <v>0</v>
      </c>
      <c r="O75" s="25" t="str">
        <f t="shared" ca="1" si="23"/>
        <v>양호</v>
      </c>
      <c r="P75" s="34">
        <f t="shared" ca="1" si="18"/>
        <v>10</v>
      </c>
      <c r="Q75" s="31">
        <f t="shared" ca="1" si="19"/>
        <v>0</v>
      </c>
      <c r="R75" s="25">
        <f t="shared" ca="1" si="20"/>
        <v>0</v>
      </c>
    </row>
    <row r="76" spans="1:20" ht="13.5" customHeight="1" thickBot="1" x14ac:dyDescent="0.45">
      <c r="A76" s="137"/>
      <c r="B76" s="28" t="s">
        <v>127</v>
      </c>
      <c r="C76" s="46" t="s">
        <v>13</v>
      </c>
      <c r="D76" s="28" t="s">
        <v>12</v>
      </c>
      <c r="E76" s="29">
        <f t="shared" si="21"/>
        <v>6</v>
      </c>
      <c r="F76" s="29" t="str">
        <f t="shared" ca="1" si="23"/>
        <v>취약</v>
      </c>
      <c r="G76" s="36">
        <f t="shared" ca="1" si="12"/>
        <v>6</v>
      </c>
      <c r="H76" s="47">
        <f t="shared" ca="1" si="13"/>
        <v>6</v>
      </c>
      <c r="I76" s="29" t="str">
        <f t="shared" ca="1" si="23"/>
        <v>취약</v>
      </c>
      <c r="J76" s="36">
        <f t="shared" ca="1" si="14"/>
        <v>6</v>
      </c>
      <c r="K76" s="47">
        <f t="shared" ca="1" si="15"/>
        <v>6</v>
      </c>
      <c r="L76" s="29" t="str">
        <f t="shared" ca="1" si="23"/>
        <v>취약</v>
      </c>
      <c r="M76" s="36">
        <f t="shared" ca="1" si="16"/>
        <v>6</v>
      </c>
      <c r="N76" s="47">
        <f t="shared" ca="1" si="17"/>
        <v>6</v>
      </c>
      <c r="O76" s="29" t="str">
        <f t="shared" ca="1" si="23"/>
        <v>취약</v>
      </c>
      <c r="P76" s="36">
        <f t="shared" ca="1" si="18"/>
        <v>6</v>
      </c>
      <c r="Q76" s="47">
        <f t="shared" ca="1" si="19"/>
        <v>6</v>
      </c>
      <c r="R76" s="29">
        <f t="shared" ca="1" si="20"/>
        <v>4</v>
      </c>
      <c r="S76" s="6"/>
      <c r="T76" s="6"/>
    </row>
    <row r="77" spans="1:20" s="1" customFormat="1" ht="13.8" hidden="1" thickBot="1" x14ac:dyDescent="0.45">
      <c r="A77" s="146" t="s">
        <v>200</v>
      </c>
      <c r="B77" s="146"/>
      <c r="C77" s="146"/>
      <c r="D77" s="146"/>
      <c r="F77" s="54">
        <f ca="1">COUNTIF(F4:F76,"취약")</f>
        <v>19</v>
      </c>
      <c r="H77" s="55"/>
      <c r="I77" s="54">
        <f ca="1">COUNTIF(I4:I76,"취약")</f>
        <v>19</v>
      </c>
      <c r="K77" s="55"/>
      <c r="L77" s="54">
        <f ca="1">COUNTIF(L4:L76,"취약")</f>
        <v>19</v>
      </c>
      <c r="N77" s="55"/>
      <c r="O77" s="54">
        <f ca="1">COUNTIF(O4:O76,"취약")</f>
        <v>19</v>
      </c>
      <c r="Q77" s="55"/>
      <c r="R77" s="54">
        <f ca="1">SUM(F77:Q77)</f>
        <v>76</v>
      </c>
      <c r="S77" s="69"/>
      <c r="T77" s="38"/>
    </row>
    <row r="78" spans="1:20" hidden="1" x14ac:dyDescent="0.4">
      <c r="A78" s="147" t="str">
        <f ca="1">IF(D78="N/A", "계정 관리 (N/A)", "계정 관리"&amp;" ("&amp;ROUND(D78,2)*100&amp;"%)")</f>
        <v>계정 관리 (41%)</v>
      </c>
      <c r="B78" s="148"/>
      <c r="C78" s="148"/>
      <c r="D78" s="48">
        <f t="shared" ref="D78:D83" ca="1" si="24">(SUMIF($3:$3,"최대값",78:78)-SUMIF($3:$3,"현재값",78:78))/SUMIF($3:$3,"최대값",78:78)</f>
        <v>0.41379310344827586</v>
      </c>
      <c r="E78" s="49">
        <f>SUM(E4:E18)</f>
        <v>116</v>
      </c>
      <c r="F78" s="27">
        <f t="shared" ref="F78:F83" ca="1" si="25">IF(G78=0,"N/A",(G78-H78)/G78)</f>
        <v>0.41379310344827586</v>
      </c>
      <c r="G78" s="49">
        <f ca="1">SUM(G4:G18)</f>
        <v>116</v>
      </c>
      <c r="H78" s="49">
        <f ca="1">SUM(H4:H18)</f>
        <v>68</v>
      </c>
      <c r="I78" s="27">
        <f t="shared" ref="I78:I83" ca="1" si="26">IF(J78=0,"N/A",(J78-K78)/J78)</f>
        <v>0.41379310344827586</v>
      </c>
      <c r="J78" s="49">
        <f ca="1">SUM(J4:J18)</f>
        <v>116</v>
      </c>
      <c r="K78" s="49">
        <f ca="1">SUM(K4:K18)</f>
        <v>68</v>
      </c>
      <c r="L78" s="27">
        <f t="shared" ref="L78:L83" ca="1" si="27">IF(M78=0,"N/A",(M78-N78)/M78)</f>
        <v>0.41379310344827586</v>
      </c>
      <c r="M78" s="49">
        <f ca="1">SUM(M4:M18)</f>
        <v>116</v>
      </c>
      <c r="N78" s="49">
        <f ca="1">SUM(N4:N18)</f>
        <v>68</v>
      </c>
      <c r="O78" s="27">
        <f t="shared" ref="O78:O83" ca="1" si="28">IF(P78=0,"N/A",(P78-Q78)/P78)</f>
        <v>0.41379310344827586</v>
      </c>
      <c r="P78" s="49">
        <f ca="1">SUM(P4:P18)</f>
        <v>116</v>
      </c>
      <c r="Q78" s="49">
        <f ca="1">SUM(Q4:Q18)</f>
        <v>68</v>
      </c>
      <c r="R78" s="62">
        <f ca="1">SUM(R4:R18)</f>
        <v>36</v>
      </c>
    </row>
    <row r="79" spans="1:20" hidden="1" x14ac:dyDescent="0.4">
      <c r="A79" s="149" t="str">
        <f ca="1">IF(D79="N/A", "접근 제어 (N/A)", "접근 제어"&amp;" ("&amp;ROUND(D79,2)*100&amp;"%)")</f>
        <v>접근 제어 (61%)</v>
      </c>
      <c r="B79" s="150"/>
      <c r="C79" s="150"/>
      <c r="D79" s="50">
        <f t="shared" ca="1" si="24"/>
        <v>0.60869565217391308</v>
      </c>
      <c r="E79" s="51">
        <f>SUM(E19:E38)</f>
        <v>184</v>
      </c>
      <c r="F79" s="52">
        <f t="shared" ca="1" si="25"/>
        <v>0.60869565217391308</v>
      </c>
      <c r="G79" s="51">
        <f ca="1">SUM(G19:G38)</f>
        <v>184</v>
      </c>
      <c r="H79" s="51">
        <f ca="1">SUM(H19:H38)</f>
        <v>72</v>
      </c>
      <c r="I79" s="52">
        <f t="shared" ca="1" si="26"/>
        <v>0.60869565217391308</v>
      </c>
      <c r="J79" s="51">
        <f ca="1">SUM(J19:J38)</f>
        <v>184</v>
      </c>
      <c r="K79" s="51">
        <f ca="1">SUM(K19:K38)</f>
        <v>72</v>
      </c>
      <c r="L79" s="52">
        <f t="shared" ca="1" si="27"/>
        <v>0.60869565217391308</v>
      </c>
      <c r="M79" s="51">
        <f ca="1">SUM(M19:M38)</f>
        <v>184</v>
      </c>
      <c r="N79" s="51">
        <f ca="1">SUM(N19:N38)</f>
        <v>72</v>
      </c>
      <c r="O79" s="52">
        <f t="shared" ca="1" si="28"/>
        <v>0.60869565217391308</v>
      </c>
      <c r="P79" s="51">
        <f ca="1">SUM(P19:P38)</f>
        <v>184</v>
      </c>
      <c r="Q79" s="51">
        <f ca="1">SUM(Q19:Q38)</f>
        <v>72</v>
      </c>
      <c r="R79" s="63">
        <f ca="1">SUM(R19:R38)</f>
        <v>32</v>
      </c>
    </row>
    <row r="80" spans="1:20" hidden="1" x14ac:dyDescent="0.4">
      <c r="A80" s="149" t="str">
        <f ca="1">IF(D80="N/A", "서비스 관리 (N/A)", "서비스 관리"&amp;" ("&amp;ROUND(D80,2)*100&amp;"%)")</f>
        <v>서비스 관리 (98%)</v>
      </c>
      <c r="B80" s="150"/>
      <c r="C80" s="150"/>
      <c r="D80" s="50">
        <f t="shared" ca="1" si="24"/>
        <v>0.98136645962732916</v>
      </c>
      <c r="E80" s="51">
        <f>SUM(E39:E73)</f>
        <v>322</v>
      </c>
      <c r="F80" s="52">
        <f t="shared" ca="1" si="25"/>
        <v>0.98136645962732916</v>
      </c>
      <c r="G80" s="51">
        <f ca="1">SUM(G39:G73)</f>
        <v>322</v>
      </c>
      <c r="H80" s="51">
        <f ca="1">SUM(H39:H73)</f>
        <v>6</v>
      </c>
      <c r="I80" s="52">
        <f t="shared" ca="1" si="26"/>
        <v>0.98136645962732916</v>
      </c>
      <c r="J80" s="51">
        <f ca="1">SUM(J39:J73)</f>
        <v>322</v>
      </c>
      <c r="K80" s="51">
        <f ca="1">SUM(K39:K73)</f>
        <v>6</v>
      </c>
      <c r="L80" s="52">
        <f t="shared" ca="1" si="27"/>
        <v>0.98136645962732916</v>
      </c>
      <c r="M80" s="51">
        <f ca="1">SUM(M39:M73)</f>
        <v>322</v>
      </c>
      <c r="N80" s="51">
        <f ca="1">SUM(N39:N73)</f>
        <v>6</v>
      </c>
      <c r="O80" s="52">
        <f t="shared" ca="1" si="28"/>
        <v>0.98136645962732916</v>
      </c>
      <c r="P80" s="51">
        <f ca="1">SUM(P39:P73)</f>
        <v>322</v>
      </c>
      <c r="Q80" s="51">
        <f ca="1">SUM(Q39:Q73)</f>
        <v>6</v>
      </c>
      <c r="R80" s="63">
        <f ca="1">SUM(R39:R73)</f>
        <v>4</v>
      </c>
    </row>
    <row r="81" spans="1:18" hidden="1" x14ac:dyDescent="0.4">
      <c r="A81" s="149" t="str">
        <f ca="1">IF(D81="N/A", "패치 관리 (N/A)", "패치 관리"&amp;" ("&amp;ROUND(D81,2)*100&amp;"%)")</f>
        <v>패치 관리 (100%)</v>
      </c>
      <c r="B81" s="150"/>
      <c r="C81" s="150"/>
      <c r="D81" s="50">
        <f t="shared" ca="1" si="24"/>
        <v>1</v>
      </c>
      <c r="E81" s="51">
        <f>SUM(E74)</f>
        <v>10</v>
      </c>
      <c r="F81" s="52">
        <f t="shared" ca="1" si="25"/>
        <v>1</v>
      </c>
      <c r="G81" s="51">
        <f ca="1">SUM(G74)</f>
        <v>10</v>
      </c>
      <c r="H81" s="51">
        <f ca="1">SUM(H74)</f>
        <v>0</v>
      </c>
      <c r="I81" s="52">
        <f t="shared" ca="1" si="26"/>
        <v>1</v>
      </c>
      <c r="J81" s="51">
        <f ca="1">SUM(J74)</f>
        <v>10</v>
      </c>
      <c r="K81" s="51">
        <f ca="1">SUM(K74)</f>
        <v>0</v>
      </c>
      <c r="L81" s="52">
        <f t="shared" ca="1" si="27"/>
        <v>1</v>
      </c>
      <c r="M81" s="51">
        <f ca="1">SUM(M74)</f>
        <v>10</v>
      </c>
      <c r="N81" s="51">
        <f ca="1">SUM(N74)</f>
        <v>0</v>
      </c>
      <c r="O81" s="52">
        <f t="shared" ca="1" si="28"/>
        <v>1</v>
      </c>
      <c r="P81" s="51">
        <f ca="1">SUM(P74)</f>
        <v>10</v>
      </c>
      <c r="Q81" s="51">
        <f ca="1">SUM(Q74)</f>
        <v>0</v>
      </c>
      <c r="R81" s="63">
        <f ca="1">SUM(R74)</f>
        <v>0</v>
      </c>
    </row>
    <row r="82" spans="1:18" hidden="1" x14ac:dyDescent="0.4">
      <c r="A82" s="149" t="str">
        <f ca="1">IF(D82="N/A", "로그 관리 (N/A)", "로그 관리"&amp;" ("&amp;ROUND(D82,2)*100&amp;"%)")</f>
        <v>로그 관리 (63%)</v>
      </c>
      <c r="B82" s="150"/>
      <c r="C82" s="150"/>
      <c r="D82" s="50">
        <f t="shared" ca="1" si="24"/>
        <v>0.625</v>
      </c>
      <c r="E82" s="51">
        <f>SUM(E75:E76)</f>
        <v>16</v>
      </c>
      <c r="F82" s="52">
        <f t="shared" ca="1" si="25"/>
        <v>0.625</v>
      </c>
      <c r="G82" s="51">
        <f ca="1">SUM(G75:G76)</f>
        <v>16</v>
      </c>
      <c r="H82" s="51">
        <f ca="1">SUM(H75:H76)</f>
        <v>6</v>
      </c>
      <c r="I82" s="52">
        <f t="shared" ca="1" si="26"/>
        <v>0.625</v>
      </c>
      <c r="J82" s="51">
        <f ca="1">SUM(J75:J76)</f>
        <v>16</v>
      </c>
      <c r="K82" s="51">
        <f ca="1">SUM(K75:K76)</f>
        <v>6</v>
      </c>
      <c r="L82" s="52">
        <f t="shared" ca="1" si="27"/>
        <v>0.625</v>
      </c>
      <c r="M82" s="51">
        <f ca="1">SUM(M75:M76)</f>
        <v>16</v>
      </c>
      <c r="N82" s="51">
        <f ca="1">SUM(N75:N76)</f>
        <v>6</v>
      </c>
      <c r="O82" s="52">
        <f t="shared" ca="1" si="28"/>
        <v>0.625</v>
      </c>
      <c r="P82" s="51">
        <f ca="1">SUM(P75:P76)</f>
        <v>16</v>
      </c>
      <c r="Q82" s="51">
        <f ca="1">SUM(Q75:Q76)</f>
        <v>6</v>
      </c>
      <c r="R82" s="63">
        <f ca="1">SUM(R75:R76)</f>
        <v>4</v>
      </c>
    </row>
    <row r="83" spans="1:18" ht="18" hidden="1" thickBot="1" x14ac:dyDescent="0.45">
      <c r="A83" s="144" t="s">
        <v>213</v>
      </c>
      <c r="B83" s="145"/>
      <c r="C83" s="145"/>
      <c r="D83" s="56">
        <f t="shared" ca="1" si="24"/>
        <v>0.76543209876543206</v>
      </c>
      <c r="E83" s="53">
        <f>SUM(E4:E76)</f>
        <v>648</v>
      </c>
      <c r="F83" s="57">
        <f t="shared" ca="1" si="25"/>
        <v>0.76543209876543206</v>
      </c>
      <c r="G83" s="53">
        <f ca="1">SUM(G4:G76)</f>
        <v>648</v>
      </c>
      <c r="H83" s="53">
        <f ca="1">SUM(H4:H76)</f>
        <v>152</v>
      </c>
      <c r="I83" s="57">
        <f t="shared" ca="1" si="26"/>
        <v>0.76543209876543206</v>
      </c>
      <c r="J83" s="53">
        <f ca="1">SUM(J4:J76)</f>
        <v>648</v>
      </c>
      <c r="K83" s="53">
        <f ca="1">SUM(K4:K76)</f>
        <v>152</v>
      </c>
      <c r="L83" s="57">
        <f t="shared" ca="1" si="27"/>
        <v>0.76543209876543206</v>
      </c>
      <c r="M83" s="53">
        <f ca="1">SUM(M4:M76)</f>
        <v>648</v>
      </c>
      <c r="N83" s="53">
        <f ca="1">SUM(N4:N76)</f>
        <v>152</v>
      </c>
      <c r="O83" s="57">
        <f t="shared" ca="1" si="28"/>
        <v>0.76543209876543206</v>
      </c>
      <c r="P83" s="53">
        <f ca="1">SUM(P4:P76)</f>
        <v>648</v>
      </c>
      <c r="Q83" s="53">
        <f ca="1">SUM(Q4:Q76)</f>
        <v>152</v>
      </c>
      <c r="R83" s="64">
        <f ca="1">SUM(R78:R82)</f>
        <v>76</v>
      </c>
    </row>
    <row r="87" spans="1:18" ht="18" hidden="1" thickBot="1" x14ac:dyDescent="0.45">
      <c r="A87" s="11" t="s">
        <v>1</v>
      </c>
      <c r="B87" s="12" t="s">
        <v>214</v>
      </c>
      <c r="C87" s="13" t="s">
        <v>215</v>
      </c>
    </row>
    <row r="88" spans="1:18" hidden="1" x14ac:dyDescent="0.4">
      <c r="A88" s="14" t="s">
        <v>216</v>
      </c>
      <c r="B88" s="15" t="s">
        <v>217</v>
      </c>
      <c r="C88" s="16">
        <v>10</v>
      </c>
    </row>
    <row r="89" spans="1:18" hidden="1" x14ac:dyDescent="0.4">
      <c r="A89" s="17" t="s">
        <v>218</v>
      </c>
      <c r="B89" s="18" t="s">
        <v>217</v>
      </c>
      <c r="C89" s="19">
        <v>8</v>
      </c>
    </row>
    <row r="90" spans="1:18" hidden="1" x14ac:dyDescent="0.4">
      <c r="A90" s="17" t="s">
        <v>219</v>
      </c>
      <c r="B90" s="18" t="s">
        <v>217</v>
      </c>
      <c r="C90" s="19">
        <v>6</v>
      </c>
    </row>
    <row r="91" spans="1:18" hidden="1" x14ac:dyDescent="0.4">
      <c r="A91" s="17" t="s">
        <v>216</v>
      </c>
      <c r="B91" s="18" t="s">
        <v>220</v>
      </c>
      <c r="C91" s="19">
        <v>0</v>
      </c>
    </row>
    <row r="92" spans="1:18" hidden="1" x14ac:dyDescent="0.4">
      <c r="A92" s="17" t="s">
        <v>218</v>
      </c>
      <c r="B92" s="18" t="s">
        <v>220</v>
      </c>
      <c r="C92" s="19">
        <v>0</v>
      </c>
    </row>
    <row r="93" spans="1:18" ht="18" hidden="1" thickBot="1" x14ac:dyDescent="0.45">
      <c r="A93" s="20" t="s">
        <v>219</v>
      </c>
      <c r="B93" s="21" t="s">
        <v>220</v>
      </c>
      <c r="C93" s="22">
        <v>0</v>
      </c>
    </row>
    <row r="94" spans="1:18" x14ac:dyDescent="0.4">
      <c r="I94">
        <f ca="1">SUM(F77:Q77)</f>
        <v>76</v>
      </c>
      <c r="R94">
        <f ca="1">SUM(R4:R76)</f>
        <v>76</v>
      </c>
    </row>
  </sheetData>
  <autoFilter ref="F3:F83" xr:uid="{457CECC3-A3D4-49A4-B114-78ACE651F2C6}">
    <filterColumn colId="0">
      <filters>
        <filter val="취약"/>
      </filters>
    </filterColumn>
  </autoFilter>
  <mergeCells count="13">
    <mergeCell ref="A83:C83"/>
    <mergeCell ref="A77:D77"/>
    <mergeCell ref="A78:C78"/>
    <mergeCell ref="A79:C79"/>
    <mergeCell ref="A80:C80"/>
    <mergeCell ref="A81:C81"/>
    <mergeCell ref="A82:C82"/>
    <mergeCell ref="A75:A76"/>
    <mergeCell ref="A1:E1"/>
    <mergeCell ref="A3:B3"/>
    <mergeCell ref="A4:A18"/>
    <mergeCell ref="A19:A38"/>
    <mergeCell ref="A39:A73"/>
  </mergeCells>
  <phoneticPr fontId="25" type="noConversion"/>
  <conditionalFormatting sqref="H1">
    <cfRule type="cellIs" dxfId="402" priority="128" operator="equal">
      <formula>"취약"</formula>
    </cfRule>
    <cfRule type="cellIs" dxfId="401" priority="129" operator="equal">
      <formula>"양호"</formula>
    </cfRule>
  </conditionalFormatting>
  <conditionalFormatting sqref="F1:G2 F84:G1048576 I3 L3 O3 F3 F4:G77 I4:J77 L4:M77 O4:P77">
    <cfRule type="cellIs" dxfId="400" priority="130" operator="equal">
      <formula>"취약"</formula>
    </cfRule>
    <cfRule type="cellIs" dxfId="399" priority="131" operator="equal">
      <formula>"양호"</formula>
    </cfRule>
  </conditionalFormatting>
  <conditionalFormatting sqref="R3:R83">
    <cfRule type="cellIs" dxfId="398" priority="126" operator="equal">
      <formula>"취약"</formula>
    </cfRule>
    <cfRule type="cellIs" dxfId="397" priority="127" operator="equal">
      <formula>"양호"</formula>
    </cfRule>
  </conditionalFormatting>
  <conditionalFormatting sqref="C87:C93">
    <cfRule type="cellIs" dxfId="396" priority="125" operator="equal">
      <formula>"주의"</formula>
    </cfRule>
  </conditionalFormatting>
  <conditionalFormatting sqref="F78 I78 L78 O78">
    <cfRule type="cellIs" dxfId="395" priority="121" operator="equal">
      <formula>"취약"</formula>
    </cfRule>
    <cfRule type="cellIs" dxfId="394" priority="122" operator="equal">
      <formula>"양호"</formula>
    </cfRule>
  </conditionalFormatting>
  <conditionalFormatting sqref="F79:F83 I79:I83 L79:L83 O79:O83">
    <cfRule type="cellIs" dxfId="393" priority="123" operator="equal">
      <formula>"취약"</formula>
    </cfRule>
    <cfRule type="cellIs" dxfId="392" priority="124" operator="equal">
      <formula>"양호"</formula>
    </cfRule>
  </conditionalFormatting>
  <printOptions verticalCentered="1"/>
  <pageMargins left="0.59055118110236227" right="0.59055118110236227" top="0.59055118110236227" bottom="0.59055118110236227" header="0.31496062992125984" footer="0.31496062992125984"/>
  <pageSetup paperSize="9" scale="41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F78"/>
  <sheetViews>
    <sheetView view="pageLayout" topLeftCell="A5" zoomScaleNormal="100" workbookViewId="0">
      <selection activeCell="F7" sqref="F7"/>
    </sheetView>
  </sheetViews>
  <sheetFormatPr defaultColWidth="9" defaultRowHeight="13.2" x14ac:dyDescent="0.4"/>
  <cols>
    <col min="1" max="2" width="5.59765625" style="58" customWidth="1"/>
    <col min="3" max="3" width="17.5" style="58" customWidth="1"/>
    <col min="4" max="4" width="6.09765625" style="58" customWidth="1"/>
    <col min="5" max="5" width="6.19921875" style="58" customWidth="1"/>
    <col min="6" max="6" width="61.8984375" style="58" customWidth="1"/>
    <col min="7" max="16384" width="9" style="58"/>
  </cols>
  <sheetData>
    <row r="1" spans="1:6" ht="15" customHeight="1" x14ac:dyDescent="0.4">
      <c r="A1" s="151" t="s">
        <v>165</v>
      </c>
      <c r="B1" s="152"/>
      <c r="C1" s="59" t="str">
        <f ca="1">REPLACE(CELL("filename",A1),1,FIND("]",CELL("filename",A1)),"")</f>
        <v>Web Server</v>
      </c>
    </row>
    <row r="2" spans="1:6" ht="15" customHeight="1" x14ac:dyDescent="0.4">
      <c r="A2" s="153" t="s">
        <v>166</v>
      </c>
      <c r="B2" s="154"/>
      <c r="C2" s="60" t="s">
        <v>223</v>
      </c>
    </row>
    <row r="3" spans="1:6" ht="15" customHeight="1" thickBot="1" x14ac:dyDescent="0.45">
      <c r="A3" s="155" t="s">
        <v>167</v>
      </c>
      <c r="B3" s="156"/>
      <c r="C3" s="61" t="s">
        <v>250</v>
      </c>
    </row>
    <row r="4" spans="1:6" ht="6" customHeight="1" thickBot="1" x14ac:dyDescent="0.45"/>
    <row r="5" spans="1:6" ht="31.8" thickBot="1" x14ac:dyDescent="0.45">
      <c r="A5" s="157" t="s">
        <v>0</v>
      </c>
      <c r="B5" s="158"/>
      <c r="C5" s="71" t="s">
        <v>168</v>
      </c>
      <c r="D5" s="71" t="s">
        <v>1</v>
      </c>
      <c r="E5" s="71" t="s">
        <v>169</v>
      </c>
      <c r="F5" s="71" t="s">
        <v>170</v>
      </c>
    </row>
    <row r="6" spans="1:6" ht="81.599999999999994" hidden="1" customHeight="1" x14ac:dyDescent="0.4">
      <c r="A6" s="141" t="s">
        <v>130</v>
      </c>
      <c r="B6" s="40" t="s">
        <v>202</v>
      </c>
      <c r="C6" s="41" t="s">
        <v>171</v>
      </c>
      <c r="D6" s="40" t="s">
        <v>2</v>
      </c>
      <c r="E6" s="108" t="s">
        <v>201</v>
      </c>
      <c r="F6" s="117" t="s">
        <v>259</v>
      </c>
    </row>
    <row r="7" spans="1:6" ht="52.8" x14ac:dyDescent="0.4">
      <c r="A7" s="142"/>
      <c r="B7" s="4" t="s">
        <v>203</v>
      </c>
      <c r="C7" s="42" t="s">
        <v>132</v>
      </c>
      <c r="D7" s="4" t="s">
        <v>2</v>
      </c>
      <c r="E7" s="118" t="s">
        <v>260</v>
      </c>
      <c r="F7" s="119" t="s">
        <v>261</v>
      </c>
    </row>
    <row r="8" spans="1:6" ht="73.2" customHeight="1" x14ac:dyDescent="0.4">
      <c r="A8" s="142"/>
      <c r="B8" s="4" t="s">
        <v>210</v>
      </c>
      <c r="C8" s="42" t="s">
        <v>172</v>
      </c>
      <c r="D8" s="4" t="s">
        <v>2</v>
      </c>
      <c r="E8" s="109" t="s">
        <v>260</v>
      </c>
      <c r="F8" s="120" t="s">
        <v>264</v>
      </c>
    </row>
    <row r="9" spans="1:6" ht="118.8" hidden="1" x14ac:dyDescent="0.4">
      <c r="A9" s="142"/>
      <c r="B9" s="4" t="s">
        <v>204</v>
      </c>
      <c r="C9" s="42" t="s">
        <v>19</v>
      </c>
      <c r="D9" s="4" t="s">
        <v>2</v>
      </c>
      <c r="E9" s="110" t="s">
        <v>201</v>
      </c>
      <c r="F9" s="120" t="s">
        <v>265</v>
      </c>
    </row>
    <row r="10" spans="1:6" ht="39.6" hidden="1" x14ac:dyDescent="0.4">
      <c r="A10" s="142"/>
      <c r="B10" s="4" t="s">
        <v>205</v>
      </c>
      <c r="C10" s="42" t="s">
        <v>21</v>
      </c>
      <c r="D10" s="4" t="s">
        <v>10</v>
      </c>
      <c r="E10" s="111" t="s">
        <v>201</v>
      </c>
      <c r="F10" s="120" t="s">
        <v>266</v>
      </c>
    </row>
    <row r="11" spans="1:6" ht="66" x14ac:dyDescent="0.4">
      <c r="A11" s="142"/>
      <c r="B11" s="4" t="s">
        <v>206</v>
      </c>
      <c r="C11" s="42" t="s">
        <v>173</v>
      </c>
      <c r="D11" s="4" t="s">
        <v>12</v>
      </c>
      <c r="E11" s="111" t="s">
        <v>260</v>
      </c>
      <c r="F11" s="120" t="s">
        <v>262</v>
      </c>
    </row>
    <row r="12" spans="1:6" ht="66" x14ac:dyDescent="0.4">
      <c r="A12" s="142"/>
      <c r="B12" s="4" t="s">
        <v>207</v>
      </c>
      <c r="C12" s="42" t="s">
        <v>174</v>
      </c>
      <c r="D12" s="4" t="s">
        <v>10</v>
      </c>
      <c r="E12" s="111" t="s">
        <v>260</v>
      </c>
      <c r="F12" s="120" t="s">
        <v>263</v>
      </c>
    </row>
    <row r="13" spans="1:6" ht="66" x14ac:dyDescent="0.4">
      <c r="A13" s="142"/>
      <c r="B13" s="4" t="s">
        <v>208</v>
      </c>
      <c r="C13" s="42" t="s">
        <v>175</v>
      </c>
      <c r="D13" s="4" t="s">
        <v>10</v>
      </c>
      <c r="E13" s="111" t="s">
        <v>260</v>
      </c>
      <c r="F13" s="120" t="s">
        <v>267</v>
      </c>
    </row>
    <row r="14" spans="1:6" ht="66" x14ac:dyDescent="0.4">
      <c r="A14" s="142"/>
      <c r="B14" s="4" t="s">
        <v>209</v>
      </c>
      <c r="C14" s="42" t="s">
        <v>176</v>
      </c>
      <c r="D14" s="4" t="s">
        <v>10</v>
      </c>
      <c r="E14" s="111" t="s">
        <v>260</v>
      </c>
      <c r="F14" s="120" t="s">
        <v>268</v>
      </c>
    </row>
    <row r="15" spans="1:6" ht="79.2" x14ac:dyDescent="0.4">
      <c r="A15" s="142"/>
      <c r="B15" s="4" t="s">
        <v>26</v>
      </c>
      <c r="C15" s="42" t="s">
        <v>3</v>
      </c>
      <c r="D15" s="4" t="s">
        <v>12</v>
      </c>
      <c r="E15" s="111" t="s">
        <v>260</v>
      </c>
      <c r="F15" s="119" t="s">
        <v>269</v>
      </c>
    </row>
    <row r="16" spans="1:6" ht="39.6" hidden="1" x14ac:dyDescent="0.4">
      <c r="A16" s="142"/>
      <c r="B16" s="4" t="s">
        <v>27</v>
      </c>
      <c r="C16" s="42" t="s">
        <v>28</v>
      </c>
      <c r="D16" s="4" t="s">
        <v>12</v>
      </c>
      <c r="E16" s="111" t="s">
        <v>201</v>
      </c>
      <c r="F16" s="120" t="s">
        <v>270</v>
      </c>
    </row>
    <row r="17" spans="1:6" ht="141.6" customHeight="1" x14ac:dyDescent="0.4">
      <c r="A17" s="142"/>
      <c r="B17" s="4" t="s">
        <v>29</v>
      </c>
      <c r="C17" s="42" t="s">
        <v>224</v>
      </c>
      <c r="D17" s="4" t="s">
        <v>12</v>
      </c>
      <c r="E17" s="111" t="s">
        <v>260</v>
      </c>
      <c r="F17" s="120" t="s">
        <v>271</v>
      </c>
    </row>
    <row r="18" spans="1:6" ht="39.6" hidden="1" x14ac:dyDescent="0.4">
      <c r="A18" s="142"/>
      <c r="B18" s="4" t="s">
        <v>31</v>
      </c>
      <c r="C18" s="42" t="s">
        <v>32</v>
      </c>
      <c r="D18" s="4" t="s">
        <v>10</v>
      </c>
      <c r="E18" s="111" t="s">
        <v>201</v>
      </c>
      <c r="F18" s="120" t="s">
        <v>272</v>
      </c>
    </row>
    <row r="19" spans="1:6" ht="184.8" hidden="1" x14ac:dyDescent="0.4">
      <c r="A19" s="142"/>
      <c r="B19" s="4" t="s">
        <v>33</v>
      </c>
      <c r="C19" s="42" t="s">
        <v>177</v>
      </c>
      <c r="D19" s="4" t="s">
        <v>12</v>
      </c>
      <c r="E19" s="111" t="s">
        <v>201</v>
      </c>
      <c r="F19" s="119" t="s">
        <v>273</v>
      </c>
    </row>
    <row r="20" spans="1:6" ht="39.6" x14ac:dyDescent="0.4">
      <c r="A20" s="142"/>
      <c r="B20" s="4" t="s">
        <v>34</v>
      </c>
      <c r="C20" s="42" t="s">
        <v>178</v>
      </c>
      <c r="D20" s="4" t="s">
        <v>12</v>
      </c>
      <c r="E20" s="111" t="s">
        <v>260</v>
      </c>
      <c r="F20" s="121" t="s">
        <v>274</v>
      </c>
    </row>
    <row r="21" spans="1:6" ht="79.2" hidden="1" x14ac:dyDescent="0.4">
      <c r="A21" s="143" t="s">
        <v>225</v>
      </c>
      <c r="B21" s="2" t="s">
        <v>226</v>
      </c>
      <c r="C21" s="43" t="s">
        <v>179</v>
      </c>
      <c r="D21" s="2" t="s">
        <v>2</v>
      </c>
      <c r="E21" s="112" t="s">
        <v>201</v>
      </c>
      <c r="F21" s="122" t="s">
        <v>275</v>
      </c>
    </row>
    <row r="22" spans="1:6" ht="97.8" hidden="1" customHeight="1" x14ac:dyDescent="0.4">
      <c r="A22" s="143"/>
      <c r="B22" s="2" t="s">
        <v>36</v>
      </c>
      <c r="C22" s="43" t="s">
        <v>227</v>
      </c>
      <c r="D22" s="2" t="s">
        <v>2</v>
      </c>
      <c r="E22" s="112" t="s">
        <v>201</v>
      </c>
      <c r="F22" s="122" t="s">
        <v>276</v>
      </c>
    </row>
    <row r="23" spans="1:6" ht="66" hidden="1" x14ac:dyDescent="0.4">
      <c r="A23" s="143"/>
      <c r="B23" s="2" t="s">
        <v>37</v>
      </c>
      <c r="C23" s="43" t="s">
        <v>38</v>
      </c>
      <c r="D23" s="2" t="s">
        <v>2</v>
      </c>
      <c r="E23" s="112" t="s">
        <v>201</v>
      </c>
      <c r="F23" s="122" t="s">
        <v>277</v>
      </c>
    </row>
    <row r="24" spans="1:6" ht="66" x14ac:dyDescent="0.4">
      <c r="A24" s="143"/>
      <c r="B24" s="2" t="s">
        <v>39</v>
      </c>
      <c r="C24" s="43" t="s">
        <v>40</v>
      </c>
      <c r="D24" s="2" t="s">
        <v>2</v>
      </c>
      <c r="E24" s="114" t="s">
        <v>260</v>
      </c>
      <c r="F24" s="122" t="s">
        <v>278</v>
      </c>
    </row>
    <row r="25" spans="1:6" ht="66" x14ac:dyDescent="0.4">
      <c r="A25" s="143"/>
      <c r="B25" s="2" t="s">
        <v>41</v>
      </c>
      <c r="C25" s="43" t="s">
        <v>42</v>
      </c>
      <c r="D25" s="2" t="s">
        <v>2</v>
      </c>
      <c r="E25" s="112" t="s">
        <v>260</v>
      </c>
      <c r="F25" s="122" t="s">
        <v>279</v>
      </c>
    </row>
    <row r="26" spans="1:6" ht="39.6" hidden="1" x14ac:dyDescent="0.4">
      <c r="A26" s="143"/>
      <c r="B26" s="2" t="s">
        <v>43</v>
      </c>
      <c r="C26" s="43" t="s">
        <v>44</v>
      </c>
      <c r="D26" s="2" t="s">
        <v>2</v>
      </c>
      <c r="E26" s="112" t="s">
        <v>201</v>
      </c>
      <c r="F26" s="123" t="s">
        <v>280</v>
      </c>
    </row>
    <row r="27" spans="1:6" ht="66" hidden="1" x14ac:dyDescent="0.4">
      <c r="A27" s="143"/>
      <c r="B27" s="2" t="s">
        <v>45</v>
      </c>
      <c r="C27" s="43" t="s">
        <v>228</v>
      </c>
      <c r="D27" s="2" t="s">
        <v>2</v>
      </c>
      <c r="E27" s="114" t="s">
        <v>201</v>
      </c>
      <c r="F27" s="123" t="s">
        <v>281</v>
      </c>
    </row>
    <row r="28" spans="1:6" ht="66" hidden="1" x14ac:dyDescent="0.4">
      <c r="A28" s="143"/>
      <c r="B28" s="2" t="s">
        <v>47</v>
      </c>
      <c r="C28" s="43" t="s">
        <v>48</v>
      </c>
      <c r="D28" s="2" t="s">
        <v>2</v>
      </c>
      <c r="E28" s="112" t="s">
        <v>201</v>
      </c>
      <c r="F28" s="122" t="s">
        <v>282</v>
      </c>
    </row>
    <row r="29" spans="1:6" ht="141.6" customHeight="1" x14ac:dyDescent="0.4">
      <c r="A29" s="143"/>
      <c r="B29" s="2" t="s">
        <v>49</v>
      </c>
      <c r="C29" s="43" t="s">
        <v>229</v>
      </c>
      <c r="D29" s="2" t="s">
        <v>2</v>
      </c>
      <c r="E29" s="112" t="s">
        <v>260</v>
      </c>
      <c r="F29" s="122" t="s">
        <v>283</v>
      </c>
    </row>
    <row r="30" spans="1:6" ht="184.8" hidden="1" x14ac:dyDescent="0.4">
      <c r="A30" s="143"/>
      <c r="B30" s="2" t="s">
        <v>51</v>
      </c>
      <c r="C30" s="43" t="s">
        <v>230</v>
      </c>
      <c r="D30" s="2" t="s">
        <v>2</v>
      </c>
      <c r="E30" s="112" t="s">
        <v>201</v>
      </c>
      <c r="F30" s="123" t="s">
        <v>284</v>
      </c>
    </row>
    <row r="31" spans="1:6" ht="141.6" customHeight="1" x14ac:dyDescent="0.4">
      <c r="A31" s="143"/>
      <c r="B31" s="2" t="s">
        <v>53</v>
      </c>
      <c r="C31" s="43" t="s">
        <v>54</v>
      </c>
      <c r="D31" s="2" t="s">
        <v>231</v>
      </c>
      <c r="E31" s="112" t="s">
        <v>260</v>
      </c>
      <c r="F31" s="122" t="s">
        <v>285</v>
      </c>
    </row>
    <row r="32" spans="1:6" ht="39.6" hidden="1" x14ac:dyDescent="0.4">
      <c r="A32" s="143"/>
      <c r="B32" s="2" t="s">
        <v>55</v>
      </c>
      <c r="C32" s="43" t="s">
        <v>56</v>
      </c>
      <c r="D32" s="2" t="s">
        <v>2</v>
      </c>
      <c r="E32" s="112" t="s">
        <v>201</v>
      </c>
      <c r="F32" s="122" t="s">
        <v>286</v>
      </c>
    </row>
    <row r="33" spans="1:6" ht="40.200000000000003" hidden="1" customHeight="1" x14ac:dyDescent="0.4">
      <c r="A33" s="143"/>
      <c r="B33" s="2" t="s">
        <v>57</v>
      </c>
      <c r="C33" s="43" t="s">
        <v>180</v>
      </c>
      <c r="D33" s="2" t="s">
        <v>231</v>
      </c>
      <c r="E33" s="113" t="s">
        <v>201</v>
      </c>
      <c r="F33" s="122" t="s">
        <v>287</v>
      </c>
    </row>
    <row r="34" spans="1:6" ht="39.6" x14ac:dyDescent="0.4">
      <c r="A34" s="143"/>
      <c r="B34" s="2" t="s">
        <v>232</v>
      </c>
      <c r="C34" s="43" t="s">
        <v>181</v>
      </c>
      <c r="D34" s="2" t="s">
        <v>2</v>
      </c>
      <c r="E34" s="114" t="s">
        <v>260</v>
      </c>
      <c r="F34" s="123" t="s">
        <v>288</v>
      </c>
    </row>
    <row r="35" spans="1:6" ht="39.6" hidden="1" x14ac:dyDescent="0.4">
      <c r="A35" s="143"/>
      <c r="B35" s="2" t="s">
        <v>59</v>
      </c>
      <c r="C35" s="43" t="s">
        <v>233</v>
      </c>
      <c r="D35" s="2" t="s">
        <v>12</v>
      </c>
      <c r="E35" s="114" t="s">
        <v>201</v>
      </c>
      <c r="F35" s="122" t="s">
        <v>289</v>
      </c>
    </row>
    <row r="36" spans="1:6" ht="39.6" hidden="1" x14ac:dyDescent="0.4">
      <c r="A36" s="143"/>
      <c r="B36" s="2" t="s">
        <v>61</v>
      </c>
      <c r="C36" s="43" t="s">
        <v>62</v>
      </c>
      <c r="D36" s="2" t="s">
        <v>10</v>
      </c>
      <c r="E36" s="112" t="s">
        <v>201</v>
      </c>
      <c r="F36" s="122" t="s">
        <v>290</v>
      </c>
    </row>
    <row r="37" spans="1:6" ht="39.6" x14ac:dyDescent="0.4">
      <c r="A37" s="143"/>
      <c r="B37" s="2" t="s">
        <v>63</v>
      </c>
      <c r="C37" s="43" t="s">
        <v>64</v>
      </c>
      <c r="D37" s="2" t="s">
        <v>10</v>
      </c>
      <c r="E37" s="112" t="s">
        <v>260</v>
      </c>
      <c r="F37" s="122" t="s">
        <v>291</v>
      </c>
    </row>
    <row r="38" spans="1:6" ht="95.4" hidden="1" customHeight="1" x14ac:dyDescent="0.4">
      <c r="A38" s="143"/>
      <c r="B38" s="2" t="s">
        <v>65</v>
      </c>
      <c r="C38" s="43" t="s">
        <v>182</v>
      </c>
      <c r="D38" s="2" t="s">
        <v>10</v>
      </c>
      <c r="E38" s="112" t="s">
        <v>201</v>
      </c>
      <c r="F38" s="122" t="s">
        <v>292</v>
      </c>
    </row>
    <row r="39" spans="1:6" ht="141.6" customHeight="1" x14ac:dyDescent="0.4">
      <c r="A39" s="143"/>
      <c r="B39" s="2" t="s">
        <v>66</v>
      </c>
      <c r="C39" s="43" t="s">
        <v>234</v>
      </c>
      <c r="D39" s="2" t="s">
        <v>10</v>
      </c>
      <c r="E39" s="112" t="s">
        <v>260</v>
      </c>
      <c r="F39" s="122" t="s">
        <v>293</v>
      </c>
    </row>
    <row r="40" spans="1:6" ht="141.6" customHeight="1" x14ac:dyDescent="0.4">
      <c r="A40" s="143"/>
      <c r="B40" s="2" t="s">
        <v>68</v>
      </c>
      <c r="C40" s="43" t="s">
        <v>69</v>
      </c>
      <c r="D40" s="2" t="s">
        <v>12</v>
      </c>
      <c r="E40" s="114" t="s">
        <v>260</v>
      </c>
      <c r="F40" s="123" t="s">
        <v>294</v>
      </c>
    </row>
    <row r="41" spans="1:6" ht="39.6" hidden="1" x14ac:dyDescent="0.4">
      <c r="A41" s="142" t="s">
        <v>235</v>
      </c>
      <c r="B41" s="4" t="s">
        <v>236</v>
      </c>
      <c r="C41" s="44" t="s">
        <v>71</v>
      </c>
      <c r="D41" s="4" t="s">
        <v>2</v>
      </c>
      <c r="E41" s="111" t="s">
        <v>201</v>
      </c>
      <c r="F41" s="120" t="s">
        <v>295</v>
      </c>
    </row>
    <row r="42" spans="1:6" ht="39.6" hidden="1" x14ac:dyDescent="0.4">
      <c r="A42" s="142"/>
      <c r="B42" s="4" t="s">
        <v>72</v>
      </c>
      <c r="C42" s="44" t="s">
        <v>237</v>
      </c>
      <c r="D42" s="4" t="s">
        <v>2</v>
      </c>
      <c r="E42" s="124" t="s">
        <v>201</v>
      </c>
      <c r="F42" s="119" t="s">
        <v>296</v>
      </c>
    </row>
    <row r="43" spans="1:6" ht="39.6" hidden="1" x14ac:dyDescent="0.4">
      <c r="A43" s="142"/>
      <c r="B43" s="4" t="s">
        <v>74</v>
      </c>
      <c r="C43" s="44" t="s">
        <v>183</v>
      </c>
      <c r="D43" s="4" t="s">
        <v>2</v>
      </c>
      <c r="E43" s="124" t="s">
        <v>201</v>
      </c>
      <c r="F43" s="120" t="s">
        <v>297</v>
      </c>
    </row>
    <row r="44" spans="1:6" ht="39.6" hidden="1" x14ac:dyDescent="0.4">
      <c r="A44" s="142"/>
      <c r="B44" s="4" t="s">
        <v>75</v>
      </c>
      <c r="C44" s="44" t="s">
        <v>238</v>
      </c>
      <c r="D44" s="4" t="s">
        <v>2</v>
      </c>
      <c r="E44" s="124" t="s">
        <v>201</v>
      </c>
      <c r="F44" s="121" t="s">
        <v>298</v>
      </c>
    </row>
    <row r="45" spans="1:6" ht="39.6" hidden="1" x14ac:dyDescent="0.4">
      <c r="A45" s="142"/>
      <c r="B45" s="4" t="s">
        <v>77</v>
      </c>
      <c r="C45" s="44" t="s">
        <v>239</v>
      </c>
      <c r="D45" s="4" t="s">
        <v>2</v>
      </c>
      <c r="E45" s="125" t="s">
        <v>201</v>
      </c>
      <c r="F45" s="120" t="s">
        <v>299</v>
      </c>
    </row>
    <row r="46" spans="1:6" ht="39.6" hidden="1" x14ac:dyDescent="0.4">
      <c r="A46" s="142"/>
      <c r="B46" s="4" t="s">
        <v>79</v>
      </c>
      <c r="C46" s="44" t="s">
        <v>184</v>
      </c>
      <c r="D46" s="4" t="s">
        <v>2</v>
      </c>
      <c r="E46" s="125" t="s">
        <v>201</v>
      </c>
      <c r="F46" s="120" t="s">
        <v>300</v>
      </c>
    </row>
    <row r="47" spans="1:6" ht="39.6" hidden="1" x14ac:dyDescent="0.4">
      <c r="A47" s="142"/>
      <c r="B47" s="4" t="s">
        <v>80</v>
      </c>
      <c r="C47" s="44" t="s">
        <v>81</v>
      </c>
      <c r="D47" s="4" t="s">
        <v>2</v>
      </c>
      <c r="E47" s="125" t="s">
        <v>201</v>
      </c>
      <c r="F47" s="120" t="s">
        <v>301</v>
      </c>
    </row>
    <row r="48" spans="1:6" ht="39.6" hidden="1" x14ac:dyDescent="0.4">
      <c r="A48" s="142"/>
      <c r="B48" s="4" t="s">
        <v>82</v>
      </c>
      <c r="C48" s="44" t="s">
        <v>83</v>
      </c>
      <c r="D48" s="4" t="s">
        <v>2</v>
      </c>
      <c r="E48" s="124" t="s">
        <v>201</v>
      </c>
      <c r="F48" s="120" t="s">
        <v>302</v>
      </c>
    </row>
    <row r="49" spans="1:6" ht="39.6" hidden="1" x14ac:dyDescent="0.4">
      <c r="A49" s="142"/>
      <c r="B49" s="4" t="s">
        <v>84</v>
      </c>
      <c r="C49" s="44" t="s">
        <v>185</v>
      </c>
      <c r="D49" s="4" t="s">
        <v>2</v>
      </c>
      <c r="E49" s="125" t="s">
        <v>201</v>
      </c>
      <c r="F49" s="119" t="s">
        <v>303</v>
      </c>
    </row>
    <row r="50" spans="1:6" ht="39.6" hidden="1" x14ac:dyDescent="0.4">
      <c r="A50" s="142"/>
      <c r="B50" s="4" t="s">
        <v>85</v>
      </c>
      <c r="C50" s="44" t="s">
        <v>86</v>
      </c>
      <c r="D50" s="4" t="s">
        <v>2</v>
      </c>
      <c r="E50" s="124" t="s">
        <v>201</v>
      </c>
      <c r="F50" s="119" t="s">
        <v>304</v>
      </c>
    </row>
    <row r="51" spans="1:6" ht="39.6" hidden="1" x14ac:dyDescent="0.4">
      <c r="A51" s="142"/>
      <c r="B51" s="4" t="s">
        <v>87</v>
      </c>
      <c r="C51" s="44" t="s">
        <v>240</v>
      </c>
      <c r="D51" s="4" t="s">
        <v>2</v>
      </c>
      <c r="E51" s="124" t="s">
        <v>201</v>
      </c>
      <c r="F51" s="119" t="s">
        <v>305</v>
      </c>
    </row>
    <row r="52" spans="1:6" ht="39.6" hidden="1" x14ac:dyDescent="0.4">
      <c r="A52" s="142"/>
      <c r="B52" s="4" t="s">
        <v>89</v>
      </c>
      <c r="C52" s="44" t="s">
        <v>199</v>
      </c>
      <c r="D52" s="4" t="s">
        <v>2</v>
      </c>
      <c r="E52" s="124" t="s">
        <v>201</v>
      </c>
      <c r="F52" s="121" t="s">
        <v>306</v>
      </c>
    </row>
    <row r="53" spans="1:6" ht="39.6" hidden="1" x14ac:dyDescent="0.4">
      <c r="A53" s="142"/>
      <c r="B53" s="4" t="s">
        <v>90</v>
      </c>
      <c r="C53" s="44" t="s">
        <v>91</v>
      </c>
      <c r="D53" s="4" t="s">
        <v>2</v>
      </c>
      <c r="E53" s="124" t="s">
        <v>201</v>
      </c>
      <c r="F53" s="121" t="s">
        <v>307</v>
      </c>
    </row>
    <row r="54" spans="1:6" ht="39.6" hidden="1" x14ac:dyDescent="0.4">
      <c r="A54" s="142"/>
      <c r="B54" s="4" t="s">
        <v>92</v>
      </c>
      <c r="C54" s="44" t="s">
        <v>186</v>
      </c>
      <c r="D54" s="4" t="s">
        <v>2</v>
      </c>
      <c r="E54" s="124" t="s">
        <v>201</v>
      </c>
      <c r="F54" s="121" t="s">
        <v>307</v>
      </c>
    </row>
    <row r="55" spans="1:6" ht="39.6" hidden="1" x14ac:dyDescent="0.4">
      <c r="A55" s="142"/>
      <c r="B55" s="4" t="s">
        <v>93</v>
      </c>
      <c r="C55" s="44" t="s">
        <v>94</v>
      </c>
      <c r="D55" s="4" t="s">
        <v>2</v>
      </c>
      <c r="E55" s="124" t="s">
        <v>201</v>
      </c>
      <c r="F55" s="120" t="s">
        <v>308</v>
      </c>
    </row>
    <row r="56" spans="1:6" ht="39.6" hidden="1" x14ac:dyDescent="0.4">
      <c r="A56" s="142"/>
      <c r="B56" s="4" t="s">
        <v>95</v>
      </c>
      <c r="C56" s="44" t="s">
        <v>4</v>
      </c>
      <c r="D56" s="4" t="s">
        <v>2</v>
      </c>
      <c r="E56" s="111" t="s">
        <v>201</v>
      </c>
      <c r="F56" s="120" t="s">
        <v>308</v>
      </c>
    </row>
    <row r="57" spans="1:6" ht="26.4" hidden="1" x14ac:dyDescent="0.4">
      <c r="A57" s="142"/>
      <c r="B57" s="4" t="s">
        <v>96</v>
      </c>
      <c r="C57" s="44" t="s">
        <v>187</v>
      </c>
      <c r="D57" s="4" t="s">
        <v>2</v>
      </c>
      <c r="E57" s="111" t="s">
        <v>201</v>
      </c>
      <c r="F57" s="120" t="s">
        <v>309</v>
      </c>
    </row>
    <row r="58" spans="1:6" ht="26.4" hidden="1" x14ac:dyDescent="0.4">
      <c r="A58" s="142"/>
      <c r="B58" s="4" t="s">
        <v>97</v>
      </c>
      <c r="C58" s="44" t="s">
        <v>241</v>
      </c>
      <c r="D58" s="4" t="s">
        <v>2</v>
      </c>
      <c r="E58" s="111" t="s">
        <v>201</v>
      </c>
      <c r="F58" s="120" t="s">
        <v>309</v>
      </c>
    </row>
    <row r="59" spans="1:6" ht="26.4" hidden="1" x14ac:dyDescent="0.4">
      <c r="A59" s="142"/>
      <c r="B59" s="4" t="s">
        <v>99</v>
      </c>
      <c r="C59" s="44" t="s">
        <v>188</v>
      </c>
      <c r="D59" s="4" t="s">
        <v>2</v>
      </c>
      <c r="E59" s="111" t="s">
        <v>201</v>
      </c>
      <c r="F59" s="120" t="s">
        <v>309</v>
      </c>
    </row>
    <row r="60" spans="1:6" ht="39.6" hidden="1" x14ac:dyDescent="0.4">
      <c r="A60" s="142"/>
      <c r="B60" s="4" t="s">
        <v>100</v>
      </c>
      <c r="C60" s="44" t="s">
        <v>101</v>
      </c>
      <c r="D60" s="4" t="s">
        <v>2</v>
      </c>
      <c r="E60" s="111" t="s">
        <v>201</v>
      </c>
      <c r="F60" s="120" t="s">
        <v>310</v>
      </c>
    </row>
    <row r="61" spans="1:6" ht="39.6" hidden="1" x14ac:dyDescent="0.4">
      <c r="A61" s="142"/>
      <c r="B61" s="4" t="s">
        <v>102</v>
      </c>
      <c r="C61" s="44" t="s">
        <v>189</v>
      </c>
      <c r="D61" s="4" t="s">
        <v>2</v>
      </c>
      <c r="E61" s="111" t="s">
        <v>201</v>
      </c>
      <c r="F61" s="120" t="s">
        <v>310</v>
      </c>
    </row>
    <row r="62" spans="1:6" ht="26.4" hidden="1" x14ac:dyDescent="0.4">
      <c r="A62" s="142"/>
      <c r="B62" s="4" t="s">
        <v>103</v>
      </c>
      <c r="C62" s="44" t="s">
        <v>190</v>
      </c>
      <c r="D62" s="4" t="s">
        <v>2</v>
      </c>
      <c r="E62" s="111" t="s">
        <v>201</v>
      </c>
      <c r="F62" s="120" t="s">
        <v>309</v>
      </c>
    </row>
    <row r="63" spans="1:6" ht="26.4" hidden="1" x14ac:dyDescent="0.4">
      <c r="A63" s="142"/>
      <c r="B63" s="4" t="s">
        <v>104</v>
      </c>
      <c r="C63" s="44" t="s">
        <v>242</v>
      </c>
      <c r="D63" s="4" t="s">
        <v>2</v>
      </c>
      <c r="E63" s="111" t="s">
        <v>201</v>
      </c>
      <c r="F63" s="120" t="s">
        <v>309</v>
      </c>
    </row>
    <row r="64" spans="1:6" ht="79.2" hidden="1" x14ac:dyDescent="0.4">
      <c r="A64" s="142"/>
      <c r="B64" s="4" t="s">
        <v>106</v>
      </c>
      <c r="C64" s="44" t="s">
        <v>107</v>
      </c>
      <c r="D64" s="4" t="s">
        <v>10</v>
      </c>
      <c r="E64" s="111" t="s">
        <v>201</v>
      </c>
      <c r="F64" s="120" t="s">
        <v>311</v>
      </c>
    </row>
    <row r="65" spans="1:6" ht="39.6" hidden="1" x14ac:dyDescent="0.4">
      <c r="A65" s="142"/>
      <c r="B65" s="4" t="s">
        <v>108</v>
      </c>
      <c r="C65" s="44" t="s">
        <v>191</v>
      </c>
      <c r="D65" s="4" t="s">
        <v>12</v>
      </c>
      <c r="E65" s="125" t="s">
        <v>201</v>
      </c>
      <c r="F65" s="120" t="s">
        <v>296</v>
      </c>
    </row>
    <row r="66" spans="1:6" ht="39.6" hidden="1" x14ac:dyDescent="0.4">
      <c r="A66" s="142"/>
      <c r="B66" s="4" t="s">
        <v>109</v>
      </c>
      <c r="C66" s="44" t="s">
        <v>192</v>
      </c>
      <c r="D66" s="4" t="s">
        <v>10</v>
      </c>
      <c r="E66" s="125" t="s">
        <v>201</v>
      </c>
      <c r="F66" s="120" t="s">
        <v>296</v>
      </c>
    </row>
    <row r="67" spans="1:6" ht="39.6" hidden="1" x14ac:dyDescent="0.4">
      <c r="A67" s="142"/>
      <c r="B67" s="4" t="s">
        <v>110</v>
      </c>
      <c r="C67" s="44" t="s">
        <v>111</v>
      </c>
      <c r="D67" s="4" t="s">
        <v>10</v>
      </c>
      <c r="E67" s="125" t="s">
        <v>201</v>
      </c>
      <c r="F67" s="120" t="s">
        <v>296</v>
      </c>
    </row>
    <row r="68" spans="1:6" ht="39.6" hidden="1" x14ac:dyDescent="0.4">
      <c r="A68" s="142"/>
      <c r="B68" s="4" t="s">
        <v>112</v>
      </c>
      <c r="C68" s="44" t="s">
        <v>193</v>
      </c>
      <c r="D68" s="4" t="s">
        <v>10</v>
      </c>
      <c r="E68" s="125" t="s">
        <v>201</v>
      </c>
      <c r="F68" s="120" t="s">
        <v>296</v>
      </c>
    </row>
    <row r="69" spans="1:6" ht="39.6" hidden="1" x14ac:dyDescent="0.4">
      <c r="A69" s="142"/>
      <c r="B69" s="4" t="s">
        <v>113</v>
      </c>
      <c r="C69" s="44" t="s">
        <v>114</v>
      </c>
      <c r="D69" s="4" t="s">
        <v>10</v>
      </c>
      <c r="E69" s="124" t="s">
        <v>201</v>
      </c>
      <c r="F69" s="120" t="s">
        <v>312</v>
      </c>
    </row>
    <row r="70" spans="1:6" ht="39.6" hidden="1" x14ac:dyDescent="0.4">
      <c r="A70" s="142"/>
      <c r="B70" s="4" t="s">
        <v>115</v>
      </c>
      <c r="C70" s="44" t="s">
        <v>11</v>
      </c>
      <c r="D70" s="4" t="s">
        <v>10</v>
      </c>
      <c r="E70" s="125" t="s">
        <v>201</v>
      </c>
      <c r="F70" s="121" t="s">
        <v>313</v>
      </c>
    </row>
    <row r="71" spans="1:6" ht="39.6" hidden="1" x14ac:dyDescent="0.4">
      <c r="A71" s="142"/>
      <c r="B71" s="4" t="s">
        <v>116</v>
      </c>
      <c r="C71" s="44" t="s">
        <v>243</v>
      </c>
      <c r="D71" s="4" t="s">
        <v>10</v>
      </c>
      <c r="E71" s="124" t="s">
        <v>201</v>
      </c>
      <c r="F71" s="120" t="s">
        <v>313</v>
      </c>
    </row>
    <row r="72" spans="1:6" ht="39.6" x14ac:dyDescent="0.4">
      <c r="A72" s="142"/>
      <c r="B72" s="4" t="s">
        <v>118</v>
      </c>
      <c r="C72" s="44" t="s">
        <v>244</v>
      </c>
      <c r="D72" s="4" t="s">
        <v>12</v>
      </c>
      <c r="E72" s="125" t="s">
        <v>260</v>
      </c>
      <c r="F72" s="126" t="s">
        <v>314</v>
      </c>
    </row>
    <row r="73" spans="1:6" ht="39.6" hidden="1" x14ac:dyDescent="0.4">
      <c r="A73" s="142"/>
      <c r="B73" s="4" t="s">
        <v>120</v>
      </c>
      <c r="C73" s="44" t="s">
        <v>121</v>
      </c>
      <c r="D73" s="4" t="s">
        <v>10</v>
      </c>
      <c r="E73" s="125" t="s">
        <v>201</v>
      </c>
      <c r="F73" s="119" t="s">
        <v>315</v>
      </c>
    </row>
    <row r="74" spans="1:6" ht="39.6" hidden="1" x14ac:dyDescent="0.4">
      <c r="A74" s="142"/>
      <c r="B74" s="4" t="s">
        <v>122</v>
      </c>
      <c r="C74" s="44" t="s">
        <v>123</v>
      </c>
      <c r="D74" s="4" t="s">
        <v>10</v>
      </c>
      <c r="E74" s="124" t="s">
        <v>201</v>
      </c>
      <c r="F74" s="126" t="s">
        <v>307</v>
      </c>
    </row>
    <row r="75" spans="1:6" ht="39.6" hidden="1" x14ac:dyDescent="0.4">
      <c r="A75" s="142"/>
      <c r="B75" s="4" t="s">
        <v>124</v>
      </c>
      <c r="C75" s="44" t="s">
        <v>194</v>
      </c>
      <c r="D75" s="4" t="s">
        <v>10</v>
      </c>
      <c r="E75" s="124" t="s">
        <v>201</v>
      </c>
      <c r="F75" s="119" t="s">
        <v>310</v>
      </c>
    </row>
    <row r="76" spans="1:6" ht="39.6" hidden="1" x14ac:dyDescent="0.4">
      <c r="A76" s="68" t="s">
        <v>245</v>
      </c>
      <c r="B76" s="2" t="s">
        <v>246</v>
      </c>
      <c r="C76" s="45" t="s">
        <v>195</v>
      </c>
      <c r="D76" s="2" t="s">
        <v>2</v>
      </c>
      <c r="E76" s="112" t="s">
        <v>201</v>
      </c>
      <c r="F76" s="123" t="s">
        <v>316</v>
      </c>
    </row>
    <row r="77" spans="1:6" ht="39.6" hidden="1" x14ac:dyDescent="0.4">
      <c r="A77" s="136" t="s">
        <v>247</v>
      </c>
      <c r="B77" s="4" t="s">
        <v>248</v>
      </c>
      <c r="C77" s="44" t="s">
        <v>196</v>
      </c>
      <c r="D77" s="4" t="s">
        <v>2</v>
      </c>
      <c r="E77" s="127" t="s">
        <v>201</v>
      </c>
      <c r="F77" s="126" t="s">
        <v>317</v>
      </c>
    </row>
    <row r="78" spans="1:6" ht="40.200000000000003" thickBot="1" x14ac:dyDescent="0.45">
      <c r="A78" s="137"/>
      <c r="B78" s="28" t="s">
        <v>249</v>
      </c>
      <c r="C78" s="46" t="s">
        <v>13</v>
      </c>
      <c r="D78" s="28" t="s">
        <v>12</v>
      </c>
      <c r="E78" s="128" t="s">
        <v>260</v>
      </c>
      <c r="F78" s="129" t="s">
        <v>318</v>
      </c>
    </row>
  </sheetData>
  <autoFilter ref="E5:E78" xr:uid="{E6B97277-6E47-4CF7-B9F4-736ED3EE9CC3}">
    <filterColumn colId="0">
      <filters>
        <filter val="취약"/>
      </filters>
    </filterColumn>
  </autoFilter>
  <mergeCells count="8">
    <mergeCell ref="A41:A75"/>
    <mergeCell ref="A77:A78"/>
    <mergeCell ref="A1:B1"/>
    <mergeCell ref="A2:B2"/>
    <mergeCell ref="A3:B3"/>
    <mergeCell ref="A5:B5"/>
    <mergeCell ref="A6:A20"/>
    <mergeCell ref="A21:A40"/>
  </mergeCells>
  <phoneticPr fontId="25" type="noConversion"/>
  <conditionalFormatting sqref="E1:E4 E79:E1048576">
    <cfRule type="cellIs" dxfId="391" priority="97" operator="equal">
      <formula>"취약"</formula>
    </cfRule>
    <cfRule type="cellIs" dxfId="390" priority="98" operator="equal">
      <formula>"양호"</formula>
    </cfRule>
  </conditionalFormatting>
  <conditionalFormatting sqref="E9">
    <cfRule type="cellIs" dxfId="389" priority="95" operator="equal">
      <formula>"취약"</formula>
    </cfRule>
    <cfRule type="cellIs" dxfId="388" priority="96" operator="equal">
      <formula>"양호"</formula>
    </cfRule>
  </conditionalFormatting>
  <conditionalFormatting sqref="E11">
    <cfRule type="cellIs" dxfId="387" priority="93" operator="equal">
      <formula>"취약"</formula>
    </cfRule>
    <cfRule type="cellIs" dxfId="386" priority="94" operator="equal">
      <formula>"양호"</formula>
    </cfRule>
  </conditionalFormatting>
  <conditionalFormatting sqref="E12">
    <cfRule type="cellIs" dxfId="385" priority="89" operator="equal">
      <formula>"취약"</formula>
    </cfRule>
    <cfRule type="cellIs" dxfId="384" priority="90" operator="equal">
      <formula>"양호"</formula>
    </cfRule>
  </conditionalFormatting>
  <conditionalFormatting sqref="E16:E18 E21 E40:E41 E44:E45 E69:E71 E23:E24 E26 E38 E64 E28 E30 E78 E32">
    <cfRule type="cellIs" dxfId="383" priority="91" operator="equal">
      <formula>"취약"</formula>
    </cfRule>
    <cfRule type="cellIs" dxfId="382" priority="92" operator="equal">
      <formula>"양호"</formula>
    </cfRule>
  </conditionalFormatting>
  <conditionalFormatting sqref="E13">
    <cfRule type="cellIs" dxfId="381" priority="87" operator="equal">
      <formula>"취약"</formula>
    </cfRule>
    <cfRule type="cellIs" dxfId="380" priority="88" operator="equal">
      <formula>"양호"</formula>
    </cfRule>
  </conditionalFormatting>
  <conditionalFormatting sqref="E14">
    <cfRule type="cellIs" dxfId="379" priority="85" operator="equal">
      <formula>"취약"</formula>
    </cfRule>
    <cfRule type="cellIs" dxfId="378" priority="86" operator="equal">
      <formula>"양호"</formula>
    </cfRule>
  </conditionalFormatting>
  <conditionalFormatting sqref="E15">
    <cfRule type="cellIs" dxfId="377" priority="83" operator="equal">
      <formula>"취약"</formula>
    </cfRule>
    <cfRule type="cellIs" dxfId="376" priority="84" operator="equal">
      <formula>"양호"</formula>
    </cfRule>
  </conditionalFormatting>
  <conditionalFormatting sqref="E20">
    <cfRule type="cellIs" dxfId="375" priority="81" operator="equal">
      <formula>"취약"</formula>
    </cfRule>
    <cfRule type="cellIs" dxfId="374" priority="82" operator="equal">
      <formula>"양호"</formula>
    </cfRule>
  </conditionalFormatting>
  <conditionalFormatting sqref="E33">
    <cfRule type="cellIs" dxfId="373" priority="79" operator="equal">
      <formula>"취약"</formula>
    </cfRule>
    <cfRule type="cellIs" dxfId="372" priority="80" operator="equal">
      <formula>"양호"</formula>
    </cfRule>
  </conditionalFormatting>
  <conditionalFormatting sqref="E39">
    <cfRule type="cellIs" dxfId="371" priority="77" operator="equal">
      <formula>"취약"</formula>
    </cfRule>
    <cfRule type="cellIs" dxfId="370" priority="78" operator="equal">
      <formula>"양호"</formula>
    </cfRule>
  </conditionalFormatting>
  <conditionalFormatting sqref="E8">
    <cfRule type="cellIs" dxfId="369" priority="75" operator="equal">
      <formula>"취약"</formula>
    </cfRule>
    <cfRule type="cellIs" dxfId="368" priority="76" operator="equal">
      <formula>"양호"</formula>
    </cfRule>
  </conditionalFormatting>
  <conditionalFormatting sqref="E25">
    <cfRule type="cellIs" dxfId="367" priority="73" operator="equal">
      <formula>"취약"</formula>
    </cfRule>
    <cfRule type="cellIs" dxfId="366" priority="74" operator="equal">
      <formula>"양호"</formula>
    </cfRule>
  </conditionalFormatting>
  <conditionalFormatting sqref="E35">
    <cfRule type="cellIs" dxfId="365" priority="71" operator="equal">
      <formula>"취약"</formula>
    </cfRule>
    <cfRule type="cellIs" dxfId="364" priority="72" operator="equal">
      <formula>"양호"</formula>
    </cfRule>
  </conditionalFormatting>
  <conditionalFormatting sqref="E37">
    <cfRule type="cellIs" dxfId="363" priority="69" operator="equal">
      <formula>"취약"</formula>
    </cfRule>
    <cfRule type="cellIs" dxfId="362" priority="70" operator="equal">
      <formula>"양호"</formula>
    </cfRule>
  </conditionalFormatting>
  <conditionalFormatting sqref="E34">
    <cfRule type="cellIs" dxfId="361" priority="67" operator="equal">
      <formula>"취약"</formula>
    </cfRule>
    <cfRule type="cellIs" dxfId="360" priority="68" operator="equal">
      <formula>"양호"</formula>
    </cfRule>
  </conditionalFormatting>
  <conditionalFormatting sqref="E59">
    <cfRule type="cellIs" dxfId="359" priority="65" operator="equal">
      <formula>"취약"</formula>
    </cfRule>
    <cfRule type="cellIs" dxfId="358" priority="66" operator="equal">
      <formula>"양호"</formula>
    </cfRule>
  </conditionalFormatting>
  <conditionalFormatting sqref="E60">
    <cfRule type="cellIs" dxfId="357" priority="63" operator="equal">
      <formula>"취약"</formula>
    </cfRule>
    <cfRule type="cellIs" dxfId="356" priority="64" operator="equal">
      <formula>"양호"</formula>
    </cfRule>
  </conditionalFormatting>
  <conditionalFormatting sqref="E61">
    <cfRule type="cellIs" dxfId="355" priority="61" operator="equal">
      <formula>"취약"</formula>
    </cfRule>
    <cfRule type="cellIs" dxfId="354" priority="62" operator="equal">
      <formula>"양호"</formula>
    </cfRule>
  </conditionalFormatting>
  <conditionalFormatting sqref="E62">
    <cfRule type="cellIs" dxfId="353" priority="59" operator="equal">
      <formula>"취약"</formula>
    </cfRule>
    <cfRule type="cellIs" dxfId="352" priority="60" operator="equal">
      <formula>"양호"</formula>
    </cfRule>
  </conditionalFormatting>
  <conditionalFormatting sqref="E63">
    <cfRule type="cellIs" dxfId="351" priority="57" operator="equal">
      <formula>"취약"</formula>
    </cfRule>
    <cfRule type="cellIs" dxfId="350" priority="58" operator="equal">
      <formula>"양호"</formula>
    </cfRule>
  </conditionalFormatting>
  <conditionalFormatting sqref="E74">
    <cfRule type="cellIs" dxfId="349" priority="55" operator="equal">
      <formula>"취약"</formula>
    </cfRule>
    <cfRule type="cellIs" dxfId="348" priority="56" operator="equal">
      <formula>"양호"</formula>
    </cfRule>
  </conditionalFormatting>
  <conditionalFormatting sqref="E75">
    <cfRule type="cellIs" dxfId="347" priority="53" operator="equal">
      <formula>"취약"</formula>
    </cfRule>
    <cfRule type="cellIs" dxfId="346" priority="54" operator="equal">
      <formula>"양호"</formula>
    </cfRule>
  </conditionalFormatting>
  <conditionalFormatting sqref="E6">
    <cfRule type="cellIs" dxfId="345" priority="51" operator="equal">
      <formula>"취약"</formula>
    </cfRule>
    <cfRule type="cellIs" dxfId="344" priority="52" operator="equal">
      <formula>"양호"</formula>
    </cfRule>
  </conditionalFormatting>
  <conditionalFormatting sqref="E19">
    <cfRule type="cellIs" dxfId="343" priority="49" operator="equal">
      <formula>"취약"</formula>
    </cfRule>
    <cfRule type="cellIs" dxfId="342" priority="50" operator="equal">
      <formula>"양호"</formula>
    </cfRule>
  </conditionalFormatting>
  <conditionalFormatting sqref="E27">
    <cfRule type="cellIs" dxfId="341" priority="47" operator="equal">
      <formula>"취약"</formula>
    </cfRule>
    <cfRule type="cellIs" dxfId="340" priority="48" operator="equal">
      <formula>"양호"</formula>
    </cfRule>
  </conditionalFormatting>
  <conditionalFormatting sqref="E42">
    <cfRule type="cellIs" dxfId="339" priority="45" operator="equal">
      <formula>"취약"</formula>
    </cfRule>
    <cfRule type="cellIs" dxfId="338" priority="46" operator="equal">
      <formula>"양호"</formula>
    </cfRule>
  </conditionalFormatting>
  <conditionalFormatting sqref="E52 E55:E57">
    <cfRule type="cellIs" dxfId="337" priority="43" operator="equal">
      <formula>"취약"</formula>
    </cfRule>
    <cfRule type="cellIs" dxfId="336" priority="44" operator="equal">
      <formula>"양호"</formula>
    </cfRule>
  </conditionalFormatting>
  <conditionalFormatting sqref="E54">
    <cfRule type="cellIs" dxfId="335" priority="33" operator="equal">
      <formula>"취약"</formula>
    </cfRule>
    <cfRule type="cellIs" dxfId="334" priority="34" operator="equal">
      <formula>"양호"</formula>
    </cfRule>
  </conditionalFormatting>
  <conditionalFormatting sqref="E51">
    <cfRule type="cellIs" dxfId="333" priority="41" operator="equal">
      <formula>"취약"</formula>
    </cfRule>
    <cfRule type="cellIs" dxfId="332" priority="42" operator="equal">
      <formula>"양호"</formula>
    </cfRule>
  </conditionalFormatting>
  <conditionalFormatting sqref="E50">
    <cfRule type="cellIs" dxfId="331" priority="39" operator="equal">
      <formula>"취약"</formula>
    </cfRule>
    <cfRule type="cellIs" dxfId="330" priority="40" operator="equal">
      <formula>"양호"</formula>
    </cfRule>
  </conditionalFormatting>
  <conditionalFormatting sqref="E49">
    <cfRule type="cellIs" dxfId="329" priority="37" operator="equal">
      <formula>"취약"</formula>
    </cfRule>
    <cfRule type="cellIs" dxfId="328" priority="38" operator="equal">
      <formula>"양호"</formula>
    </cfRule>
  </conditionalFormatting>
  <conditionalFormatting sqref="E53">
    <cfRule type="cellIs" dxfId="327" priority="35" operator="equal">
      <formula>"취약"</formula>
    </cfRule>
    <cfRule type="cellIs" dxfId="326" priority="36" operator="equal">
      <formula>"양호"</formula>
    </cfRule>
  </conditionalFormatting>
  <conditionalFormatting sqref="E58">
    <cfRule type="cellIs" dxfId="325" priority="31" operator="equal">
      <formula>"취약"</formula>
    </cfRule>
    <cfRule type="cellIs" dxfId="324" priority="32" operator="equal">
      <formula>"양호"</formula>
    </cfRule>
  </conditionalFormatting>
  <conditionalFormatting sqref="E46">
    <cfRule type="cellIs" dxfId="323" priority="29" operator="equal">
      <formula>"취약"</formula>
    </cfRule>
    <cfRule type="cellIs" dxfId="322" priority="30" operator="equal">
      <formula>"양호"</formula>
    </cfRule>
  </conditionalFormatting>
  <conditionalFormatting sqref="E48">
    <cfRule type="cellIs" dxfId="321" priority="27" operator="equal">
      <formula>"취약"</formula>
    </cfRule>
    <cfRule type="cellIs" dxfId="320" priority="28" operator="equal">
      <formula>"양호"</formula>
    </cfRule>
  </conditionalFormatting>
  <conditionalFormatting sqref="E29">
    <cfRule type="cellIs" dxfId="319" priority="25" operator="equal">
      <formula>"취약"</formula>
    </cfRule>
    <cfRule type="cellIs" dxfId="318" priority="26" operator="equal">
      <formula>"양호"</formula>
    </cfRule>
  </conditionalFormatting>
  <conditionalFormatting sqref="E65:E66 E68">
    <cfRule type="cellIs" dxfId="317" priority="23" operator="equal">
      <formula>"취약"</formula>
    </cfRule>
    <cfRule type="cellIs" dxfId="316" priority="24" operator="equal">
      <formula>"양호"</formula>
    </cfRule>
  </conditionalFormatting>
  <conditionalFormatting sqref="E47">
    <cfRule type="cellIs" dxfId="315" priority="21" operator="equal">
      <formula>"취약"</formula>
    </cfRule>
    <cfRule type="cellIs" dxfId="314" priority="22" operator="equal">
      <formula>"양호"</formula>
    </cfRule>
  </conditionalFormatting>
  <conditionalFormatting sqref="E73">
    <cfRule type="cellIs" dxfId="313" priority="19" operator="equal">
      <formula>"취약"</formula>
    </cfRule>
    <cfRule type="cellIs" dxfId="312" priority="20" operator="equal">
      <formula>"양호"</formula>
    </cfRule>
  </conditionalFormatting>
  <conditionalFormatting sqref="E77">
    <cfRule type="cellIs" dxfId="311" priority="17" operator="equal">
      <formula>"취약"</formula>
    </cfRule>
    <cfRule type="cellIs" dxfId="310" priority="18" operator="equal">
      <formula>"양호"</formula>
    </cfRule>
  </conditionalFormatting>
  <conditionalFormatting sqref="E72">
    <cfRule type="cellIs" dxfId="309" priority="15" operator="equal">
      <formula>"취약"</formula>
    </cfRule>
    <cfRule type="cellIs" dxfId="308" priority="16" operator="equal">
      <formula>"양호"</formula>
    </cfRule>
  </conditionalFormatting>
  <conditionalFormatting sqref="E67">
    <cfRule type="cellIs" dxfId="307" priority="13" operator="equal">
      <formula>"취약"</formula>
    </cfRule>
    <cfRule type="cellIs" dxfId="306" priority="14" operator="equal">
      <formula>"양호"</formula>
    </cfRule>
  </conditionalFormatting>
  <conditionalFormatting sqref="E7">
    <cfRule type="cellIs" dxfId="305" priority="11" operator="equal">
      <formula>"취약"</formula>
    </cfRule>
    <cfRule type="cellIs" dxfId="304" priority="12" operator="equal">
      <formula>"양호"</formula>
    </cfRule>
  </conditionalFormatting>
  <conditionalFormatting sqref="E36">
    <cfRule type="cellIs" dxfId="303" priority="9" operator="equal">
      <formula>"취약"</formula>
    </cfRule>
    <cfRule type="cellIs" dxfId="302" priority="10" operator="equal">
      <formula>"양호"</formula>
    </cfRule>
  </conditionalFormatting>
  <conditionalFormatting sqref="E43">
    <cfRule type="cellIs" dxfId="301" priority="7" operator="equal">
      <formula>"취약"</formula>
    </cfRule>
    <cfRule type="cellIs" dxfId="300" priority="8" operator="equal">
      <formula>"양호"</formula>
    </cfRule>
  </conditionalFormatting>
  <conditionalFormatting sqref="E10">
    <cfRule type="cellIs" dxfId="299" priority="5" operator="equal">
      <formula>"취약"</formula>
    </cfRule>
    <cfRule type="cellIs" dxfId="298" priority="6" operator="equal">
      <formula>"양호"</formula>
    </cfRule>
  </conditionalFormatting>
  <conditionalFormatting sqref="E76">
    <cfRule type="cellIs" dxfId="297" priority="3" operator="equal">
      <formula>"취약"</formula>
    </cfRule>
    <cfRule type="cellIs" dxfId="296" priority="4" operator="equal">
      <formula>"양호"</formula>
    </cfRule>
  </conditionalFormatting>
  <conditionalFormatting sqref="E31">
    <cfRule type="cellIs" dxfId="295" priority="1" operator="equal">
      <formula>"취약"</formula>
    </cfRule>
    <cfRule type="cellIs" dxfId="294" priority="2" operator="equal">
      <formula>"양호"</formula>
    </cfRule>
  </conditionalFormatting>
  <printOptions horizontalCentered="1"/>
  <pageMargins left="0.59055118110236227" right="0.59055118110236227" top="0.59055118110236227" bottom="0.59055118110236227" header="0.31496062992125984" footer="0.31496062992125984"/>
  <pageSetup paperSize="9" scale="82" fitToHeight="0" orientation="portrait" r:id="rId1"/>
  <headerFooter>
    <oddHeader>&amp;R&amp;"-,굵게"UNIX 서버 취약점 점검 상세 보고서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78"/>
  <sheetViews>
    <sheetView view="pageLayout" zoomScaleNormal="100" workbookViewId="0">
      <selection activeCell="C4" sqref="C4"/>
    </sheetView>
  </sheetViews>
  <sheetFormatPr defaultColWidth="9" defaultRowHeight="13.2" x14ac:dyDescent="0.4"/>
  <cols>
    <col min="1" max="2" width="5.59765625" style="104" customWidth="1"/>
    <col min="3" max="3" width="17.5" style="104" customWidth="1"/>
    <col min="4" max="4" width="6.09765625" style="104" customWidth="1"/>
    <col min="5" max="5" width="6.19921875" style="104" customWidth="1"/>
    <col min="6" max="6" width="61.8984375" style="104" customWidth="1"/>
    <col min="7" max="16384" width="9" style="104"/>
  </cols>
  <sheetData>
    <row r="1" spans="1:6" ht="15" customHeight="1" x14ac:dyDescent="0.4">
      <c r="A1" s="151" t="s">
        <v>165</v>
      </c>
      <c r="B1" s="152"/>
      <c r="C1" s="105" t="str">
        <f ca="1">REPLACE(CELL("filename",A1),1,FIND("]",CELL("filename",A1)),"")</f>
        <v>Member DB</v>
      </c>
    </row>
    <row r="2" spans="1:6" ht="15" customHeight="1" x14ac:dyDescent="0.4">
      <c r="A2" s="153" t="s">
        <v>166</v>
      </c>
      <c r="B2" s="154"/>
      <c r="C2" s="106" t="s">
        <v>223</v>
      </c>
    </row>
    <row r="3" spans="1:6" ht="15" customHeight="1" thickBot="1" x14ac:dyDescent="0.45">
      <c r="A3" s="155" t="s">
        <v>167</v>
      </c>
      <c r="B3" s="156"/>
      <c r="C3" s="107" t="s">
        <v>319</v>
      </c>
    </row>
    <row r="4" spans="1:6" ht="6" customHeight="1" thickBot="1" x14ac:dyDescent="0.45"/>
    <row r="5" spans="1:6" ht="31.8" thickBot="1" x14ac:dyDescent="0.45">
      <c r="A5" s="157" t="s">
        <v>0</v>
      </c>
      <c r="B5" s="158"/>
      <c r="C5" s="116" t="s">
        <v>168</v>
      </c>
      <c r="D5" s="116" t="s">
        <v>1</v>
      </c>
      <c r="E5" s="116" t="s">
        <v>169</v>
      </c>
      <c r="F5" s="116" t="s">
        <v>170</v>
      </c>
    </row>
    <row r="6" spans="1:6" ht="81.599999999999994" customHeight="1" x14ac:dyDescent="0.4">
      <c r="A6" s="141" t="s">
        <v>130</v>
      </c>
      <c r="B6" s="97" t="s">
        <v>202</v>
      </c>
      <c r="C6" s="98" t="s">
        <v>171</v>
      </c>
      <c r="D6" s="97" t="s">
        <v>2</v>
      </c>
      <c r="E6" s="108" t="s">
        <v>201</v>
      </c>
      <c r="F6" s="117" t="s">
        <v>259</v>
      </c>
    </row>
    <row r="7" spans="1:6" ht="52.8" x14ac:dyDescent="0.4">
      <c r="A7" s="142"/>
      <c r="B7" s="95" t="s">
        <v>203</v>
      </c>
      <c r="C7" s="99" t="s">
        <v>132</v>
      </c>
      <c r="D7" s="95" t="s">
        <v>2</v>
      </c>
      <c r="E7" s="118" t="s">
        <v>260</v>
      </c>
      <c r="F7" s="119" t="s">
        <v>261</v>
      </c>
    </row>
    <row r="8" spans="1:6" ht="73.2" customHeight="1" x14ac:dyDescent="0.4">
      <c r="A8" s="142"/>
      <c r="B8" s="95" t="s">
        <v>210</v>
      </c>
      <c r="C8" s="99" t="s">
        <v>172</v>
      </c>
      <c r="D8" s="95" t="s">
        <v>2</v>
      </c>
      <c r="E8" s="109" t="s">
        <v>260</v>
      </c>
      <c r="F8" s="120" t="s">
        <v>264</v>
      </c>
    </row>
    <row r="9" spans="1:6" ht="118.8" x14ac:dyDescent="0.4">
      <c r="A9" s="142"/>
      <c r="B9" s="95" t="s">
        <v>204</v>
      </c>
      <c r="C9" s="99" t="s">
        <v>19</v>
      </c>
      <c r="D9" s="95" t="s">
        <v>2</v>
      </c>
      <c r="E9" s="110" t="s">
        <v>201</v>
      </c>
      <c r="F9" s="120" t="s">
        <v>265</v>
      </c>
    </row>
    <row r="10" spans="1:6" ht="39.6" x14ac:dyDescent="0.4">
      <c r="A10" s="142"/>
      <c r="B10" s="95" t="s">
        <v>205</v>
      </c>
      <c r="C10" s="99" t="s">
        <v>21</v>
      </c>
      <c r="D10" s="95" t="s">
        <v>10</v>
      </c>
      <c r="E10" s="111" t="s">
        <v>201</v>
      </c>
      <c r="F10" s="120" t="s">
        <v>266</v>
      </c>
    </row>
    <row r="11" spans="1:6" ht="66" x14ac:dyDescent="0.4">
      <c r="A11" s="142"/>
      <c r="B11" s="95" t="s">
        <v>206</v>
      </c>
      <c r="C11" s="99" t="s">
        <v>173</v>
      </c>
      <c r="D11" s="95" t="s">
        <v>12</v>
      </c>
      <c r="E11" s="111" t="s">
        <v>260</v>
      </c>
      <c r="F11" s="120" t="s">
        <v>262</v>
      </c>
    </row>
    <row r="12" spans="1:6" ht="66" x14ac:dyDescent="0.4">
      <c r="A12" s="142"/>
      <c r="B12" s="95" t="s">
        <v>207</v>
      </c>
      <c r="C12" s="99" t="s">
        <v>174</v>
      </c>
      <c r="D12" s="95" t="s">
        <v>10</v>
      </c>
      <c r="E12" s="111" t="s">
        <v>260</v>
      </c>
      <c r="F12" s="120" t="s">
        <v>263</v>
      </c>
    </row>
    <row r="13" spans="1:6" ht="66" x14ac:dyDescent="0.4">
      <c r="A13" s="142"/>
      <c r="B13" s="95" t="s">
        <v>208</v>
      </c>
      <c r="C13" s="99" t="s">
        <v>175</v>
      </c>
      <c r="D13" s="95" t="s">
        <v>10</v>
      </c>
      <c r="E13" s="111" t="s">
        <v>260</v>
      </c>
      <c r="F13" s="120" t="s">
        <v>267</v>
      </c>
    </row>
    <row r="14" spans="1:6" ht="66" x14ac:dyDescent="0.4">
      <c r="A14" s="142"/>
      <c r="B14" s="95" t="s">
        <v>209</v>
      </c>
      <c r="C14" s="99" t="s">
        <v>176</v>
      </c>
      <c r="D14" s="95" t="s">
        <v>10</v>
      </c>
      <c r="E14" s="111" t="s">
        <v>260</v>
      </c>
      <c r="F14" s="120" t="s">
        <v>268</v>
      </c>
    </row>
    <row r="15" spans="1:6" ht="79.2" x14ac:dyDescent="0.4">
      <c r="A15" s="142"/>
      <c r="B15" s="95" t="s">
        <v>26</v>
      </c>
      <c r="C15" s="99" t="s">
        <v>3</v>
      </c>
      <c r="D15" s="95" t="s">
        <v>12</v>
      </c>
      <c r="E15" s="111" t="s">
        <v>260</v>
      </c>
      <c r="F15" s="119" t="s">
        <v>269</v>
      </c>
    </row>
    <row r="16" spans="1:6" ht="39.6" x14ac:dyDescent="0.4">
      <c r="A16" s="142"/>
      <c r="B16" s="95" t="s">
        <v>27</v>
      </c>
      <c r="C16" s="99" t="s">
        <v>28</v>
      </c>
      <c r="D16" s="95" t="s">
        <v>12</v>
      </c>
      <c r="E16" s="111" t="s">
        <v>201</v>
      </c>
      <c r="F16" s="120" t="s">
        <v>270</v>
      </c>
    </row>
    <row r="17" spans="1:6" ht="141.6" customHeight="1" x14ac:dyDescent="0.4">
      <c r="A17" s="142"/>
      <c r="B17" s="95" t="s">
        <v>29</v>
      </c>
      <c r="C17" s="99" t="s">
        <v>197</v>
      </c>
      <c r="D17" s="95" t="s">
        <v>12</v>
      </c>
      <c r="E17" s="111" t="s">
        <v>260</v>
      </c>
      <c r="F17" s="120" t="s">
        <v>271</v>
      </c>
    </row>
    <row r="18" spans="1:6" ht="39.6" x14ac:dyDescent="0.4">
      <c r="A18" s="142"/>
      <c r="B18" s="95" t="s">
        <v>31</v>
      </c>
      <c r="C18" s="99" t="s">
        <v>32</v>
      </c>
      <c r="D18" s="95" t="s">
        <v>10</v>
      </c>
      <c r="E18" s="111" t="s">
        <v>201</v>
      </c>
      <c r="F18" s="120" t="s">
        <v>272</v>
      </c>
    </row>
    <row r="19" spans="1:6" ht="184.8" x14ac:dyDescent="0.4">
      <c r="A19" s="142"/>
      <c r="B19" s="95" t="s">
        <v>33</v>
      </c>
      <c r="C19" s="99" t="s">
        <v>177</v>
      </c>
      <c r="D19" s="95" t="s">
        <v>12</v>
      </c>
      <c r="E19" s="111" t="s">
        <v>201</v>
      </c>
      <c r="F19" s="119" t="s">
        <v>273</v>
      </c>
    </row>
    <row r="20" spans="1:6" ht="39.6" x14ac:dyDescent="0.4">
      <c r="A20" s="142"/>
      <c r="B20" s="95" t="s">
        <v>34</v>
      </c>
      <c r="C20" s="99" t="s">
        <v>178</v>
      </c>
      <c r="D20" s="95" t="s">
        <v>12</v>
      </c>
      <c r="E20" s="111" t="s">
        <v>260</v>
      </c>
      <c r="F20" s="121" t="s">
        <v>274</v>
      </c>
    </row>
    <row r="21" spans="1:6" ht="79.2" x14ac:dyDescent="0.4">
      <c r="A21" s="143" t="s">
        <v>225</v>
      </c>
      <c r="B21" s="94" t="s">
        <v>226</v>
      </c>
      <c r="C21" s="100" t="s">
        <v>179</v>
      </c>
      <c r="D21" s="94" t="s">
        <v>2</v>
      </c>
      <c r="E21" s="112" t="s">
        <v>201</v>
      </c>
      <c r="F21" s="122" t="s">
        <v>275</v>
      </c>
    </row>
    <row r="22" spans="1:6" ht="97.8" customHeight="1" x14ac:dyDescent="0.4">
      <c r="A22" s="143"/>
      <c r="B22" s="94" t="s">
        <v>36</v>
      </c>
      <c r="C22" s="100" t="s">
        <v>142</v>
      </c>
      <c r="D22" s="94" t="s">
        <v>2</v>
      </c>
      <c r="E22" s="112" t="s">
        <v>201</v>
      </c>
      <c r="F22" s="122" t="s">
        <v>276</v>
      </c>
    </row>
    <row r="23" spans="1:6" ht="66" x14ac:dyDescent="0.4">
      <c r="A23" s="143"/>
      <c r="B23" s="94" t="s">
        <v>37</v>
      </c>
      <c r="C23" s="100" t="s">
        <v>38</v>
      </c>
      <c r="D23" s="94" t="s">
        <v>2</v>
      </c>
      <c r="E23" s="112" t="s">
        <v>201</v>
      </c>
      <c r="F23" s="122" t="s">
        <v>277</v>
      </c>
    </row>
    <row r="24" spans="1:6" ht="66" x14ac:dyDescent="0.4">
      <c r="A24" s="143"/>
      <c r="B24" s="94" t="s">
        <v>39</v>
      </c>
      <c r="C24" s="100" t="s">
        <v>40</v>
      </c>
      <c r="D24" s="94" t="s">
        <v>2</v>
      </c>
      <c r="E24" s="114" t="s">
        <v>260</v>
      </c>
      <c r="F24" s="122" t="s">
        <v>278</v>
      </c>
    </row>
    <row r="25" spans="1:6" ht="66" x14ac:dyDescent="0.4">
      <c r="A25" s="143"/>
      <c r="B25" s="94" t="s">
        <v>41</v>
      </c>
      <c r="C25" s="100" t="s">
        <v>42</v>
      </c>
      <c r="D25" s="94" t="s">
        <v>2</v>
      </c>
      <c r="E25" s="112" t="s">
        <v>260</v>
      </c>
      <c r="F25" s="122" t="s">
        <v>279</v>
      </c>
    </row>
    <row r="26" spans="1:6" ht="39.6" x14ac:dyDescent="0.4">
      <c r="A26" s="143"/>
      <c r="B26" s="94" t="s">
        <v>43</v>
      </c>
      <c r="C26" s="100" t="s">
        <v>44</v>
      </c>
      <c r="D26" s="94" t="s">
        <v>2</v>
      </c>
      <c r="E26" s="112" t="s">
        <v>201</v>
      </c>
      <c r="F26" s="123" t="s">
        <v>280</v>
      </c>
    </row>
    <row r="27" spans="1:6" ht="66" x14ac:dyDescent="0.4">
      <c r="A27" s="143"/>
      <c r="B27" s="94" t="s">
        <v>45</v>
      </c>
      <c r="C27" s="100" t="s">
        <v>46</v>
      </c>
      <c r="D27" s="94" t="s">
        <v>2</v>
      </c>
      <c r="E27" s="114" t="s">
        <v>201</v>
      </c>
      <c r="F27" s="123" t="s">
        <v>281</v>
      </c>
    </row>
    <row r="28" spans="1:6" ht="66" x14ac:dyDescent="0.4">
      <c r="A28" s="143"/>
      <c r="B28" s="94" t="s">
        <v>47</v>
      </c>
      <c r="C28" s="100" t="s">
        <v>48</v>
      </c>
      <c r="D28" s="94" t="s">
        <v>2</v>
      </c>
      <c r="E28" s="112" t="s">
        <v>201</v>
      </c>
      <c r="F28" s="122" t="s">
        <v>282</v>
      </c>
    </row>
    <row r="29" spans="1:6" ht="141.6" customHeight="1" x14ac:dyDescent="0.4">
      <c r="A29" s="143"/>
      <c r="B29" s="94" t="s">
        <v>49</v>
      </c>
      <c r="C29" s="100" t="s">
        <v>50</v>
      </c>
      <c r="D29" s="94" t="s">
        <v>2</v>
      </c>
      <c r="E29" s="112" t="s">
        <v>260</v>
      </c>
      <c r="F29" s="122" t="s">
        <v>283</v>
      </c>
    </row>
    <row r="30" spans="1:6" ht="184.8" x14ac:dyDescent="0.4">
      <c r="A30" s="143"/>
      <c r="B30" s="94" t="s">
        <v>51</v>
      </c>
      <c r="C30" s="100" t="s">
        <v>230</v>
      </c>
      <c r="D30" s="94" t="s">
        <v>2</v>
      </c>
      <c r="E30" s="112" t="s">
        <v>201</v>
      </c>
      <c r="F30" s="123" t="s">
        <v>284</v>
      </c>
    </row>
    <row r="31" spans="1:6" ht="141.6" customHeight="1" x14ac:dyDescent="0.4">
      <c r="A31" s="143"/>
      <c r="B31" s="94" t="s">
        <v>53</v>
      </c>
      <c r="C31" s="100" t="s">
        <v>54</v>
      </c>
      <c r="D31" s="94" t="s">
        <v>198</v>
      </c>
      <c r="E31" s="112" t="s">
        <v>260</v>
      </c>
      <c r="F31" s="122" t="s">
        <v>285</v>
      </c>
    </row>
    <row r="32" spans="1:6" ht="39.6" x14ac:dyDescent="0.4">
      <c r="A32" s="143"/>
      <c r="B32" s="94" t="s">
        <v>55</v>
      </c>
      <c r="C32" s="100" t="s">
        <v>56</v>
      </c>
      <c r="D32" s="94" t="s">
        <v>2</v>
      </c>
      <c r="E32" s="112" t="s">
        <v>201</v>
      </c>
      <c r="F32" s="122" t="s">
        <v>286</v>
      </c>
    </row>
    <row r="33" spans="1:6" ht="40.200000000000003" customHeight="1" x14ac:dyDescent="0.4">
      <c r="A33" s="143"/>
      <c r="B33" s="94" t="s">
        <v>57</v>
      </c>
      <c r="C33" s="100" t="s">
        <v>180</v>
      </c>
      <c r="D33" s="94" t="s">
        <v>198</v>
      </c>
      <c r="E33" s="113" t="s">
        <v>201</v>
      </c>
      <c r="F33" s="122" t="s">
        <v>287</v>
      </c>
    </row>
    <row r="34" spans="1:6" ht="39.6" x14ac:dyDescent="0.4">
      <c r="A34" s="143"/>
      <c r="B34" s="94" t="s">
        <v>232</v>
      </c>
      <c r="C34" s="100" t="s">
        <v>181</v>
      </c>
      <c r="D34" s="94" t="s">
        <v>2</v>
      </c>
      <c r="E34" s="114" t="s">
        <v>260</v>
      </c>
      <c r="F34" s="123" t="s">
        <v>288</v>
      </c>
    </row>
    <row r="35" spans="1:6" ht="39.6" x14ac:dyDescent="0.4">
      <c r="A35" s="143"/>
      <c r="B35" s="94" t="s">
        <v>59</v>
      </c>
      <c r="C35" s="100" t="s">
        <v>233</v>
      </c>
      <c r="D35" s="94" t="s">
        <v>12</v>
      </c>
      <c r="E35" s="114" t="s">
        <v>201</v>
      </c>
      <c r="F35" s="122" t="s">
        <v>289</v>
      </c>
    </row>
    <row r="36" spans="1:6" ht="39.6" x14ac:dyDescent="0.4">
      <c r="A36" s="143"/>
      <c r="B36" s="94" t="s">
        <v>61</v>
      </c>
      <c r="C36" s="100" t="s">
        <v>62</v>
      </c>
      <c r="D36" s="94" t="s">
        <v>10</v>
      </c>
      <c r="E36" s="112" t="s">
        <v>201</v>
      </c>
      <c r="F36" s="122" t="s">
        <v>290</v>
      </c>
    </row>
    <row r="37" spans="1:6" ht="39.6" x14ac:dyDescent="0.4">
      <c r="A37" s="143"/>
      <c r="B37" s="94" t="s">
        <v>63</v>
      </c>
      <c r="C37" s="100" t="s">
        <v>64</v>
      </c>
      <c r="D37" s="94" t="s">
        <v>10</v>
      </c>
      <c r="E37" s="112" t="s">
        <v>260</v>
      </c>
      <c r="F37" s="122" t="s">
        <v>291</v>
      </c>
    </row>
    <row r="38" spans="1:6" ht="95.4" customHeight="1" x14ac:dyDescent="0.4">
      <c r="A38" s="143"/>
      <c r="B38" s="94" t="s">
        <v>65</v>
      </c>
      <c r="C38" s="100" t="s">
        <v>182</v>
      </c>
      <c r="D38" s="94" t="s">
        <v>10</v>
      </c>
      <c r="E38" s="112" t="s">
        <v>201</v>
      </c>
      <c r="F38" s="122" t="s">
        <v>292</v>
      </c>
    </row>
    <row r="39" spans="1:6" ht="141.6" customHeight="1" x14ac:dyDescent="0.4">
      <c r="A39" s="143"/>
      <c r="B39" s="94" t="s">
        <v>66</v>
      </c>
      <c r="C39" s="100" t="s">
        <v>234</v>
      </c>
      <c r="D39" s="94" t="s">
        <v>10</v>
      </c>
      <c r="E39" s="112" t="s">
        <v>260</v>
      </c>
      <c r="F39" s="122" t="s">
        <v>293</v>
      </c>
    </row>
    <row r="40" spans="1:6" ht="141.6" customHeight="1" x14ac:dyDescent="0.4">
      <c r="A40" s="143"/>
      <c r="B40" s="94" t="s">
        <v>68</v>
      </c>
      <c r="C40" s="100" t="s">
        <v>69</v>
      </c>
      <c r="D40" s="94" t="s">
        <v>12</v>
      </c>
      <c r="E40" s="114" t="s">
        <v>260</v>
      </c>
      <c r="F40" s="123" t="s">
        <v>294</v>
      </c>
    </row>
    <row r="41" spans="1:6" ht="39.6" x14ac:dyDescent="0.4">
      <c r="A41" s="142" t="s">
        <v>146</v>
      </c>
      <c r="B41" s="95" t="s">
        <v>70</v>
      </c>
      <c r="C41" s="101" t="s">
        <v>71</v>
      </c>
      <c r="D41" s="95" t="s">
        <v>2</v>
      </c>
      <c r="E41" s="111" t="s">
        <v>201</v>
      </c>
      <c r="F41" s="120" t="s">
        <v>295</v>
      </c>
    </row>
    <row r="42" spans="1:6" ht="39.6" x14ac:dyDescent="0.4">
      <c r="A42" s="142"/>
      <c r="B42" s="95" t="s">
        <v>72</v>
      </c>
      <c r="C42" s="101" t="s">
        <v>73</v>
      </c>
      <c r="D42" s="95" t="s">
        <v>2</v>
      </c>
      <c r="E42" s="124" t="s">
        <v>201</v>
      </c>
      <c r="F42" s="119" t="s">
        <v>296</v>
      </c>
    </row>
    <row r="43" spans="1:6" ht="39.6" x14ac:dyDescent="0.4">
      <c r="A43" s="142"/>
      <c r="B43" s="95" t="s">
        <v>74</v>
      </c>
      <c r="C43" s="101" t="s">
        <v>183</v>
      </c>
      <c r="D43" s="95" t="s">
        <v>2</v>
      </c>
      <c r="E43" s="124" t="s">
        <v>201</v>
      </c>
      <c r="F43" s="120" t="s">
        <v>297</v>
      </c>
    </row>
    <row r="44" spans="1:6" ht="39.6" x14ac:dyDescent="0.4">
      <c r="A44" s="142"/>
      <c r="B44" s="95" t="s">
        <v>75</v>
      </c>
      <c r="C44" s="101" t="s">
        <v>76</v>
      </c>
      <c r="D44" s="95" t="s">
        <v>2</v>
      </c>
      <c r="E44" s="124" t="s">
        <v>201</v>
      </c>
      <c r="F44" s="121" t="s">
        <v>298</v>
      </c>
    </row>
    <row r="45" spans="1:6" ht="39.6" x14ac:dyDescent="0.4">
      <c r="A45" s="142"/>
      <c r="B45" s="95" t="s">
        <v>77</v>
      </c>
      <c r="C45" s="101" t="s">
        <v>78</v>
      </c>
      <c r="D45" s="95" t="s">
        <v>2</v>
      </c>
      <c r="E45" s="125" t="s">
        <v>201</v>
      </c>
      <c r="F45" s="120" t="s">
        <v>299</v>
      </c>
    </row>
    <row r="46" spans="1:6" ht="39.6" x14ac:dyDescent="0.4">
      <c r="A46" s="142"/>
      <c r="B46" s="95" t="s">
        <v>79</v>
      </c>
      <c r="C46" s="101" t="s">
        <v>184</v>
      </c>
      <c r="D46" s="95" t="s">
        <v>2</v>
      </c>
      <c r="E46" s="125" t="s">
        <v>201</v>
      </c>
      <c r="F46" s="120" t="s">
        <v>300</v>
      </c>
    </row>
    <row r="47" spans="1:6" ht="39.6" x14ac:dyDescent="0.4">
      <c r="A47" s="142"/>
      <c r="B47" s="95" t="s">
        <v>80</v>
      </c>
      <c r="C47" s="101" t="s">
        <v>81</v>
      </c>
      <c r="D47" s="95" t="s">
        <v>2</v>
      </c>
      <c r="E47" s="125" t="s">
        <v>201</v>
      </c>
      <c r="F47" s="120" t="s">
        <v>301</v>
      </c>
    </row>
    <row r="48" spans="1:6" ht="39.6" x14ac:dyDescent="0.4">
      <c r="A48" s="142"/>
      <c r="B48" s="95" t="s">
        <v>82</v>
      </c>
      <c r="C48" s="101" t="s">
        <v>83</v>
      </c>
      <c r="D48" s="95" t="s">
        <v>2</v>
      </c>
      <c r="E48" s="124" t="s">
        <v>201</v>
      </c>
      <c r="F48" s="120" t="s">
        <v>302</v>
      </c>
    </row>
    <row r="49" spans="1:6" ht="39.6" x14ac:dyDescent="0.4">
      <c r="A49" s="142"/>
      <c r="B49" s="95" t="s">
        <v>84</v>
      </c>
      <c r="C49" s="101" t="s">
        <v>185</v>
      </c>
      <c r="D49" s="95" t="s">
        <v>2</v>
      </c>
      <c r="E49" s="125" t="s">
        <v>201</v>
      </c>
      <c r="F49" s="119" t="s">
        <v>303</v>
      </c>
    </row>
    <row r="50" spans="1:6" ht="39.6" x14ac:dyDescent="0.4">
      <c r="A50" s="142"/>
      <c r="B50" s="95" t="s">
        <v>85</v>
      </c>
      <c r="C50" s="101" t="s">
        <v>86</v>
      </c>
      <c r="D50" s="95" t="s">
        <v>2</v>
      </c>
      <c r="E50" s="124" t="s">
        <v>201</v>
      </c>
      <c r="F50" s="119" t="s">
        <v>304</v>
      </c>
    </row>
    <row r="51" spans="1:6" ht="39.6" x14ac:dyDescent="0.4">
      <c r="A51" s="142"/>
      <c r="B51" s="95" t="s">
        <v>87</v>
      </c>
      <c r="C51" s="101" t="s">
        <v>88</v>
      </c>
      <c r="D51" s="95" t="s">
        <v>2</v>
      </c>
      <c r="E51" s="124" t="s">
        <v>201</v>
      </c>
      <c r="F51" s="119" t="s">
        <v>305</v>
      </c>
    </row>
    <row r="52" spans="1:6" ht="39.6" x14ac:dyDescent="0.4">
      <c r="A52" s="142"/>
      <c r="B52" s="95" t="s">
        <v>89</v>
      </c>
      <c r="C52" s="101" t="s">
        <v>199</v>
      </c>
      <c r="D52" s="95" t="s">
        <v>2</v>
      </c>
      <c r="E52" s="124" t="s">
        <v>201</v>
      </c>
      <c r="F52" s="121" t="s">
        <v>306</v>
      </c>
    </row>
    <row r="53" spans="1:6" ht="39.6" x14ac:dyDescent="0.4">
      <c r="A53" s="142"/>
      <c r="B53" s="95" t="s">
        <v>90</v>
      </c>
      <c r="C53" s="101" t="s">
        <v>91</v>
      </c>
      <c r="D53" s="95" t="s">
        <v>2</v>
      </c>
      <c r="E53" s="124" t="s">
        <v>201</v>
      </c>
      <c r="F53" s="121" t="s">
        <v>307</v>
      </c>
    </row>
    <row r="54" spans="1:6" ht="39.6" x14ac:dyDescent="0.4">
      <c r="A54" s="142"/>
      <c r="B54" s="95" t="s">
        <v>92</v>
      </c>
      <c r="C54" s="101" t="s">
        <v>186</v>
      </c>
      <c r="D54" s="95" t="s">
        <v>2</v>
      </c>
      <c r="E54" s="124" t="s">
        <v>201</v>
      </c>
      <c r="F54" s="121" t="s">
        <v>307</v>
      </c>
    </row>
    <row r="55" spans="1:6" ht="39.6" x14ac:dyDescent="0.4">
      <c r="A55" s="142"/>
      <c r="B55" s="95" t="s">
        <v>93</v>
      </c>
      <c r="C55" s="101" t="s">
        <v>94</v>
      </c>
      <c r="D55" s="95" t="s">
        <v>2</v>
      </c>
      <c r="E55" s="124" t="s">
        <v>201</v>
      </c>
      <c r="F55" s="120" t="s">
        <v>308</v>
      </c>
    </row>
    <row r="56" spans="1:6" ht="39.6" x14ac:dyDescent="0.4">
      <c r="A56" s="142"/>
      <c r="B56" s="95" t="s">
        <v>95</v>
      </c>
      <c r="C56" s="101" t="s">
        <v>4</v>
      </c>
      <c r="D56" s="95" t="s">
        <v>2</v>
      </c>
      <c r="E56" s="111" t="s">
        <v>201</v>
      </c>
      <c r="F56" s="120" t="s">
        <v>308</v>
      </c>
    </row>
    <row r="57" spans="1:6" ht="26.4" x14ac:dyDescent="0.4">
      <c r="A57" s="142"/>
      <c r="B57" s="95" t="s">
        <v>96</v>
      </c>
      <c r="C57" s="101" t="s">
        <v>187</v>
      </c>
      <c r="D57" s="95" t="s">
        <v>2</v>
      </c>
      <c r="E57" s="111" t="s">
        <v>201</v>
      </c>
      <c r="F57" s="120" t="s">
        <v>309</v>
      </c>
    </row>
    <row r="58" spans="1:6" ht="26.4" x14ac:dyDescent="0.4">
      <c r="A58" s="142"/>
      <c r="B58" s="95" t="s">
        <v>97</v>
      </c>
      <c r="C58" s="101" t="s">
        <v>98</v>
      </c>
      <c r="D58" s="95" t="s">
        <v>2</v>
      </c>
      <c r="E58" s="111" t="s">
        <v>201</v>
      </c>
      <c r="F58" s="120" t="s">
        <v>309</v>
      </c>
    </row>
    <row r="59" spans="1:6" ht="26.4" x14ac:dyDescent="0.4">
      <c r="A59" s="142"/>
      <c r="B59" s="95" t="s">
        <v>99</v>
      </c>
      <c r="C59" s="101" t="s">
        <v>188</v>
      </c>
      <c r="D59" s="95" t="s">
        <v>2</v>
      </c>
      <c r="E59" s="111" t="s">
        <v>201</v>
      </c>
      <c r="F59" s="120" t="s">
        <v>309</v>
      </c>
    </row>
    <row r="60" spans="1:6" ht="39.6" x14ac:dyDescent="0.4">
      <c r="A60" s="142"/>
      <c r="B60" s="95" t="s">
        <v>100</v>
      </c>
      <c r="C60" s="101" t="s">
        <v>101</v>
      </c>
      <c r="D60" s="95" t="s">
        <v>2</v>
      </c>
      <c r="E60" s="111" t="s">
        <v>201</v>
      </c>
      <c r="F60" s="120" t="s">
        <v>310</v>
      </c>
    </row>
    <row r="61" spans="1:6" ht="39.6" x14ac:dyDescent="0.4">
      <c r="A61" s="142"/>
      <c r="B61" s="95" t="s">
        <v>102</v>
      </c>
      <c r="C61" s="101" t="s">
        <v>189</v>
      </c>
      <c r="D61" s="95" t="s">
        <v>2</v>
      </c>
      <c r="E61" s="111" t="s">
        <v>201</v>
      </c>
      <c r="F61" s="120" t="s">
        <v>310</v>
      </c>
    </row>
    <row r="62" spans="1:6" ht="26.4" x14ac:dyDescent="0.4">
      <c r="A62" s="142"/>
      <c r="B62" s="95" t="s">
        <v>103</v>
      </c>
      <c r="C62" s="101" t="s">
        <v>190</v>
      </c>
      <c r="D62" s="95" t="s">
        <v>2</v>
      </c>
      <c r="E62" s="111" t="s">
        <v>201</v>
      </c>
      <c r="F62" s="120" t="s">
        <v>309</v>
      </c>
    </row>
    <row r="63" spans="1:6" ht="26.4" x14ac:dyDescent="0.4">
      <c r="A63" s="142"/>
      <c r="B63" s="95" t="s">
        <v>104</v>
      </c>
      <c r="C63" s="101" t="s">
        <v>105</v>
      </c>
      <c r="D63" s="95" t="s">
        <v>2</v>
      </c>
      <c r="E63" s="111" t="s">
        <v>201</v>
      </c>
      <c r="F63" s="120" t="s">
        <v>309</v>
      </c>
    </row>
    <row r="64" spans="1:6" ht="79.2" x14ac:dyDescent="0.4">
      <c r="A64" s="142"/>
      <c r="B64" s="95" t="s">
        <v>106</v>
      </c>
      <c r="C64" s="101" t="s">
        <v>107</v>
      </c>
      <c r="D64" s="95" t="s">
        <v>10</v>
      </c>
      <c r="E64" s="111" t="s">
        <v>201</v>
      </c>
      <c r="F64" s="120" t="s">
        <v>311</v>
      </c>
    </row>
    <row r="65" spans="1:6" ht="39.6" x14ac:dyDescent="0.4">
      <c r="A65" s="142"/>
      <c r="B65" s="95" t="s">
        <v>108</v>
      </c>
      <c r="C65" s="101" t="s">
        <v>191</v>
      </c>
      <c r="D65" s="95" t="s">
        <v>12</v>
      </c>
      <c r="E65" s="125" t="s">
        <v>201</v>
      </c>
      <c r="F65" s="120" t="s">
        <v>296</v>
      </c>
    </row>
    <row r="66" spans="1:6" ht="39.6" x14ac:dyDescent="0.4">
      <c r="A66" s="142"/>
      <c r="B66" s="95" t="s">
        <v>109</v>
      </c>
      <c r="C66" s="101" t="s">
        <v>192</v>
      </c>
      <c r="D66" s="95" t="s">
        <v>10</v>
      </c>
      <c r="E66" s="125" t="s">
        <v>201</v>
      </c>
      <c r="F66" s="120" t="s">
        <v>296</v>
      </c>
    </row>
    <row r="67" spans="1:6" ht="39.6" x14ac:dyDescent="0.4">
      <c r="A67" s="142"/>
      <c r="B67" s="95" t="s">
        <v>110</v>
      </c>
      <c r="C67" s="101" t="s">
        <v>111</v>
      </c>
      <c r="D67" s="95" t="s">
        <v>10</v>
      </c>
      <c r="E67" s="125" t="s">
        <v>201</v>
      </c>
      <c r="F67" s="120" t="s">
        <v>296</v>
      </c>
    </row>
    <row r="68" spans="1:6" ht="39.6" x14ac:dyDescent="0.4">
      <c r="A68" s="142"/>
      <c r="B68" s="95" t="s">
        <v>112</v>
      </c>
      <c r="C68" s="101" t="s">
        <v>193</v>
      </c>
      <c r="D68" s="95" t="s">
        <v>10</v>
      </c>
      <c r="E68" s="125" t="s">
        <v>201</v>
      </c>
      <c r="F68" s="120" t="s">
        <v>296</v>
      </c>
    </row>
    <row r="69" spans="1:6" ht="39.6" x14ac:dyDescent="0.4">
      <c r="A69" s="142"/>
      <c r="B69" s="95" t="s">
        <v>113</v>
      </c>
      <c r="C69" s="101" t="s">
        <v>114</v>
      </c>
      <c r="D69" s="95" t="s">
        <v>10</v>
      </c>
      <c r="E69" s="124" t="s">
        <v>201</v>
      </c>
      <c r="F69" s="120" t="s">
        <v>312</v>
      </c>
    </row>
    <row r="70" spans="1:6" ht="39.6" x14ac:dyDescent="0.4">
      <c r="A70" s="142"/>
      <c r="B70" s="95" t="s">
        <v>115</v>
      </c>
      <c r="C70" s="101" t="s">
        <v>11</v>
      </c>
      <c r="D70" s="95" t="s">
        <v>10</v>
      </c>
      <c r="E70" s="125" t="s">
        <v>201</v>
      </c>
      <c r="F70" s="121" t="s">
        <v>313</v>
      </c>
    </row>
    <row r="71" spans="1:6" ht="39.6" x14ac:dyDescent="0.4">
      <c r="A71" s="142"/>
      <c r="B71" s="95" t="s">
        <v>116</v>
      </c>
      <c r="C71" s="101" t="s">
        <v>243</v>
      </c>
      <c r="D71" s="95" t="s">
        <v>10</v>
      </c>
      <c r="E71" s="124" t="s">
        <v>201</v>
      </c>
      <c r="F71" s="120" t="s">
        <v>313</v>
      </c>
    </row>
    <row r="72" spans="1:6" ht="39.6" x14ac:dyDescent="0.4">
      <c r="A72" s="142"/>
      <c r="B72" s="95" t="s">
        <v>118</v>
      </c>
      <c r="C72" s="101" t="s">
        <v>244</v>
      </c>
      <c r="D72" s="95" t="s">
        <v>12</v>
      </c>
      <c r="E72" s="125" t="s">
        <v>260</v>
      </c>
      <c r="F72" s="126" t="s">
        <v>314</v>
      </c>
    </row>
    <row r="73" spans="1:6" ht="39.6" x14ac:dyDescent="0.4">
      <c r="A73" s="142"/>
      <c r="B73" s="95" t="s">
        <v>120</v>
      </c>
      <c r="C73" s="101" t="s">
        <v>121</v>
      </c>
      <c r="D73" s="95" t="s">
        <v>10</v>
      </c>
      <c r="E73" s="125" t="s">
        <v>201</v>
      </c>
      <c r="F73" s="119" t="s">
        <v>315</v>
      </c>
    </row>
    <row r="74" spans="1:6" ht="39.6" x14ac:dyDescent="0.4">
      <c r="A74" s="142"/>
      <c r="B74" s="95" t="s">
        <v>122</v>
      </c>
      <c r="C74" s="101" t="s">
        <v>123</v>
      </c>
      <c r="D74" s="95" t="s">
        <v>10</v>
      </c>
      <c r="E74" s="124" t="s">
        <v>201</v>
      </c>
      <c r="F74" s="126" t="s">
        <v>307</v>
      </c>
    </row>
    <row r="75" spans="1:6" ht="39.6" x14ac:dyDescent="0.4">
      <c r="A75" s="142"/>
      <c r="B75" s="95" t="s">
        <v>124</v>
      </c>
      <c r="C75" s="101" t="s">
        <v>194</v>
      </c>
      <c r="D75" s="95" t="s">
        <v>10</v>
      </c>
      <c r="E75" s="124" t="s">
        <v>201</v>
      </c>
      <c r="F75" s="119" t="s">
        <v>310</v>
      </c>
    </row>
    <row r="76" spans="1:6" ht="39.6" x14ac:dyDescent="0.4">
      <c r="A76" s="115" t="s">
        <v>245</v>
      </c>
      <c r="B76" s="94" t="s">
        <v>246</v>
      </c>
      <c r="C76" s="102" t="s">
        <v>195</v>
      </c>
      <c r="D76" s="94" t="s">
        <v>2</v>
      </c>
      <c r="E76" s="112" t="s">
        <v>201</v>
      </c>
      <c r="F76" s="123" t="s">
        <v>316</v>
      </c>
    </row>
    <row r="77" spans="1:6" ht="39.6" x14ac:dyDescent="0.4">
      <c r="A77" s="136" t="s">
        <v>247</v>
      </c>
      <c r="B77" s="95" t="s">
        <v>248</v>
      </c>
      <c r="C77" s="101" t="s">
        <v>196</v>
      </c>
      <c r="D77" s="95" t="s">
        <v>2</v>
      </c>
      <c r="E77" s="127" t="s">
        <v>201</v>
      </c>
      <c r="F77" s="126" t="s">
        <v>317</v>
      </c>
    </row>
    <row r="78" spans="1:6" ht="40.200000000000003" thickBot="1" x14ac:dyDescent="0.45">
      <c r="A78" s="137"/>
      <c r="B78" s="96" t="s">
        <v>249</v>
      </c>
      <c r="C78" s="103" t="s">
        <v>13</v>
      </c>
      <c r="D78" s="96" t="s">
        <v>12</v>
      </c>
      <c r="E78" s="128" t="s">
        <v>260</v>
      </c>
      <c r="F78" s="129" t="s">
        <v>318</v>
      </c>
    </row>
  </sheetData>
  <mergeCells count="8">
    <mergeCell ref="A41:A75"/>
    <mergeCell ref="A77:A78"/>
    <mergeCell ref="A1:B1"/>
    <mergeCell ref="A2:B2"/>
    <mergeCell ref="A3:B3"/>
    <mergeCell ref="A5:B5"/>
    <mergeCell ref="A6:A20"/>
    <mergeCell ref="A21:A40"/>
  </mergeCells>
  <phoneticPr fontId="25" type="noConversion"/>
  <conditionalFormatting sqref="E1:E4 E79:E1048576">
    <cfRule type="cellIs" dxfId="293" priority="97" operator="equal">
      <formula>"취약"</formula>
    </cfRule>
    <cfRule type="cellIs" dxfId="292" priority="98" operator="equal">
      <formula>"양호"</formula>
    </cfRule>
  </conditionalFormatting>
  <conditionalFormatting sqref="E9">
    <cfRule type="cellIs" dxfId="291" priority="95" operator="equal">
      <formula>"취약"</formula>
    </cfRule>
    <cfRule type="cellIs" dxfId="290" priority="96" operator="equal">
      <formula>"양호"</formula>
    </cfRule>
  </conditionalFormatting>
  <conditionalFormatting sqref="E11">
    <cfRule type="cellIs" dxfId="289" priority="93" operator="equal">
      <formula>"취약"</formula>
    </cfRule>
    <cfRule type="cellIs" dxfId="288" priority="94" operator="equal">
      <formula>"양호"</formula>
    </cfRule>
  </conditionalFormatting>
  <conditionalFormatting sqref="E12">
    <cfRule type="cellIs" dxfId="287" priority="89" operator="equal">
      <formula>"취약"</formula>
    </cfRule>
    <cfRule type="cellIs" dxfId="286" priority="90" operator="equal">
      <formula>"양호"</formula>
    </cfRule>
  </conditionalFormatting>
  <conditionalFormatting sqref="E16:E18 E21 E40:E41 E44:E45 E69:E71 E23:E24 E26 E38 E64 E28 E30 E78 E32">
    <cfRule type="cellIs" dxfId="285" priority="91" operator="equal">
      <formula>"취약"</formula>
    </cfRule>
    <cfRule type="cellIs" dxfId="284" priority="92" operator="equal">
      <formula>"양호"</formula>
    </cfRule>
  </conditionalFormatting>
  <conditionalFormatting sqref="E13">
    <cfRule type="cellIs" dxfId="283" priority="87" operator="equal">
      <formula>"취약"</formula>
    </cfRule>
    <cfRule type="cellIs" dxfId="282" priority="88" operator="equal">
      <formula>"양호"</formula>
    </cfRule>
  </conditionalFormatting>
  <conditionalFormatting sqref="E14">
    <cfRule type="cellIs" dxfId="281" priority="85" operator="equal">
      <formula>"취약"</formula>
    </cfRule>
    <cfRule type="cellIs" dxfId="280" priority="86" operator="equal">
      <formula>"양호"</formula>
    </cfRule>
  </conditionalFormatting>
  <conditionalFormatting sqref="E15">
    <cfRule type="cellIs" dxfId="279" priority="83" operator="equal">
      <formula>"취약"</formula>
    </cfRule>
    <cfRule type="cellIs" dxfId="278" priority="84" operator="equal">
      <formula>"양호"</formula>
    </cfRule>
  </conditionalFormatting>
  <conditionalFormatting sqref="E20">
    <cfRule type="cellIs" dxfId="277" priority="81" operator="equal">
      <formula>"취약"</formula>
    </cfRule>
    <cfRule type="cellIs" dxfId="276" priority="82" operator="equal">
      <formula>"양호"</formula>
    </cfRule>
  </conditionalFormatting>
  <conditionalFormatting sqref="E33">
    <cfRule type="cellIs" dxfId="275" priority="79" operator="equal">
      <formula>"취약"</formula>
    </cfRule>
    <cfRule type="cellIs" dxfId="274" priority="80" operator="equal">
      <formula>"양호"</formula>
    </cfRule>
  </conditionalFormatting>
  <conditionalFormatting sqref="E39">
    <cfRule type="cellIs" dxfId="273" priority="77" operator="equal">
      <formula>"취약"</formula>
    </cfRule>
    <cfRule type="cellIs" dxfId="272" priority="78" operator="equal">
      <formula>"양호"</formula>
    </cfRule>
  </conditionalFormatting>
  <conditionalFormatting sqref="E8">
    <cfRule type="cellIs" dxfId="271" priority="75" operator="equal">
      <formula>"취약"</formula>
    </cfRule>
    <cfRule type="cellIs" dxfId="270" priority="76" operator="equal">
      <formula>"양호"</formula>
    </cfRule>
  </conditionalFormatting>
  <conditionalFormatting sqref="E25">
    <cfRule type="cellIs" dxfId="269" priority="73" operator="equal">
      <formula>"취약"</formula>
    </cfRule>
    <cfRule type="cellIs" dxfId="268" priority="74" operator="equal">
      <formula>"양호"</formula>
    </cfRule>
  </conditionalFormatting>
  <conditionalFormatting sqref="E35">
    <cfRule type="cellIs" dxfId="267" priority="71" operator="equal">
      <formula>"취약"</formula>
    </cfRule>
    <cfRule type="cellIs" dxfId="266" priority="72" operator="equal">
      <formula>"양호"</formula>
    </cfRule>
  </conditionalFormatting>
  <conditionalFormatting sqref="E37">
    <cfRule type="cellIs" dxfId="265" priority="69" operator="equal">
      <formula>"취약"</formula>
    </cfRule>
    <cfRule type="cellIs" dxfId="264" priority="70" operator="equal">
      <formula>"양호"</formula>
    </cfRule>
  </conditionalFormatting>
  <conditionalFormatting sqref="E34">
    <cfRule type="cellIs" dxfId="263" priority="67" operator="equal">
      <formula>"취약"</formula>
    </cfRule>
    <cfRule type="cellIs" dxfId="262" priority="68" operator="equal">
      <formula>"양호"</formula>
    </cfRule>
  </conditionalFormatting>
  <conditionalFormatting sqref="E59">
    <cfRule type="cellIs" dxfId="261" priority="65" operator="equal">
      <formula>"취약"</formula>
    </cfRule>
    <cfRule type="cellIs" dxfId="260" priority="66" operator="equal">
      <formula>"양호"</formula>
    </cfRule>
  </conditionalFormatting>
  <conditionalFormatting sqref="E60">
    <cfRule type="cellIs" dxfId="259" priority="63" operator="equal">
      <formula>"취약"</formula>
    </cfRule>
    <cfRule type="cellIs" dxfId="258" priority="64" operator="equal">
      <formula>"양호"</formula>
    </cfRule>
  </conditionalFormatting>
  <conditionalFormatting sqref="E61">
    <cfRule type="cellIs" dxfId="257" priority="61" operator="equal">
      <formula>"취약"</formula>
    </cfRule>
    <cfRule type="cellIs" dxfId="256" priority="62" operator="equal">
      <formula>"양호"</formula>
    </cfRule>
  </conditionalFormatting>
  <conditionalFormatting sqref="E62">
    <cfRule type="cellIs" dxfId="255" priority="59" operator="equal">
      <formula>"취약"</formula>
    </cfRule>
    <cfRule type="cellIs" dxfId="254" priority="60" operator="equal">
      <formula>"양호"</formula>
    </cfRule>
  </conditionalFormatting>
  <conditionalFormatting sqref="E63">
    <cfRule type="cellIs" dxfId="253" priority="57" operator="equal">
      <formula>"취약"</formula>
    </cfRule>
    <cfRule type="cellIs" dxfId="252" priority="58" operator="equal">
      <formula>"양호"</formula>
    </cfRule>
  </conditionalFormatting>
  <conditionalFormatting sqref="E74">
    <cfRule type="cellIs" dxfId="251" priority="55" operator="equal">
      <formula>"취약"</formula>
    </cfRule>
    <cfRule type="cellIs" dxfId="250" priority="56" operator="equal">
      <formula>"양호"</formula>
    </cfRule>
  </conditionalFormatting>
  <conditionalFormatting sqref="E75">
    <cfRule type="cellIs" dxfId="249" priority="53" operator="equal">
      <formula>"취약"</formula>
    </cfRule>
    <cfRule type="cellIs" dxfId="248" priority="54" operator="equal">
      <formula>"양호"</formula>
    </cfRule>
  </conditionalFormatting>
  <conditionalFormatting sqref="E6">
    <cfRule type="cellIs" dxfId="247" priority="51" operator="equal">
      <formula>"취약"</formula>
    </cfRule>
    <cfRule type="cellIs" dxfId="246" priority="52" operator="equal">
      <formula>"양호"</formula>
    </cfRule>
  </conditionalFormatting>
  <conditionalFormatting sqref="E19">
    <cfRule type="cellIs" dxfId="245" priority="49" operator="equal">
      <formula>"취약"</formula>
    </cfRule>
    <cfRule type="cellIs" dxfId="244" priority="50" operator="equal">
      <formula>"양호"</formula>
    </cfRule>
  </conditionalFormatting>
  <conditionalFormatting sqref="E27">
    <cfRule type="cellIs" dxfId="243" priority="47" operator="equal">
      <formula>"취약"</formula>
    </cfRule>
    <cfRule type="cellIs" dxfId="242" priority="48" operator="equal">
      <formula>"양호"</formula>
    </cfRule>
  </conditionalFormatting>
  <conditionalFormatting sqref="E42">
    <cfRule type="cellIs" dxfId="241" priority="45" operator="equal">
      <formula>"취약"</formula>
    </cfRule>
    <cfRule type="cellIs" dxfId="240" priority="46" operator="equal">
      <formula>"양호"</formula>
    </cfRule>
  </conditionalFormatting>
  <conditionalFormatting sqref="E52 E55:E57">
    <cfRule type="cellIs" dxfId="239" priority="43" operator="equal">
      <formula>"취약"</formula>
    </cfRule>
    <cfRule type="cellIs" dxfId="238" priority="44" operator="equal">
      <formula>"양호"</formula>
    </cfRule>
  </conditionalFormatting>
  <conditionalFormatting sqref="E54">
    <cfRule type="cellIs" dxfId="237" priority="33" operator="equal">
      <formula>"취약"</formula>
    </cfRule>
    <cfRule type="cellIs" dxfId="236" priority="34" operator="equal">
      <formula>"양호"</formula>
    </cfRule>
  </conditionalFormatting>
  <conditionalFormatting sqref="E51">
    <cfRule type="cellIs" dxfId="235" priority="41" operator="equal">
      <formula>"취약"</formula>
    </cfRule>
    <cfRule type="cellIs" dxfId="234" priority="42" operator="equal">
      <formula>"양호"</formula>
    </cfRule>
  </conditionalFormatting>
  <conditionalFormatting sqref="E50">
    <cfRule type="cellIs" dxfId="233" priority="39" operator="equal">
      <formula>"취약"</formula>
    </cfRule>
    <cfRule type="cellIs" dxfId="232" priority="40" operator="equal">
      <formula>"양호"</formula>
    </cfRule>
  </conditionalFormatting>
  <conditionalFormatting sqref="E49">
    <cfRule type="cellIs" dxfId="231" priority="37" operator="equal">
      <formula>"취약"</formula>
    </cfRule>
    <cfRule type="cellIs" dxfId="230" priority="38" operator="equal">
      <formula>"양호"</formula>
    </cfRule>
  </conditionalFormatting>
  <conditionalFormatting sqref="E53">
    <cfRule type="cellIs" dxfId="229" priority="35" operator="equal">
      <formula>"취약"</formula>
    </cfRule>
    <cfRule type="cellIs" dxfId="228" priority="36" operator="equal">
      <formula>"양호"</formula>
    </cfRule>
  </conditionalFormatting>
  <conditionalFormatting sqref="E58">
    <cfRule type="cellIs" dxfId="227" priority="31" operator="equal">
      <formula>"취약"</formula>
    </cfRule>
    <cfRule type="cellIs" dxfId="226" priority="32" operator="equal">
      <formula>"양호"</formula>
    </cfRule>
  </conditionalFormatting>
  <conditionalFormatting sqref="E46">
    <cfRule type="cellIs" dxfId="225" priority="29" operator="equal">
      <formula>"취약"</formula>
    </cfRule>
    <cfRule type="cellIs" dxfId="224" priority="30" operator="equal">
      <formula>"양호"</formula>
    </cfRule>
  </conditionalFormatting>
  <conditionalFormatting sqref="E48">
    <cfRule type="cellIs" dxfId="223" priority="27" operator="equal">
      <formula>"취약"</formula>
    </cfRule>
    <cfRule type="cellIs" dxfId="222" priority="28" operator="equal">
      <formula>"양호"</formula>
    </cfRule>
  </conditionalFormatting>
  <conditionalFormatting sqref="E29">
    <cfRule type="cellIs" dxfId="221" priority="25" operator="equal">
      <formula>"취약"</formula>
    </cfRule>
    <cfRule type="cellIs" dxfId="220" priority="26" operator="equal">
      <formula>"양호"</formula>
    </cfRule>
  </conditionalFormatting>
  <conditionalFormatting sqref="E65:E66 E68">
    <cfRule type="cellIs" dxfId="219" priority="23" operator="equal">
      <formula>"취약"</formula>
    </cfRule>
    <cfRule type="cellIs" dxfId="218" priority="24" operator="equal">
      <formula>"양호"</formula>
    </cfRule>
  </conditionalFormatting>
  <conditionalFormatting sqref="E47">
    <cfRule type="cellIs" dxfId="217" priority="21" operator="equal">
      <formula>"취약"</formula>
    </cfRule>
    <cfRule type="cellIs" dxfId="216" priority="22" operator="equal">
      <formula>"양호"</formula>
    </cfRule>
  </conditionalFormatting>
  <conditionalFormatting sqref="E73">
    <cfRule type="cellIs" dxfId="215" priority="19" operator="equal">
      <formula>"취약"</formula>
    </cfRule>
    <cfRule type="cellIs" dxfId="214" priority="20" operator="equal">
      <formula>"양호"</formula>
    </cfRule>
  </conditionalFormatting>
  <conditionalFormatting sqref="E77">
    <cfRule type="cellIs" dxfId="213" priority="17" operator="equal">
      <formula>"취약"</formula>
    </cfRule>
    <cfRule type="cellIs" dxfId="212" priority="18" operator="equal">
      <formula>"양호"</formula>
    </cfRule>
  </conditionalFormatting>
  <conditionalFormatting sqref="E72">
    <cfRule type="cellIs" dxfId="211" priority="15" operator="equal">
      <formula>"취약"</formula>
    </cfRule>
    <cfRule type="cellIs" dxfId="210" priority="16" operator="equal">
      <formula>"양호"</formula>
    </cfRule>
  </conditionalFormatting>
  <conditionalFormatting sqref="E67">
    <cfRule type="cellIs" dxfId="209" priority="13" operator="equal">
      <formula>"취약"</formula>
    </cfRule>
    <cfRule type="cellIs" dxfId="208" priority="14" operator="equal">
      <formula>"양호"</formula>
    </cfRule>
  </conditionalFormatting>
  <conditionalFormatting sqref="E7">
    <cfRule type="cellIs" dxfId="207" priority="11" operator="equal">
      <formula>"취약"</formula>
    </cfRule>
    <cfRule type="cellIs" dxfId="206" priority="12" operator="equal">
      <formula>"양호"</formula>
    </cfRule>
  </conditionalFormatting>
  <conditionalFormatting sqref="E36">
    <cfRule type="cellIs" dxfId="205" priority="9" operator="equal">
      <formula>"취약"</formula>
    </cfRule>
    <cfRule type="cellIs" dxfId="204" priority="10" operator="equal">
      <formula>"양호"</formula>
    </cfRule>
  </conditionalFormatting>
  <conditionalFormatting sqref="E43">
    <cfRule type="cellIs" dxfId="203" priority="7" operator="equal">
      <formula>"취약"</formula>
    </cfRule>
    <cfRule type="cellIs" dxfId="202" priority="8" operator="equal">
      <formula>"양호"</formula>
    </cfRule>
  </conditionalFormatting>
  <conditionalFormatting sqref="E10">
    <cfRule type="cellIs" dxfId="201" priority="5" operator="equal">
      <formula>"취약"</formula>
    </cfRule>
    <cfRule type="cellIs" dxfId="200" priority="6" operator="equal">
      <formula>"양호"</formula>
    </cfRule>
  </conditionalFormatting>
  <conditionalFormatting sqref="E76">
    <cfRule type="cellIs" dxfId="199" priority="3" operator="equal">
      <formula>"취약"</formula>
    </cfRule>
    <cfRule type="cellIs" dxfId="198" priority="4" operator="equal">
      <formula>"양호"</formula>
    </cfRule>
  </conditionalFormatting>
  <conditionalFormatting sqref="E31">
    <cfRule type="cellIs" dxfId="197" priority="1" operator="equal">
      <formula>"취약"</formula>
    </cfRule>
    <cfRule type="cellIs" dxfId="196" priority="2" operator="equal">
      <formula>"양호"</formula>
    </cfRule>
  </conditionalFormatting>
  <printOptions horizontalCentered="1"/>
  <pageMargins left="0.59055118110236227" right="0.59055118110236227" top="0.59055118110236227" bottom="0.59055118110236227" header="0.31496062992125984" footer="0.31496062992125984"/>
  <pageSetup paperSize="9" scale="82" fitToHeight="0" orientation="portrait" r:id="rId1"/>
  <headerFooter>
    <oddHeader>&amp;R&amp;"-,굵게"UNIX 서버 취약점 점검 상세 보고서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78"/>
  <sheetViews>
    <sheetView view="pageLayout" zoomScaleNormal="100" workbookViewId="0">
      <selection activeCell="C4" sqref="C4"/>
    </sheetView>
  </sheetViews>
  <sheetFormatPr defaultColWidth="9" defaultRowHeight="13.2" x14ac:dyDescent="0.4"/>
  <cols>
    <col min="1" max="2" width="5.59765625" style="104" customWidth="1"/>
    <col min="3" max="3" width="17.5" style="104" customWidth="1"/>
    <col min="4" max="4" width="6.09765625" style="104" customWidth="1"/>
    <col min="5" max="5" width="6.19921875" style="104" customWidth="1"/>
    <col min="6" max="6" width="61.8984375" style="104" customWidth="1"/>
    <col min="7" max="16384" width="9" style="104"/>
  </cols>
  <sheetData>
    <row r="1" spans="1:6" ht="15" customHeight="1" x14ac:dyDescent="0.4">
      <c r="A1" s="151" t="s">
        <v>165</v>
      </c>
      <c r="B1" s="152"/>
      <c r="C1" s="105" t="str">
        <f ca="1">REPLACE(CELL("filename",A1),1,FIND("]",CELL("filename",A1)),"")</f>
        <v>Goods DB</v>
      </c>
    </row>
    <row r="2" spans="1:6" ht="15" customHeight="1" x14ac:dyDescent="0.4">
      <c r="A2" s="153" t="s">
        <v>166</v>
      </c>
      <c r="B2" s="154"/>
      <c r="C2" s="106" t="s">
        <v>223</v>
      </c>
    </row>
    <row r="3" spans="1:6" ht="15" customHeight="1" thickBot="1" x14ac:dyDescent="0.45">
      <c r="A3" s="155" t="s">
        <v>167</v>
      </c>
      <c r="B3" s="156"/>
      <c r="C3" s="107" t="s">
        <v>320</v>
      </c>
    </row>
    <row r="4" spans="1:6" ht="6" customHeight="1" thickBot="1" x14ac:dyDescent="0.45"/>
    <row r="5" spans="1:6" ht="31.8" thickBot="1" x14ac:dyDescent="0.45">
      <c r="A5" s="157" t="s">
        <v>0</v>
      </c>
      <c r="B5" s="158"/>
      <c r="C5" s="116" t="s">
        <v>168</v>
      </c>
      <c r="D5" s="116" t="s">
        <v>1</v>
      </c>
      <c r="E5" s="116" t="s">
        <v>169</v>
      </c>
      <c r="F5" s="116" t="s">
        <v>170</v>
      </c>
    </row>
    <row r="6" spans="1:6" ht="81.599999999999994" customHeight="1" x14ac:dyDescent="0.4">
      <c r="A6" s="141" t="s">
        <v>130</v>
      </c>
      <c r="B6" s="97" t="s">
        <v>202</v>
      </c>
      <c r="C6" s="98" t="s">
        <v>171</v>
      </c>
      <c r="D6" s="97" t="s">
        <v>2</v>
      </c>
      <c r="E6" s="108" t="s">
        <v>201</v>
      </c>
      <c r="F6" s="117" t="s">
        <v>259</v>
      </c>
    </row>
    <row r="7" spans="1:6" ht="52.8" x14ac:dyDescent="0.4">
      <c r="A7" s="142"/>
      <c r="B7" s="95" t="s">
        <v>203</v>
      </c>
      <c r="C7" s="99" t="s">
        <v>132</v>
      </c>
      <c r="D7" s="95" t="s">
        <v>2</v>
      </c>
      <c r="E7" s="118" t="s">
        <v>260</v>
      </c>
      <c r="F7" s="119" t="s">
        <v>261</v>
      </c>
    </row>
    <row r="8" spans="1:6" ht="73.2" customHeight="1" x14ac:dyDescent="0.4">
      <c r="A8" s="142"/>
      <c r="B8" s="95" t="s">
        <v>210</v>
      </c>
      <c r="C8" s="99" t="s">
        <v>172</v>
      </c>
      <c r="D8" s="95" t="s">
        <v>2</v>
      </c>
      <c r="E8" s="109" t="s">
        <v>260</v>
      </c>
      <c r="F8" s="120" t="s">
        <v>264</v>
      </c>
    </row>
    <row r="9" spans="1:6" ht="118.8" x14ac:dyDescent="0.4">
      <c r="A9" s="142"/>
      <c r="B9" s="95" t="s">
        <v>204</v>
      </c>
      <c r="C9" s="99" t="s">
        <v>19</v>
      </c>
      <c r="D9" s="95" t="s">
        <v>2</v>
      </c>
      <c r="E9" s="110" t="s">
        <v>201</v>
      </c>
      <c r="F9" s="120" t="s">
        <v>265</v>
      </c>
    </row>
    <row r="10" spans="1:6" ht="39.6" x14ac:dyDescent="0.4">
      <c r="A10" s="142"/>
      <c r="B10" s="95" t="s">
        <v>205</v>
      </c>
      <c r="C10" s="99" t="s">
        <v>21</v>
      </c>
      <c r="D10" s="95" t="s">
        <v>10</v>
      </c>
      <c r="E10" s="111" t="s">
        <v>201</v>
      </c>
      <c r="F10" s="120" t="s">
        <v>266</v>
      </c>
    </row>
    <row r="11" spans="1:6" ht="66" x14ac:dyDescent="0.4">
      <c r="A11" s="142"/>
      <c r="B11" s="95" t="s">
        <v>206</v>
      </c>
      <c r="C11" s="99" t="s">
        <v>173</v>
      </c>
      <c r="D11" s="95" t="s">
        <v>12</v>
      </c>
      <c r="E11" s="111" t="s">
        <v>260</v>
      </c>
      <c r="F11" s="120" t="s">
        <v>262</v>
      </c>
    </row>
    <row r="12" spans="1:6" ht="66" x14ac:dyDescent="0.4">
      <c r="A12" s="142"/>
      <c r="B12" s="95" t="s">
        <v>207</v>
      </c>
      <c r="C12" s="99" t="s">
        <v>174</v>
      </c>
      <c r="D12" s="95" t="s">
        <v>10</v>
      </c>
      <c r="E12" s="111" t="s">
        <v>260</v>
      </c>
      <c r="F12" s="120" t="s">
        <v>263</v>
      </c>
    </row>
    <row r="13" spans="1:6" ht="66" x14ac:dyDescent="0.4">
      <c r="A13" s="142"/>
      <c r="B13" s="95" t="s">
        <v>208</v>
      </c>
      <c r="C13" s="99" t="s">
        <v>175</v>
      </c>
      <c r="D13" s="95" t="s">
        <v>10</v>
      </c>
      <c r="E13" s="111" t="s">
        <v>260</v>
      </c>
      <c r="F13" s="120" t="s">
        <v>267</v>
      </c>
    </row>
    <row r="14" spans="1:6" ht="66" x14ac:dyDescent="0.4">
      <c r="A14" s="142"/>
      <c r="B14" s="95" t="s">
        <v>209</v>
      </c>
      <c r="C14" s="99" t="s">
        <v>176</v>
      </c>
      <c r="D14" s="95" t="s">
        <v>10</v>
      </c>
      <c r="E14" s="111" t="s">
        <v>260</v>
      </c>
      <c r="F14" s="120" t="s">
        <v>268</v>
      </c>
    </row>
    <row r="15" spans="1:6" ht="79.2" x14ac:dyDescent="0.4">
      <c r="A15" s="142"/>
      <c r="B15" s="95" t="s">
        <v>26</v>
      </c>
      <c r="C15" s="99" t="s">
        <v>3</v>
      </c>
      <c r="D15" s="95" t="s">
        <v>12</v>
      </c>
      <c r="E15" s="111" t="s">
        <v>260</v>
      </c>
      <c r="F15" s="119" t="s">
        <v>269</v>
      </c>
    </row>
    <row r="16" spans="1:6" ht="39.6" x14ac:dyDescent="0.4">
      <c r="A16" s="142"/>
      <c r="B16" s="95" t="s">
        <v>27</v>
      </c>
      <c r="C16" s="99" t="s">
        <v>28</v>
      </c>
      <c r="D16" s="95" t="s">
        <v>12</v>
      </c>
      <c r="E16" s="111" t="s">
        <v>201</v>
      </c>
      <c r="F16" s="120" t="s">
        <v>270</v>
      </c>
    </row>
    <row r="17" spans="1:6" ht="141.6" customHeight="1" x14ac:dyDescent="0.4">
      <c r="A17" s="142"/>
      <c r="B17" s="95" t="s">
        <v>29</v>
      </c>
      <c r="C17" s="99" t="s">
        <v>197</v>
      </c>
      <c r="D17" s="95" t="s">
        <v>12</v>
      </c>
      <c r="E17" s="111" t="s">
        <v>260</v>
      </c>
      <c r="F17" s="120" t="s">
        <v>271</v>
      </c>
    </row>
    <row r="18" spans="1:6" ht="39.6" x14ac:dyDescent="0.4">
      <c r="A18" s="142"/>
      <c r="B18" s="95" t="s">
        <v>31</v>
      </c>
      <c r="C18" s="99" t="s">
        <v>32</v>
      </c>
      <c r="D18" s="95" t="s">
        <v>10</v>
      </c>
      <c r="E18" s="111" t="s">
        <v>201</v>
      </c>
      <c r="F18" s="120" t="s">
        <v>272</v>
      </c>
    </row>
    <row r="19" spans="1:6" ht="184.8" x14ac:dyDescent="0.4">
      <c r="A19" s="142"/>
      <c r="B19" s="95" t="s">
        <v>33</v>
      </c>
      <c r="C19" s="99" t="s">
        <v>177</v>
      </c>
      <c r="D19" s="95" t="s">
        <v>12</v>
      </c>
      <c r="E19" s="111" t="s">
        <v>201</v>
      </c>
      <c r="F19" s="119" t="s">
        <v>273</v>
      </c>
    </row>
    <row r="20" spans="1:6" ht="39.6" x14ac:dyDescent="0.4">
      <c r="A20" s="142"/>
      <c r="B20" s="95" t="s">
        <v>34</v>
      </c>
      <c r="C20" s="99" t="s">
        <v>178</v>
      </c>
      <c r="D20" s="95" t="s">
        <v>12</v>
      </c>
      <c r="E20" s="111" t="s">
        <v>260</v>
      </c>
      <c r="F20" s="121" t="s">
        <v>274</v>
      </c>
    </row>
    <row r="21" spans="1:6" ht="79.2" x14ac:dyDescent="0.4">
      <c r="A21" s="143" t="s">
        <v>225</v>
      </c>
      <c r="B21" s="94" t="s">
        <v>226</v>
      </c>
      <c r="C21" s="100" t="s">
        <v>179</v>
      </c>
      <c r="D21" s="94" t="s">
        <v>2</v>
      </c>
      <c r="E21" s="112" t="s">
        <v>201</v>
      </c>
      <c r="F21" s="122" t="s">
        <v>275</v>
      </c>
    </row>
    <row r="22" spans="1:6" ht="97.8" customHeight="1" x14ac:dyDescent="0.4">
      <c r="A22" s="143"/>
      <c r="B22" s="94" t="s">
        <v>36</v>
      </c>
      <c r="C22" s="100" t="s">
        <v>142</v>
      </c>
      <c r="D22" s="94" t="s">
        <v>2</v>
      </c>
      <c r="E22" s="112" t="s">
        <v>201</v>
      </c>
      <c r="F22" s="122" t="s">
        <v>276</v>
      </c>
    </row>
    <row r="23" spans="1:6" ht="66" x14ac:dyDescent="0.4">
      <c r="A23" s="143"/>
      <c r="B23" s="94" t="s">
        <v>37</v>
      </c>
      <c r="C23" s="100" t="s">
        <v>38</v>
      </c>
      <c r="D23" s="94" t="s">
        <v>2</v>
      </c>
      <c r="E23" s="112" t="s">
        <v>201</v>
      </c>
      <c r="F23" s="122" t="s">
        <v>277</v>
      </c>
    </row>
    <row r="24" spans="1:6" ht="66" x14ac:dyDescent="0.4">
      <c r="A24" s="143"/>
      <c r="B24" s="94" t="s">
        <v>39</v>
      </c>
      <c r="C24" s="100" t="s">
        <v>40</v>
      </c>
      <c r="D24" s="94" t="s">
        <v>2</v>
      </c>
      <c r="E24" s="114" t="s">
        <v>260</v>
      </c>
      <c r="F24" s="122" t="s">
        <v>278</v>
      </c>
    </row>
    <row r="25" spans="1:6" ht="66" x14ac:dyDescent="0.4">
      <c r="A25" s="143"/>
      <c r="B25" s="94" t="s">
        <v>41</v>
      </c>
      <c r="C25" s="100" t="s">
        <v>42</v>
      </c>
      <c r="D25" s="94" t="s">
        <v>2</v>
      </c>
      <c r="E25" s="112" t="s">
        <v>260</v>
      </c>
      <c r="F25" s="122" t="s">
        <v>279</v>
      </c>
    </row>
    <row r="26" spans="1:6" ht="39.6" x14ac:dyDescent="0.4">
      <c r="A26" s="143"/>
      <c r="B26" s="94" t="s">
        <v>43</v>
      </c>
      <c r="C26" s="100" t="s">
        <v>44</v>
      </c>
      <c r="D26" s="94" t="s">
        <v>2</v>
      </c>
      <c r="E26" s="112" t="s">
        <v>201</v>
      </c>
      <c r="F26" s="123" t="s">
        <v>280</v>
      </c>
    </row>
    <row r="27" spans="1:6" ht="66" x14ac:dyDescent="0.4">
      <c r="A27" s="143"/>
      <c r="B27" s="94" t="s">
        <v>45</v>
      </c>
      <c r="C27" s="100" t="s">
        <v>46</v>
      </c>
      <c r="D27" s="94" t="s">
        <v>2</v>
      </c>
      <c r="E27" s="114" t="s">
        <v>201</v>
      </c>
      <c r="F27" s="123" t="s">
        <v>281</v>
      </c>
    </row>
    <row r="28" spans="1:6" ht="66" x14ac:dyDescent="0.4">
      <c r="A28" s="143"/>
      <c r="B28" s="94" t="s">
        <v>47</v>
      </c>
      <c r="C28" s="100" t="s">
        <v>48</v>
      </c>
      <c r="D28" s="94" t="s">
        <v>2</v>
      </c>
      <c r="E28" s="112" t="s">
        <v>201</v>
      </c>
      <c r="F28" s="122" t="s">
        <v>282</v>
      </c>
    </row>
    <row r="29" spans="1:6" ht="141.6" customHeight="1" x14ac:dyDescent="0.4">
      <c r="A29" s="143"/>
      <c r="B29" s="94" t="s">
        <v>49</v>
      </c>
      <c r="C29" s="100" t="s">
        <v>50</v>
      </c>
      <c r="D29" s="94" t="s">
        <v>2</v>
      </c>
      <c r="E29" s="112" t="s">
        <v>260</v>
      </c>
      <c r="F29" s="122" t="s">
        <v>283</v>
      </c>
    </row>
    <row r="30" spans="1:6" ht="184.8" x14ac:dyDescent="0.4">
      <c r="A30" s="143"/>
      <c r="B30" s="94" t="s">
        <v>51</v>
      </c>
      <c r="C30" s="100" t="s">
        <v>230</v>
      </c>
      <c r="D30" s="94" t="s">
        <v>2</v>
      </c>
      <c r="E30" s="112" t="s">
        <v>201</v>
      </c>
      <c r="F30" s="123" t="s">
        <v>284</v>
      </c>
    </row>
    <row r="31" spans="1:6" ht="141.6" customHeight="1" x14ac:dyDescent="0.4">
      <c r="A31" s="143"/>
      <c r="B31" s="94" t="s">
        <v>53</v>
      </c>
      <c r="C31" s="100" t="s">
        <v>54</v>
      </c>
      <c r="D31" s="94" t="s">
        <v>198</v>
      </c>
      <c r="E31" s="112" t="s">
        <v>260</v>
      </c>
      <c r="F31" s="122" t="s">
        <v>285</v>
      </c>
    </row>
    <row r="32" spans="1:6" ht="39.6" x14ac:dyDescent="0.4">
      <c r="A32" s="143"/>
      <c r="B32" s="94" t="s">
        <v>55</v>
      </c>
      <c r="C32" s="100" t="s">
        <v>56</v>
      </c>
      <c r="D32" s="94" t="s">
        <v>2</v>
      </c>
      <c r="E32" s="112" t="s">
        <v>201</v>
      </c>
      <c r="F32" s="122" t="s">
        <v>286</v>
      </c>
    </row>
    <row r="33" spans="1:6" ht="40.200000000000003" customHeight="1" x14ac:dyDescent="0.4">
      <c r="A33" s="143"/>
      <c r="B33" s="94" t="s">
        <v>57</v>
      </c>
      <c r="C33" s="100" t="s">
        <v>180</v>
      </c>
      <c r="D33" s="94" t="s">
        <v>198</v>
      </c>
      <c r="E33" s="113" t="s">
        <v>201</v>
      </c>
      <c r="F33" s="122" t="s">
        <v>287</v>
      </c>
    </row>
    <row r="34" spans="1:6" ht="39.6" x14ac:dyDescent="0.4">
      <c r="A34" s="143"/>
      <c r="B34" s="94" t="s">
        <v>232</v>
      </c>
      <c r="C34" s="100" t="s">
        <v>181</v>
      </c>
      <c r="D34" s="94" t="s">
        <v>2</v>
      </c>
      <c r="E34" s="114" t="s">
        <v>260</v>
      </c>
      <c r="F34" s="123" t="s">
        <v>288</v>
      </c>
    </row>
    <row r="35" spans="1:6" ht="39.6" x14ac:dyDescent="0.4">
      <c r="A35" s="143"/>
      <c r="B35" s="94" t="s">
        <v>59</v>
      </c>
      <c r="C35" s="100" t="s">
        <v>233</v>
      </c>
      <c r="D35" s="94" t="s">
        <v>12</v>
      </c>
      <c r="E35" s="114" t="s">
        <v>201</v>
      </c>
      <c r="F35" s="122" t="s">
        <v>289</v>
      </c>
    </row>
    <row r="36" spans="1:6" ht="39.6" x14ac:dyDescent="0.4">
      <c r="A36" s="143"/>
      <c r="B36" s="94" t="s">
        <v>61</v>
      </c>
      <c r="C36" s="100" t="s">
        <v>62</v>
      </c>
      <c r="D36" s="94" t="s">
        <v>10</v>
      </c>
      <c r="E36" s="112" t="s">
        <v>201</v>
      </c>
      <c r="F36" s="122" t="s">
        <v>290</v>
      </c>
    </row>
    <row r="37" spans="1:6" ht="39.6" x14ac:dyDescent="0.4">
      <c r="A37" s="143"/>
      <c r="B37" s="94" t="s">
        <v>63</v>
      </c>
      <c r="C37" s="100" t="s">
        <v>64</v>
      </c>
      <c r="D37" s="94" t="s">
        <v>10</v>
      </c>
      <c r="E37" s="112" t="s">
        <v>260</v>
      </c>
      <c r="F37" s="122" t="s">
        <v>291</v>
      </c>
    </row>
    <row r="38" spans="1:6" ht="95.4" customHeight="1" x14ac:dyDescent="0.4">
      <c r="A38" s="143"/>
      <c r="B38" s="94" t="s">
        <v>65</v>
      </c>
      <c r="C38" s="100" t="s">
        <v>182</v>
      </c>
      <c r="D38" s="94" t="s">
        <v>10</v>
      </c>
      <c r="E38" s="112" t="s">
        <v>201</v>
      </c>
      <c r="F38" s="122" t="s">
        <v>292</v>
      </c>
    </row>
    <row r="39" spans="1:6" ht="141.6" customHeight="1" x14ac:dyDescent="0.4">
      <c r="A39" s="143"/>
      <c r="B39" s="94" t="s">
        <v>66</v>
      </c>
      <c r="C39" s="100" t="s">
        <v>234</v>
      </c>
      <c r="D39" s="94" t="s">
        <v>10</v>
      </c>
      <c r="E39" s="112" t="s">
        <v>260</v>
      </c>
      <c r="F39" s="122" t="s">
        <v>293</v>
      </c>
    </row>
    <row r="40" spans="1:6" ht="141.6" customHeight="1" x14ac:dyDescent="0.4">
      <c r="A40" s="143"/>
      <c r="B40" s="94" t="s">
        <v>68</v>
      </c>
      <c r="C40" s="100" t="s">
        <v>69</v>
      </c>
      <c r="D40" s="94" t="s">
        <v>12</v>
      </c>
      <c r="E40" s="114" t="s">
        <v>260</v>
      </c>
      <c r="F40" s="123" t="s">
        <v>294</v>
      </c>
    </row>
    <row r="41" spans="1:6" ht="39.6" x14ac:dyDescent="0.4">
      <c r="A41" s="142" t="s">
        <v>146</v>
      </c>
      <c r="B41" s="95" t="s">
        <v>70</v>
      </c>
      <c r="C41" s="101" t="s">
        <v>71</v>
      </c>
      <c r="D41" s="95" t="s">
        <v>2</v>
      </c>
      <c r="E41" s="111" t="s">
        <v>201</v>
      </c>
      <c r="F41" s="120" t="s">
        <v>295</v>
      </c>
    </row>
    <row r="42" spans="1:6" ht="39.6" x14ac:dyDescent="0.4">
      <c r="A42" s="142"/>
      <c r="B42" s="95" t="s">
        <v>72</v>
      </c>
      <c r="C42" s="101" t="s">
        <v>73</v>
      </c>
      <c r="D42" s="95" t="s">
        <v>2</v>
      </c>
      <c r="E42" s="124" t="s">
        <v>201</v>
      </c>
      <c r="F42" s="119" t="s">
        <v>296</v>
      </c>
    </row>
    <row r="43" spans="1:6" ht="39.6" x14ac:dyDescent="0.4">
      <c r="A43" s="142"/>
      <c r="B43" s="95" t="s">
        <v>74</v>
      </c>
      <c r="C43" s="101" t="s">
        <v>183</v>
      </c>
      <c r="D43" s="95" t="s">
        <v>2</v>
      </c>
      <c r="E43" s="124" t="s">
        <v>201</v>
      </c>
      <c r="F43" s="120" t="s">
        <v>297</v>
      </c>
    </row>
    <row r="44" spans="1:6" ht="39.6" x14ac:dyDescent="0.4">
      <c r="A44" s="142"/>
      <c r="B44" s="95" t="s">
        <v>75</v>
      </c>
      <c r="C44" s="101" t="s">
        <v>76</v>
      </c>
      <c r="D44" s="95" t="s">
        <v>2</v>
      </c>
      <c r="E44" s="124" t="s">
        <v>201</v>
      </c>
      <c r="F44" s="121" t="s">
        <v>298</v>
      </c>
    </row>
    <row r="45" spans="1:6" ht="39.6" x14ac:dyDescent="0.4">
      <c r="A45" s="142"/>
      <c r="B45" s="95" t="s">
        <v>77</v>
      </c>
      <c r="C45" s="101" t="s">
        <v>78</v>
      </c>
      <c r="D45" s="95" t="s">
        <v>2</v>
      </c>
      <c r="E45" s="125" t="s">
        <v>201</v>
      </c>
      <c r="F45" s="120" t="s">
        <v>299</v>
      </c>
    </row>
    <row r="46" spans="1:6" ht="39.6" x14ac:dyDescent="0.4">
      <c r="A46" s="142"/>
      <c r="B46" s="95" t="s">
        <v>79</v>
      </c>
      <c r="C46" s="101" t="s">
        <v>184</v>
      </c>
      <c r="D46" s="95" t="s">
        <v>2</v>
      </c>
      <c r="E46" s="125" t="s">
        <v>201</v>
      </c>
      <c r="F46" s="120" t="s">
        <v>300</v>
      </c>
    </row>
    <row r="47" spans="1:6" ht="39.6" x14ac:dyDescent="0.4">
      <c r="A47" s="142"/>
      <c r="B47" s="95" t="s">
        <v>80</v>
      </c>
      <c r="C47" s="101" t="s">
        <v>81</v>
      </c>
      <c r="D47" s="95" t="s">
        <v>2</v>
      </c>
      <c r="E47" s="125" t="s">
        <v>201</v>
      </c>
      <c r="F47" s="120" t="s">
        <v>301</v>
      </c>
    </row>
    <row r="48" spans="1:6" ht="39.6" x14ac:dyDescent="0.4">
      <c r="A48" s="142"/>
      <c r="B48" s="95" t="s">
        <v>82</v>
      </c>
      <c r="C48" s="101" t="s">
        <v>83</v>
      </c>
      <c r="D48" s="95" t="s">
        <v>2</v>
      </c>
      <c r="E48" s="124" t="s">
        <v>201</v>
      </c>
      <c r="F48" s="120" t="s">
        <v>302</v>
      </c>
    </row>
    <row r="49" spans="1:6" ht="39.6" x14ac:dyDescent="0.4">
      <c r="A49" s="142"/>
      <c r="B49" s="95" t="s">
        <v>84</v>
      </c>
      <c r="C49" s="101" t="s">
        <v>185</v>
      </c>
      <c r="D49" s="95" t="s">
        <v>2</v>
      </c>
      <c r="E49" s="125" t="s">
        <v>201</v>
      </c>
      <c r="F49" s="119" t="s">
        <v>303</v>
      </c>
    </row>
    <row r="50" spans="1:6" ht="39.6" x14ac:dyDescent="0.4">
      <c r="A50" s="142"/>
      <c r="B50" s="95" t="s">
        <v>85</v>
      </c>
      <c r="C50" s="101" t="s">
        <v>86</v>
      </c>
      <c r="D50" s="95" t="s">
        <v>2</v>
      </c>
      <c r="E50" s="124" t="s">
        <v>201</v>
      </c>
      <c r="F50" s="119" t="s">
        <v>304</v>
      </c>
    </row>
    <row r="51" spans="1:6" ht="39.6" x14ac:dyDescent="0.4">
      <c r="A51" s="142"/>
      <c r="B51" s="95" t="s">
        <v>87</v>
      </c>
      <c r="C51" s="101" t="s">
        <v>88</v>
      </c>
      <c r="D51" s="95" t="s">
        <v>2</v>
      </c>
      <c r="E51" s="124" t="s">
        <v>201</v>
      </c>
      <c r="F51" s="119" t="s">
        <v>305</v>
      </c>
    </row>
    <row r="52" spans="1:6" ht="39.6" x14ac:dyDescent="0.4">
      <c r="A52" s="142"/>
      <c r="B52" s="95" t="s">
        <v>89</v>
      </c>
      <c r="C52" s="101" t="s">
        <v>199</v>
      </c>
      <c r="D52" s="95" t="s">
        <v>2</v>
      </c>
      <c r="E52" s="124" t="s">
        <v>201</v>
      </c>
      <c r="F52" s="121" t="s">
        <v>306</v>
      </c>
    </row>
    <row r="53" spans="1:6" ht="39.6" x14ac:dyDescent="0.4">
      <c r="A53" s="142"/>
      <c r="B53" s="95" t="s">
        <v>90</v>
      </c>
      <c r="C53" s="101" t="s">
        <v>91</v>
      </c>
      <c r="D53" s="95" t="s">
        <v>2</v>
      </c>
      <c r="E53" s="124" t="s">
        <v>201</v>
      </c>
      <c r="F53" s="121" t="s">
        <v>307</v>
      </c>
    </row>
    <row r="54" spans="1:6" ht="39.6" x14ac:dyDescent="0.4">
      <c r="A54" s="142"/>
      <c r="B54" s="95" t="s">
        <v>92</v>
      </c>
      <c r="C54" s="101" t="s">
        <v>186</v>
      </c>
      <c r="D54" s="95" t="s">
        <v>2</v>
      </c>
      <c r="E54" s="124" t="s">
        <v>201</v>
      </c>
      <c r="F54" s="121" t="s">
        <v>307</v>
      </c>
    </row>
    <row r="55" spans="1:6" ht="39.6" x14ac:dyDescent="0.4">
      <c r="A55" s="142"/>
      <c r="B55" s="95" t="s">
        <v>93</v>
      </c>
      <c r="C55" s="101" t="s">
        <v>94</v>
      </c>
      <c r="D55" s="95" t="s">
        <v>2</v>
      </c>
      <c r="E55" s="124" t="s">
        <v>201</v>
      </c>
      <c r="F55" s="120" t="s">
        <v>308</v>
      </c>
    </row>
    <row r="56" spans="1:6" ht="39.6" x14ac:dyDescent="0.4">
      <c r="A56" s="142"/>
      <c r="B56" s="95" t="s">
        <v>95</v>
      </c>
      <c r="C56" s="101" t="s">
        <v>4</v>
      </c>
      <c r="D56" s="95" t="s">
        <v>2</v>
      </c>
      <c r="E56" s="111" t="s">
        <v>201</v>
      </c>
      <c r="F56" s="120" t="s">
        <v>308</v>
      </c>
    </row>
    <row r="57" spans="1:6" ht="26.4" x14ac:dyDescent="0.4">
      <c r="A57" s="142"/>
      <c r="B57" s="95" t="s">
        <v>96</v>
      </c>
      <c r="C57" s="101" t="s">
        <v>187</v>
      </c>
      <c r="D57" s="95" t="s">
        <v>2</v>
      </c>
      <c r="E57" s="111" t="s">
        <v>201</v>
      </c>
      <c r="F57" s="120" t="s">
        <v>309</v>
      </c>
    </row>
    <row r="58" spans="1:6" ht="26.4" x14ac:dyDescent="0.4">
      <c r="A58" s="142"/>
      <c r="B58" s="95" t="s">
        <v>97</v>
      </c>
      <c r="C58" s="101" t="s">
        <v>98</v>
      </c>
      <c r="D58" s="95" t="s">
        <v>2</v>
      </c>
      <c r="E58" s="111" t="s">
        <v>201</v>
      </c>
      <c r="F58" s="120" t="s">
        <v>309</v>
      </c>
    </row>
    <row r="59" spans="1:6" ht="26.4" x14ac:dyDescent="0.4">
      <c r="A59" s="142"/>
      <c r="B59" s="95" t="s">
        <v>99</v>
      </c>
      <c r="C59" s="101" t="s">
        <v>188</v>
      </c>
      <c r="D59" s="95" t="s">
        <v>2</v>
      </c>
      <c r="E59" s="111" t="s">
        <v>201</v>
      </c>
      <c r="F59" s="120" t="s">
        <v>309</v>
      </c>
    </row>
    <row r="60" spans="1:6" ht="39.6" x14ac:dyDescent="0.4">
      <c r="A60" s="142"/>
      <c r="B60" s="95" t="s">
        <v>100</v>
      </c>
      <c r="C60" s="101" t="s">
        <v>101</v>
      </c>
      <c r="D60" s="95" t="s">
        <v>2</v>
      </c>
      <c r="E60" s="111" t="s">
        <v>201</v>
      </c>
      <c r="F60" s="120" t="s">
        <v>310</v>
      </c>
    </row>
    <row r="61" spans="1:6" ht="39.6" x14ac:dyDescent="0.4">
      <c r="A61" s="142"/>
      <c r="B61" s="95" t="s">
        <v>102</v>
      </c>
      <c r="C61" s="101" t="s">
        <v>189</v>
      </c>
      <c r="D61" s="95" t="s">
        <v>2</v>
      </c>
      <c r="E61" s="111" t="s">
        <v>201</v>
      </c>
      <c r="F61" s="120" t="s">
        <v>310</v>
      </c>
    </row>
    <row r="62" spans="1:6" ht="26.4" x14ac:dyDescent="0.4">
      <c r="A62" s="142"/>
      <c r="B62" s="95" t="s">
        <v>103</v>
      </c>
      <c r="C62" s="101" t="s">
        <v>190</v>
      </c>
      <c r="D62" s="95" t="s">
        <v>2</v>
      </c>
      <c r="E62" s="111" t="s">
        <v>201</v>
      </c>
      <c r="F62" s="120" t="s">
        <v>309</v>
      </c>
    </row>
    <row r="63" spans="1:6" ht="26.4" x14ac:dyDescent="0.4">
      <c r="A63" s="142"/>
      <c r="B63" s="95" t="s">
        <v>104</v>
      </c>
      <c r="C63" s="101" t="s">
        <v>105</v>
      </c>
      <c r="D63" s="95" t="s">
        <v>2</v>
      </c>
      <c r="E63" s="111" t="s">
        <v>201</v>
      </c>
      <c r="F63" s="120" t="s">
        <v>309</v>
      </c>
    </row>
    <row r="64" spans="1:6" ht="79.2" x14ac:dyDescent="0.4">
      <c r="A64" s="142"/>
      <c r="B64" s="95" t="s">
        <v>106</v>
      </c>
      <c r="C64" s="101" t="s">
        <v>107</v>
      </c>
      <c r="D64" s="95" t="s">
        <v>10</v>
      </c>
      <c r="E64" s="111" t="s">
        <v>201</v>
      </c>
      <c r="F64" s="120" t="s">
        <v>311</v>
      </c>
    </row>
    <row r="65" spans="1:6" ht="39.6" x14ac:dyDescent="0.4">
      <c r="A65" s="142"/>
      <c r="B65" s="95" t="s">
        <v>108</v>
      </c>
      <c r="C65" s="101" t="s">
        <v>191</v>
      </c>
      <c r="D65" s="95" t="s">
        <v>12</v>
      </c>
      <c r="E65" s="125" t="s">
        <v>201</v>
      </c>
      <c r="F65" s="120" t="s">
        <v>296</v>
      </c>
    </row>
    <row r="66" spans="1:6" ht="39.6" x14ac:dyDescent="0.4">
      <c r="A66" s="142"/>
      <c r="B66" s="95" t="s">
        <v>109</v>
      </c>
      <c r="C66" s="101" t="s">
        <v>192</v>
      </c>
      <c r="D66" s="95" t="s">
        <v>10</v>
      </c>
      <c r="E66" s="125" t="s">
        <v>201</v>
      </c>
      <c r="F66" s="120" t="s">
        <v>296</v>
      </c>
    </row>
    <row r="67" spans="1:6" ht="39.6" x14ac:dyDescent="0.4">
      <c r="A67" s="142"/>
      <c r="B67" s="95" t="s">
        <v>110</v>
      </c>
      <c r="C67" s="101" t="s">
        <v>111</v>
      </c>
      <c r="D67" s="95" t="s">
        <v>10</v>
      </c>
      <c r="E67" s="125" t="s">
        <v>201</v>
      </c>
      <c r="F67" s="120" t="s">
        <v>296</v>
      </c>
    </row>
    <row r="68" spans="1:6" ht="39.6" x14ac:dyDescent="0.4">
      <c r="A68" s="142"/>
      <c r="B68" s="95" t="s">
        <v>112</v>
      </c>
      <c r="C68" s="101" t="s">
        <v>193</v>
      </c>
      <c r="D68" s="95" t="s">
        <v>10</v>
      </c>
      <c r="E68" s="125" t="s">
        <v>201</v>
      </c>
      <c r="F68" s="120" t="s">
        <v>296</v>
      </c>
    </row>
    <row r="69" spans="1:6" ht="39.6" x14ac:dyDescent="0.4">
      <c r="A69" s="142"/>
      <c r="B69" s="95" t="s">
        <v>113</v>
      </c>
      <c r="C69" s="101" t="s">
        <v>114</v>
      </c>
      <c r="D69" s="95" t="s">
        <v>10</v>
      </c>
      <c r="E69" s="124" t="s">
        <v>201</v>
      </c>
      <c r="F69" s="120" t="s">
        <v>312</v>
      </c>
    </row>
    <row r="70" spans="1:6" ht="39.6" x14ac:dyDescent="0.4">
      <c r="A70" s="142"/>
      <c r="B70" s="95" t="s">
        <v>115</v>
      </c>
      <c r="C70" s="101" t="s">
        <v>11</v>
      </c>
      <c r="D70" s="95" t="s">
        <v>10</v>
      </c>
      <c r="E70" s="125" t="s">
        <v>201</v>
      </c>
      <c r="F70" s="121" t="s">
        <v>313</v>
      </c>
    </row>
    <row r="71" spans="1:6" ht="39.6" x14ac:dyDescent="0.4">
      <c r="A71" s="142"/>
      <c r="B71" s="95" t="s">
        <v>116</v>
      </c>
      <c r="C71" s="101" t="s">
        <v>243</v>
      </c>
      <c r="D71" s="95" t="s">
        <v>10</v>
      </c>
      <c r="E71" s="124" t="s">
        <v>201</v>
      </c>
      <c r="F71" s="120" t="s">
        <v>313</v>
      </c>
    </row>
    <row r="72" spans="1:6" ht="39.6" x14ac:dyDescent="0.4">
      <c r="A72" s="142"/>
      <c r="B72" s="95" t="s">
        <v>118</v>
      </c>
      <c r="C72" s="101" t="s">
        <v>244</v>
      </c>
      <c r="D72" s="95" t="s">
        <v>12</v>
      </c>
      <c r="E72" s="125" t="s">
        <v>260</v>
      </c>
      <c r="F72" s="126" t="s">
        <v>314</v>
      </c>
    </row>
    <row r="73" spans="1:6" ht="39.6" x14ac:dyDescent="0.4">
      <c r="A73" s="142"/>
      <c r="B73" s="95" t="s">
        <v>120</v>
      </c>
      <c r="C73" s="101" t="s">
        <v>121</v>
      </c>
      <c r="D73" s="95" t="s">
        <v>10</v>
      </c>
      <c r="E73" s="125" t="s">
        <v>201</v>
      </c>
      <c r="F73" s="119" t="s">
        <v>315</v>
      </c>
    </row>
    <row r="74" spans="1:6" ht="39.6" x14ac:dyDescent="0.4">
      <c r="A74" s="142"/>
      <c r="B74" s="95" t="s">
        <v>122</v>
      </c>
      <c r="C74" s="101" t="s">
        <v>123</v>
      </c>
      <c r="D74" s="95" t="s">
        <v>10</v>
      </c>
      <c r="E74" s="124" t="s">
        <v>201</v>
      </c>
      <c r="F74" s="126" t="s">
        <v>307</v>
      </c>
    </row>
    <row r="75" spans="1:6" ht="39.6" x14ac:dyDescent="0.4">
      <c r="A75" s="142"/>
      <c r="B75" s="95" t="s">
        <v>124</v>
      </c>
      <c r="C75" s="101" t="s">
        <v>194</v>
      </c>
      <c r="D75" s="95" t="s">
        <v>10</v>
      </c>
      <c r="E75" s="124" t="s">
        <v>201</v>
      </c>
      <c r="F75" s="119" t="s">
        <v>310</v>
      </c>
    </row>
    <row r="76" spans="1:6" ht="39.6" x14ac:dyDescent="0.4">
      <c r="A76" s="115" t="s">
        <v>245</v>
      </c>
      <c r="B76" s="94" t="s">
        <v>246</v>
      </c>
      <c r="C76" s="102" t="s">
        <v>195</v>
      </c>
      <c r="D76" s="94" t="s">
        <v>2</v>
      </c>
      <c r="E76" s="112" t="s">
        <v>201</v>
      </c>
      <c r="F76" s="123" t="s">
        <v>316</v>
      </c>
    </row>
    <row r="77" spans="1:6" ht="39.6" x14ac:dyDescent="0.4">
      <c r="A77" s="136" t="s">
        <v>247</v>
      </c>
      <c r="B77" s="95" t="s">
        <v>248</v>
      </c>
      <c r="C77" s="101" t="s">
        <v>196</v>
      </c>
      <c r="D77" s="95" t="s">
        <v>2</v>
      </c>
      <c r="E77" s="127" t="s">
        <v>201</v>
      </c>
      <c r="F77" s="126" t="s">
        <v>317</v>
      </c>
    </row>
    <row r="78" spans="1:6" ht="40.200000000000003" thickBot="1" x14ac:dyDescent="0.45">
      <c r="A78" s="137"/>
      <c r="B78" s="96" t="s">
        <v>249</v>
      </c>
      <c r="C78" s="103" t="s">
        <v>13</v>
      </c>
      <c r="D78" s="96" t="s">
        <v>12</v>
      </c>
      <c r="E78" s="128" t="s">
        <v>260</v>
      </c>
      <c r="F78" s="129" t="s">
        <v>318</v>
      </c>
    </row>
  </sheetData>
  <mergeCells count="8">
    <mergeCell ref="A41:A75"/>
    <mergeCell ref="A77:A78"/>
    <mergeCell ref="A1:B1"/>
    <mergeCell ref="A2:B2"/>
    <mergeCell ref="A3:B3"/>
    <mergeCell ref="A5:B5"/>
    <mergeCell ref="A6:A20"/>
    <mergeCell ref="A21:A40"/>
  </mergeCells>
  <phoneticPr fontId="25" type="noConversion"/>
  <conditionalFormatting sqref="E1:E4 E79:E1048576">
    <cfRule type="cellIs" dxfId="195" priority="97" operator="equal">
      <formula>"취약"</formula>
    </cfRule>
    <cfRule type="cellIs" dxfId="194" priority="98" operator="equal">
      <formula>"양호"</formula>
    </cfRule>
  </conditionalFormatting>
  <conditionalFormatting sqref="E9">
    <cfRule type="cellIs" dxfId="193" priority="95" operator="equal">
      <formula>"취약"</formula>
    </cfRule>
    <cfRule type="cellIs" dxfId="192" priority="96" operator="equal">
      <formula>"양호"</formula>
    </cfRule>
  </conditionalFormatting>
  <conditionalFormatting sqref="E11">
    <cfRule type="cellIs" dxfId="191" priority="93" operator="equal">
      <formula>"취약"</formula>
    </cfRule>
    <cfRule type="cellIs" dxfId="190" priority="94" operator="equal">
      <formula>"양호"</formula>
    </cfRule>
  </conditionalFormatting>
  <conditionalFormatting sqref="E12">
    <cfRule type="cellIs" dxfId="189" priority="89" operator="equal">
      <formula>"취약"</formula>
    </cfRule>
    <cfRule type="cellIs" dxfId="188" priority="90" operator="equal">
      <formula>"양호"</formula>
    </cfRule>
  </conditionalFormatting>
  <conditionalFormatting sqref="E16:E18 E21 E40:E41 E44:E45 E69:E71 E23:E24 E26 E38 E64 E28 E30 E78 E32">
    <cfRule type="cellIs" dxfId="187" priority="91" operator="equal">
      <formula>"취약"</formula>
    </cfRule>
    <cfRule type="cellIs" dxfId="186" priority="92" operator="equal">
      <formula>"양호"</formula>
    </cfRule>
  </conditionalFormatting>
  <conditionalFormatting sqref="E13">
    <cfRule type="cellIs" dxfId="185" priority="87" operator="equal">
      <formula>"취약"</formula>
    </cfRule>
    <cfRule type="cellIs" dxfId="184" priority="88" operator="equal">
      <formula>"양호"</formula>
    </cfRule>
  </conditionalFormatting>
  <conditionalFormatting sqref="E14">
    <cfRule type="cellIs" dxfId="183" priority="85" operator="equal">
      <formula>"취약"</formula>
    </cfRule>
    <cfRule type="cellIs" dxfId="182" priority="86" operator="equal">
      <formula>"양호"</formula>
    </cfRule>
  </conditionalFormatting>
  <conditionalFormatting sqref="E15">
    <cfRule type="cellIs" dxfId="181" priority="83" operator="equal">
      <formula>"취약"</formula>
    </cfRule>
    <cfRule type="cellIs" dxfId="180" priority="84" operator="equal">
      <formula>"양호"</formula>
    </cfRule>
  </conditionalFormatting>
  <conditionalFormatting sqref="E20">
    <cfRule type="cellIs" dxfId="179" priority="81" operator="equal">
      <formula>"취약"</formula>
    </cfRule>
    <cfRule type="cellIs" dxfId="178" priority="82" operator="equal">
      <formula>"양호"</formula>
    </cfRule>
  </conditionalFormatting>
  <conditionalFormatting sqref="E33">
    <cfRule type="cellIs" dxfId="177" priority="79" operator="equal">
      <formula>"취약"</formula>
    </cfRule>
    <cfRule type="cellIs" dxfId="176" priority="80" operator="equal">
      <formula>"양호"</formula>
    </cfRule>
  </conditionalFormatting>
  <conditionalFormatting sqref="E39">
    <cfRule type="cellIs" dxfId="175" priority="77" operator="equal">
      <formula>"취약"</formula>
    </cfRule>
    <cfRule type="cellIs" dxfId="174" priority="78" operator="equal">
      <formula>"양호"</formula>
    </cfRule>
  </conditionalFormatting>
  <conditionalFormatting sqref="E8">
    <cfRule type="cellIs" dxfId="173" priority="75" operator="equal">
      <formula>"취약"</formula>
    </cfRule>
    <cfRule type="cellIs" dxfId="172" priority="76" operator="equal">
      <formula>"양호"</formula>
    </cfRule>
  </conditionalFormatting>
  <conditionalFormatting sqref="E25">
    <cfRule type="cellIs" dxfId="171" priority="73" operator="equal">
      <formula>"취약"</formula>
    </cfRule>
    <cfRule type="cellIs" dxfId="170" priority="74" operator="equal">
      <formula>"양호"</formula>
    </cfRule>
  </conditionalFormatting>
  <conditionalFormatting sqref="E35">
    <cfRule type="cellIs" dxfId="169" priority="71" operator="equal">
      <formula>"취약"</formula>
    </cfRule>
    <cfRule type="cellIs" dxfId="168" priority="72" operator="equal">
      <formula>"양호"</formula>
    </cfRule>
  </conditionalFormatting>
  <conditionalFormatting sqref="E37">
    <cfRule type="cellIs" dxfId="167" priority="69" operator="equal">
      <formula>"취약"</formula>
    </cfRule>
    <cfRule type="cellIs" dxfId="166" priority="70" operator="equal">
      <formula>"양호"</formula>
    </cfRule>
  </conditionalFormatting>
  <conditionalFormatting sqref="E34">
    <cfRule type="cellIs" dxfId="165" priority="67" operator="equal">
      <formula>"취약"</formula>
    </cfRule>
    <cfRule type="cellIs" dxfId="164" priority="68" operator="equal">
      <formula>"양호"</formula>
    </cfRule>
  </conditionalFormatting>
  <conditionalFormatting sqref="E59">
    <cfRule type="cellIs" dxfId="163" priority="65" operator="equal">
      <formula>"취약"</formula>
    </cfRule>
    <cfRule type="cellIs" dxfId="162" priority="66" operator="equal">
      <formula>"양호"</formula>
    </cfRule>
  </conditionalFormatting>
  <conditionalFormatting sqref="E60">
    <cfRule type="cellIs" dxfId="161" priority="63" operator="equal">
      <formula>"취약"</formula>
    </cfRule>
    <cfRule type="cellIs" dxfId="160" priority="64" operator="equal">
      <formula>"양호"</formula>
    </cfRule>
  </conditionalFormatting>
  <conditionalFormatting sqref="E61">
    <cfRule type="cellIs" dxfId="159" priority="61" operator="equal">
      <formula>"취약"</formula>
    </cfRule>
    <cfRule type="cellIs" dxfId="158" priority="62" operator="equal">
      <formula>"양호"</formula>
    </cfRule>
  </conditionalFormatting>
  <conditionalFormatting sqref="E62">
    <cfRule type="cellIs" dxfId="157" priority="59" operator="equal">
      <formula>"취약"</formula>
    </cfRule>
    <cfRule type="cellIs" dxfId="156" priority="60" operator="equal">
      <formula>"양호"</formula>
    </cfRule>
  </conditionalFormatting>
  <conditionalFormatting sqref="E63">
    <cfRule type="cellIs" dxfId="155" priority="57" operator="equal">
      <formula>"취약"</formula>
    </cfRule>
    <cfRule type="cellIs" dxfId="154" priority="58" operator="equal">
      <formula>"양호"</formula>
    </cfRule>
  </conditionalFormatting>
  <conditionalFormatting sqref="E74">
    <cfRule type="cellIs" dxfId="153" priority="55" operator="equal">
      <formula>"취약"</formula>
    </cfRule>
    <cfRule type="cellIs" dxfId="152" priority="56" operator="equal">
      <formula>"양호"</formula>
    </cfRule>
  </conditionalFormatting>
  <conditionalFormatting sqref="E75">
    <cfRule type="cellIs" dxfId="151" priority="53" operator="equal">
      <formula>"취약"</formula>
    </cfRule>
    <cfRule type="cellIs" dxfId="150" priority="54" operator="equal">
      <formula>"양호"</formula>
    </cfRule>
  </conditionalFormatting>
  <conditionalFormatting sqref="E6">
    <cfRule type="cellIs" dxfId="149" priority="51" operator="equal">
      <formula>"취약"</formula>
    </cfRule>
    <cfRule type="cellIs" dxfId="148" priority="52" operator="equal">
      <formula>"양호"</formula>
    </cfRule>
  </conditionalFormatting>
  <conditionalFormatting sqref="E19">
    <cfRule type="cellIs" dxfId="147" priority="49" operator="equal">
      <formula>"취약"</formula>
    </cfRule>
    <cfRule type="cellIs" dxfId="146" priority="50" operator="equal">
      <formula>"양호"</formula>
    </cfRule>
  </conditionalFormatting>
  <conditionalFormatting sqref="E27">
    <cfRule type="cellIs" dxfId="145" priority="47" operator="equal">
      <formula>"취약"</formula>
    </cfRule>
    <cfRule type="cellIs" dxfId="144" priority="48" operator="equal">
      <formula>"양호"</formula>
    </cfRule>
  </conditionalFormatting>
  <conditionalFormatting sqref="E42">
    <cfRule type="cellIs" dxfId="143" priority="45" operator="equal">
      <formula>"취약"</formula>
    </cfRule>
    <cfRule type="cellIs" dxfId="142" priority="46" operator="equal">
      <formula>"양호"</formula>
    </cfRule>
  </conditionalFormatting>
  <conditionalFormatting sqref="E52 E55:E57">
    <cfRule type="cellIs" dxfId="141" priority="43" operator="equal">
      <formula>"취약"</formula>
    </cfRule>
    <cfRule type="cellIs" dxfId="140" priority="44" operator="equal">
      <formula>"양호"</formula>
    </cfRule>
  </conditionalFormatting>
  <conditionalFormatting sqref="E54">
    <cfRule type="cellIs" dxfId="139" priority="33" operator="equal">
      <formula>"취약"</formula>
    </cfRule>
    <cfRule type="cellIs" dxfId="138" priority="34" operator="equal">
      <formula>"양호"</formula>
    </cfRule>
  </conditionalFormatting>
  <conditionalFormatting sqref="E51">
    <cfRule type="cellIs" dxfId="137" priority="41" operator="equal">
      <formula>"취약"</formula>
    </cfRule>
    <cfRule type="cellIs" dxfId="136" priority="42" operator="equal">
      <formula>"양호"</formula>
    </cfRule>
  </conditionalFormatting>
  <conditionalFormatting sqref="E50">
    <cfRule type="cellIs" dxfId="135" priority="39" operator="equal">
      <formula>"취약"</formula>
    </cfRule>
    <cfRule type="cellIs" dxfId="134" priority="40" operator="equal">
      <formula>"양호"</formula>
    </cfRule>
  </conditionalFormatting>
  <conditionalFormatting sqref="E49">
    <cfRule type="cellIs" dxfId="133" priority="37" operator="equal">
      <formula>"취약"</formula>
    </cfRule>
    <cfRule type="cellIs" dxfId="132" priority="38" operator="equal">
      <formula>"양호"</formula>
    </cfRule>
  </conditionalFormatting>
  <conditionalFormatting sqref="E53">
    <cfRule type="cellIs" dxfId="131" priority="35" operator="equal">
      <formula>"취약"</formula>
    </cfRule>
    <cfRule type="cellIs" dxfId="130" priority="36" operator="equal">
      <formula>"양호"</formula>
    </cfRule>
  </conditionalFormatting>
  <conditionalFormatting sqref="E58">
    <cfRule type="cellIs" dxfId="129" priority="31" operator="equal">
      <formula>"취약"</formula>
    </cfRule>
    <cfRule type="cellIs" dxfId="128" priority="32" operator="equal">
      <formula>"양호"</formula>
    </cfRule>
  </conditionalFormatting>
  <conditionalFormatting sqref="E46">
    <cfRule type="cellIs" dxfId="127" priority="29" operator="equal">
      <formula>"취약"</formula>
    </cfRule>
    <cfRule type="cellIs" dxfId="126" priority="30" operator="equal">
      <formula>"양호"</formula>
    </cfRule>
  </conditionalFormatting>
  <conditionalFormatting sqref="E48">
    <cfRule type="cellIs" dxfId="125" priority="27" operator="equal">
      <formula>"취약"</formula>
    </cfRule>
    <cfRule type="cellIs" dxfId="124" priority="28" operator="equal">
      <formula>"양호"</formula>
    </cfRule>
  </conditionalFormatting>
  <conditionalFormatting sqref="E29">
    <cfRule type="cellIs" dxfId="123" priority="25" operator="equal">
      <formula>"취약"</formula>
    </cfRule>
    <cfRule type="cellIs" dxfId="122" priority="26" operator="equal">
      <formula>"양호"</formula>
    </cfRule>
  </conditionalFormatting>
  <conditionalFormatting sqref="E65:E66 E68">
    <cfRule type="cellIs" dxfId="121" priority="23" operator="equal">
      <formula>"취약"</formula>
    </cfRule>
    <cfRule type="cellIs" dxfId="120" priority="24" operator="equal">
      <formula>"양호"</formula>
    </cfRule>
  </conditionalFormatting>
  <conditionalFormatting sqref="E47">
    <cfRule type="cellIs" dxfId="119" priority="21" operator="equal">
      <formula>"취약"</formula>
    </cfRule>
    <cfRule type="cellIs" dxfId="118" priority="22" operator="equal">
      <formula>"양호"</formula>
    </cfRule>
  </conditionalFormatting>
  <conditionalFormatting sqref="E73">
    <cfRule type="cellIs" dxfId="117" priority="19" operator="equal">
      <formula>"취약"</formula>
    </cfRule>
    <cfRule type="cellIs" dxfId="116" priority="20" operator="equal">
      <formula>"양호"</formula>
    </cfRule>
  </conditionalFormatting>
  <conditionalFormatting sqref="E77">
    <cfRule type="cellIs" dxfId="115" priority="17" operator="equal">
      <formula>"취약"</formula>
    </cfRule>
    <cfRule type="cellIs" dxfId="114" priority="18" operator="equal">
      <formula>"양호"</formula>
    </cfRule>
  </conditionalFormatting>
  <conditionalFormatting sqref="E72">
    <cfRule type="cellIs" dxfId="113" priority="15" operator="equal">
      <formula>"취약"</formula>
    </cfRule>
    <cfRule type="cellIs" dxfId="112" priority="16" operator="equal">
      <formula>"양호"</formula>
    </cfRule>
  </conditionalFormatting>
  <conditionalFormatting sqref="E67">
    <cfRule type="cellIs" dxfId="111" priority="13" operator="equal">
      <formula>"취약"</formula>
    </cfRule>
    <cfRule type="cellIs" dxfId="110" priority="14" operator="equal">
      <formula>"양호"</formula>
    </cfRule>
  </conditionalFormatting>
  <conditionalFormatting sqref="E7">
    <cfRule type="cellIs" dxfId="109" priority="11" operator="equal">
      <formula>"취약"</formula>
    </cfRule>
    <cfRule type="cellIs" dxfId="108" priority="12" operator="equal">
      <formula>"양호"</formula>
    </cfRule>
  </conditionalFormatting>
  <conditionalFormatting sqref="E36">
    <cfRule type="cellIs" dxfId="107" priority="9" operator="equal">
      <formula>"취약"</formula>
    </cfRule>
    <cfRule type="cellIs" dxfId="106" priority="10" operator="equal">
      <formula>"양호"</formula>
    </cfRule>
  </conditionalFormatting>
  <conditionalFormatting sqref="E43">
    <cfRule type="cellIs" dxfId="105" priority="7" operator="equal">
      <formula>"취약"</formula>
    </cfRule>
    <cfRule type="cellIs" dxfId="104" priority="8" operator="equal">
      <formula>"양호"</formula>
    </cfRule>
  </conditionalFormatting>
  <conditionalFormatting sqref="E10">
    <cfRule type="cellIs" dxfId="103" priority="5" operator="equal">
      <formula>"취약"</formula>
    </cfRule>
    <cfRule type="cellIs" dxfId="102" priority="6" operator="equal">
      <formula>"양호"</formula>
    </cfRule>
  </conditionalFormatting>
  <conditionalFormatting sqref="E76">
    <cfRule type="cellIs" dxfId="101" priority="3" operator="equal">
      <formula>"취약"</formula>
    </cfRule>
    <cfRule type="cellIs" dxfId="100" priority="4" operator="equal">
      <formula>"양호"</formula>
    </cfRule>
  </conditionalFormatting>
  <conditionalFormatting sqref="E31">
    <cfRule type="cellIs" dxfId="99" priority="1" operator="equal">
      <formula>"취약"</formula>
    </cfRule>
    <cfRule type="cellIs" dxfId="98" priority="2" operator="equal">
      <formula>"양호"</formula>
    </cfRule>
  </conditionalFormatting>
  <printOptions horizontalCentered="1"/>
  <pageMargins left="0.59055118110236227" right="0.59055118110236227" top="0.59055118110236227" bottom="0.59055118110236227" header="0.31496062992125984" footer="0.31496062992125984"/>
  <pageSetup paperSize="9" scale="82" fitToHeight="0" orientation="portrait" r:id="rId1"/>
  <headerFooter>
    <oddHeader>&amp;R&amp;"-,굵게"UNIX 서버 취약점 점검 상세 보고서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78"/>
  <sheetViews>
    <sheetView view="pageLayout" zoomScaleNormal="100" workbookViewId="0">
      <selection activeCell="C4" sqref="C4"/>
    </sheetView>
  </sheetViews>
  <sheetFormatPr defaultColWidth="9" defaultRowHeight="13.2" x14ac:dyDescent="0.4"/>
  <cols>
    <col min="1" max="2" width="5.59765625" style="104" customWidth="1"/>
    <col min="3" max="3" width="17.5" style="104" customWidth="1"/>
    <col min="4" max="4" width="6.09765625" style="104" customWidth="1"/>
    <col min="5" max="5" width="6.19921875" style="104" customWidth="1"/>
    <col min="6" max="6" width="61.8984375" style="104" customWidth="1"/>
    <col min="7" max="16384" width="9" style="104"/>
  </cols>
  <sheetData>
    <row r="1" spans="1:6" ht="15" customHeight="1" x14ac:dyDescent="0.4">
      <c r="A1" s="151" t="s">
        <v>165</v>
      </c>
      <c r="B1" s="152"/>
      <c r="C1" s="105" t="str">
        <f ca="1">REPLACE(CELL("filename",A1),1,FIND("]",CELL("filename",A1)),"")</f>
        <v>Order DB</v>
      </c>
    </row>
    <row r="2" spans="1:6" ht="15" customHeight="1" x14ac:dyDescent="0.4">
      <c r="A2" s="153" t="s">
        <v>166</v>
      </c>
      <c r="B2" s="154"/>
      <c r="C2" s="106" t="s">
        <v>223</v>
      </c>
    </row>
    <row r="3" spans="1:6" ht="15" customHeight="1" thickBot="1" x14ac:dyDescent="0.45">
      <c r="A3" s="155" t="s">
        <v>167</v>
      </c>
      <c r="B3" s="156"/>
      <c r="C3" s="107" t="s">
        <v>321</v>
      </c>
    </row>
    <row r="4" spans="1:6" ht="6" customHeight="1" thickBot="1" x14ac:dyDescent="0.45"/>
    <row r="5" spans="1:6" ht="31.8" thickBot="1" x14ac:dyDescent="0.45">
      <c r="A5" s="157" t="s">
        <v>0</v>
      </c>
      <c r="B5" s="158"/>
      <c r="C5" s="116" t="s">
        <v>168</v>
      </c>
      <c r="D5" s="116" t="s">
        <v>1</v>
      </c>
      <c r="E5" s="116" t="s">
        <v>169</v>
      </c>
      <c r="F5" s="116" t="s">
        <v>170</v>
      </c>
    </row>
    <row r="6" spans="1:6" ht="81.599999999999994" customHeight="1" x14ac:dyDescent="0.4">
      <c r="A6" s="141" t="s">
        <v>130</v>
      </c>
      <c r="B6" s="97" t="s">
        <v>202</v>
      </c>
      <c r="C6" s="98" t="s">
        <v>171</v>
      </c>
      <c r="D6" s="97" t="s">
        <v>2</v>
      </c>
      <c r="E6" s="108" t="s">
        <v>201</v>
      </c>
      <c r="F6" s="117" t="s">
        <v>259</v>
      </c>
    </row>
    <row r="7" spans="1:6" ht="52.8" x14ac:dyDescent="0.4">
      <c r="A7" s="142"/>
      <c r="B7" s="95" t="s">
        <v>203</v>
      </c>
      <c r="C7" s="99" t="s">
        <v>132</v>
      </c>
      <c r="D7" s="95" t="s">
        <v>2</v>
      </c>
      <c r="E7" s="118" t="s">
        <v>260</v>
      </c>
      <c r="F7" s="119" t="s">
        <v>261</v>
      </c>
    </row>
    <row r="8" spans="1:6" ht="73.2" customHeight="1" x14ac:dyDescent="0.4">
      <c r="A8" s="142"/>
      <c r="B8" s="95" t="s">
        <v>210</v>
      </c>
      <c r="C8" s="99" t="s">
        <v>172</v>
      </c>
      <c r="D8" s="95" t="s">
        <v>2</v>
      </c>
      <c r="E8" s="109" t="s">
        <v>260</v>
      </c>
      <c r="F8" s="120" t="s">
        <v>264</v>
      </c>
    </row>
    <row r="9" spans="1:6" ht="118.8" x14ac:dyDescent="0.4">
      <c r="A9" s="142"/>
      <c r="B9" s="95" t="s">
        <v>204</v>
      </c>
      <c r="C9" s="99" t="s">
        <v>19</v>
      </c>
      <c r="D9" s="95" t="s">
        <v>2</v>
      </c>
      <c r="E9" s="110" t="s">
        <v>201</v>
      </c>
      <c r="F9" s="120" t="s">
        <v>265</v>
      </c>
    </row>
    <row r="10" spans="1:6" ht="39.6" x14ac:dyDescent="0.4">
      <c r="A10" s="142"/>
      <c r="B10" s="95" t="s">
        <v>205</v>
      </c>
      <c r="C10" s="99" t="s">
        <v>21</v>
      </c>
      <c r="D10" s="95" t="s">
        <v>10</v>
      </c>
      <c r="E10" s="111" t="s">
        <v>201</v>
      </c>
      <c r="F10" s="120" t="s">
        <v>266</v>
      </c>
    </row>
    <row r="11" spans="1:6" ht="66" x14ac:dyDescent="0.4">
      <c r="A11" s="142"/>
      <c r="B11" s="95" t="s">
        <v>206</v>
      </c>
      <c r="C11" s="99" t="s">
        <v>173</v>
      </c>
      <c r="D11" s="95" t="s">
        <v>12</v>
      </c>
      <c r="E11" s="111" t="s">
        <v>260</v>
      </c>
      <c r="F11" s="120" t="s">
        <v>262</v>
      </c>
    </row>
    <row r="12" spans="1:6" ht="66" x14ac:dyDescent="0.4">
      <c r="A12" s="142"/>
      <c r="B12" s="95" t="s">
        <v>207</v>
      </c>
      <c r="C12" s="99" t="s">
        <v>174</v>
      </c>
      <c r="D12" s="95" t="s">
        <v>10</v>
      </c>
      <c r="E12" s="111" t="s">
        <v>260</v>
      </c>
      <c r="F12" s="120" t="s">
        <v>263</v>
      </c>
    </row>
    <row r="13" spans="1:6" ht="66" x14ac:dyDescent="0.4">
      <c r="A13" s="142"/>
      <c r="B13" s="95" t="s">
        <v>208</v>
      </c>
      <c r="C13" s="99" t="s">
        <v>175</v>
      </c>
      <c r="D13" s="95" t="s">
        <v>10</v>
      </c>
      <c r="E13" s="111" t="s">
        <v>260</v>
      </c>
      <c r="F13" s="120" t="s">
        <v>267</v>
      </c>
    </row>
    <row r="14" spans="1:6" ht="66" x14ac:dyDescent="0.4">
      <c r="A14" s="142"/>
      <c r="B14" s="95" t="s">
        <v>209</v>
      </c>
      <c r="C14" s="99" t="s">
        <v>176</v>
      </c>
      <c r="D14" s="95" t="s">
        <v>10</v>
      </c>
      <c r="E14" s="111" t="s">
        <v>260</v>
      </c>
      <c r="F14" s="120" t="s">
        <v>268</v>
      </c>
    </row>
    <row r="15" spans="1:6" ht="79.2" x14ac:dyDescent="0.4">
      <c r="A15" s="142"/>
      <c r="B15" s="95" t="s">
        <v>26</v>
      </c>
      <c r="C15" s="99" t="s">
        <v>3</v>
      </c>
      <c r="D15" s="95" t="s">
        <v>12</v>
      </c>
      <c r="E15" s="111" t="s">
        <v>260</v>
      </c>
      <c r="F15" s="119" t="s">
        <v>269</v>
      </c>
    </row>
    <row r="16" spans="1:6" ht="39.6" x14ac:dyDescent="0.4">
      <c r="A16" s="142"/>
      <c r="B16" s="95" t="s">
        <v>27</v>
      </c>
      <c r="C16" s="99" t="s">
        <v>28</v>
      </c>
      <c r="D16" s="95" t="s">
        <v>12</v>
      </c>
      <c r="E16" s="111" t="s">
        <v>201</v>
      </c>
      <c r="F16" s="120" t="s">
        <v>270</v>
      </c>
    </row>
    <row r="17" spans="1:6" ht="141.6" customHeight="1" x14ac:dyDescent="0.4">
      <c r="A17" s="142"/>
      <c r="B17" s="95" t="s">
        <v>29</v>
      </c>
      <c r="C17" s="99" t="s">
        <v>197</v>
      </c>
      <c r="D17" s="95" t="s">
        <v>12</v>
      </c>
      <c r="E17" s="111" t="s">
        <v>260</v>
      </c>
      <c r="F17" s="120" t="s">
        <v>271</v>
      </c>
    </row>
    <row r="18" spans="1:6" ht="39.6" x14ac:dyDescent="0.4">
      <c r="A18" s="142"/>
      <c r="B18" s="95" t="s">
        <v>31</v>
      </c>
      <c r="C18" s="99" t="s">
        <v>32</v>
      </c>
      <c r="D18" s="95" t="s">
        <v>10</v>
      </c>
      <c r="E18" s="111" t="s">
        <v>201</v>
      </c>
      <c r="F18" s="120" t="s">
        <v>272</v>
      </c>
    </row>
    <row r="19" spans="1:6" ht="184.8" x14ac:dyDescent="0.4">
      <c r="A19" s="142"/>
      <c r="B19" s="95" t="s">
        <v>33</v>
      </c>
      <c r="C19" s="99" t="s">
        <v>177</v>
      </c>
      <c r="D19" s="95" t="s">
        <v>12</v>
      </c>
      <c r="E19" s="111" t="s">
        <v>201</v>
      </c>
      <c r="F19" s="119" t="s">
        <v>273</v>
      </c>
    </row>
    <row r="20" spans="1:6" ht="39.6" x14ac:dyDescent="0.4">
      <c r="A20" s="142"/>
      <c r="B20" s="95" t="s">
        <v>34</v>
      </c>
      <c r="C20" s="99" t="s">
        <v>178</v>
      </c>
      <c r="D20" s="95" t="s">
        <v>12</v>
      </c>
      <c r="E20" s="111" t="s">
        <v>260</v>
      </c>
      <c r="F20" s="121" t="s">
        <v>274</v>
      </c>
    </row>
    <row r="21" spans="1:6" ht="79.2" x14ac:dyDescent="0.4">
      <c r="A21" s="143" t="s">
        <v>225</v>
      </c>
      <c r="B21" s="94" t="s">
        <v>226</v>
      </c>
      <c r="C21" s="100" t="s">
        <v>179</v>
      </c>
      <c r="D21" s="94" t="s">
        <v>2</v>
      </c>
      <c r="E21" s="112" t="s">
        <v>201</v>
      </c>
      <c r="F21" s="122" t="s">
        <v>275</v>
      </c>
    </row>
    <row r="22" spans="1:6" ht="97.8" customHeight="1" x14ac:dyDescent="0.4">
      <c r="A22" s="143"/>
      <c r="B22" s="94" t="s">
        <v>36</v>
      </c>
      <c r="C22" s="100" t="s">
        <v>142</v>
      </c>
      <c r="D22" s="94" t="s">
        <v>2</v>
      </c>
      <c r="E22" s="112" t="s">
        <v>201</v>
      </c>
      <c r="F22" s="122" t="s">
        <v>276</v>
      </c>
    </row>
    <row r="23" spans="1:6" ht="66" x14ac:dyDescent="0.4">
      <c r="A23" s="143"/>
      <c r="B23" s="94" t="s">
        <v>37</v>
      </c>
      <c r="C23" s="100" t="s">
        <v>38</v>
      </c>
      <c r="D23" s="94" t="s">
        <v>2</v>
      </c>
      <c r="E23" s="112" t="s">
        <v>201</v>
      </c>
      <c r="F23" s="122" t="s">
        <v>277</v>
      </c>
    </row>
    <row r="24" spans="1:6" ht="66" x14ac:dyDescent="0.4">
      <c r="A24" s="143"/>
      <c r="B24" s="94" t="s">
        <v>39</v>
      </c>
      <c r="C24" s="100" t="s">
        <v>40</v>
      </c>
      <c r="D24" s="94" t="s">
        <v>2</v>
      </c>
      <c r="E24" s="114" t="s">
        <v>260</v>
      </c>
      <c r="F24" s="122" t="s">
        <v>278</v>
      </c>
    </row>
    <row r="25" spans="1:6" ht="66" x14ac:dyDescent="0.4">
      <c r="A25" s="143"/>
      <c r="B25" s="94" t="s">
        <v>41</v>
      </c>
      <c r="C25" s="100" t="s">
        <v>42</v>
      </c>
      <c r="D25" s="94" t="s">
        <v>2</v>
      </c>
      <c r="E25" s="112" t="s">
        <v>260</v>
      </c>
      <c r="F25" s="122" t="s">
        <v>279</v>
      </c>
    </row>
    <row r="26" spans="1:6" ht="39.6" x14ac:dyDescent="0.4">
      <c r="A26" s="143"/>
      <c r="B26" s="94" t="s">
        <v>43</v>
      </c>
      <c r="C26" s="100" t="s">
        <v>44</v>
      </c>
      <c r="D26" s="94" t="s">
        <v>2</v>
      </c>
      <c r="E26" s="112" t="s">
        <v>201</v>
      </c>
      <c r="F26" s="123" t="s">
        <v>280</v>
      </c>
    </row>
    <row r="27" spans="1:6" ht="66" x14ac:dyDescent="0.4">
      <c r="A27" s="143"/>
      <c r="B27" s="94" t="s">
        <v>45</v>
      </c>
      <c r="C27" s="100" t="s">
        <v>46</v>
      </c>
      <c r="D27" s="94" t="s">
        <v>2</v>
      </c>
      <c r="E27" s="114" t="s">
        <v>201</v>
      </c>
      <c r="F27" s="123" t="s">
        <v>281</v>
      </c>
    </row>
    <row r="28" spans="1:6" ht="66" x14ac:dyDescent="0.4">
      <c r="A28" s="143"/>
      <c r="B28" s="94" t="s">
        <v>47</v>
      </c>
      <c r="C28" s="100" t="s">
        <v>48</v>
      </c>
      <c r="D28" s="94" t="s">
        <v>2</v>
      </c>
      <c r="E28" s="112" t="s">
        <v>201</v>
      </c>
      <c r="F28" s="122" t="s">
        <v>282</v>
      </c>
    </row>
    <row r="29" spans="1:6" ht="141.6" customHeight="1" x14ac:dyDescent="0.4">
      <c r="A29" s="143"/>
      <c r="B29" s="94" t="s">
        <v>49</v>
      </c>
      <c r="C29" s="100" t="s">
        <v>50</v>
      </c>
      <c r="D29" s="94" t="s">
        <v>2</v>
      </c>
      <c r="E29" s="112" t="s">
        <v>260</v>
      </c>
      <c r="F29" s="122" t="s">
        <v>283</v>
      </c>
    </row>
    <row r="30" spans="1:6" ht="184.8" x14ac:dyDescent="0.4">
      <c r="A30" s="143"/>
      <c r="B30" s="94" t="s">
        <v>51</v>
      </c>
      <c r="C30" s="100" t="s">
        <v>230</v>
      </c>
      <c r="D30" s="94" t="s">
        <v>2</v>
      </c>
      <c r="E30" s="112" t="s">
        <v>201</v>
      </c>
      <c r="F30" s="123" t="s">
        <v>284</v>
      </c>
    </row>
    <row r="31" spans="1:6" ht="141.6" customHeight="1" x14ac:dyDescent="0.4">
      <c r="A31" s="143"/>
      <c r="B31" s="94" t="s">
        <v>53</v>
      </c>
      <c r="C31" s="100" t="s">
        <v>54</v>
      </c>
      <c r="D31" s="94" t="s">
        <v>198</v>
      </c>
      <c r="E31" s="112" t="s">
        <v>260</v>
      </c>
      <c r="F31" s="122" t="s">
        <v>285</v>
      </c>
    </row>
    <row r="32" spans="1:6" ht="39.6" x14ac:dyDescent="0.4">
      <c r="A32" s="143"/>
      <c r="B32" s="94" t="s">
        <v>55</v>
      </c>
      <c r="C32" s="100" t="s">
        <v>56</v>
      </c>
      <c r="D32" s="94" t="s">
        <v>2</v>
      </c>
      <c r="E32" s="112" t="s">
        <v>201</v>
      </c>
      <c r="F32" s="122" t="s">
        <v>286</v>
      </c>
    </row>
    <row r="33" spans="1:6" ht="40.200000000000003" customHeight="1" x14ac:dyDescent="0.4">
      <c r="A33" s="143"/>
      <c r="B33" s="94" t="s">
        <v>57</v>
      </c>
      <c r="C33" s="100" t="s">
        <v>180</v>
      </c>
      <c r="D33" s="94" t="s">
        <v>198</v>
      </c>
      <c r="E33" s="113" t="s">
        <v>201</v>
      </c>
      <c r="F33" s="122" t="s">
        <v>287</v>
      </c>
    </row>
    <row r="34" spans="1:6" ht="39.6" x14ac:dyDescent="0.4">
      <c r="A34" s="143"/>
      <c r="B34" s="94" t="s">
        <v>232</v>
      </c>
      <c r="C34" s="100" t="s">
        <v>181</v>
      </c>
      <c r="D34" s="94" t="s">
        <v>2</v>
      </c>
      <c r="E34" s="114" t="s">
        <v>260</v>
      </c>
      <c r="F34" s="123" t="s">
        <v>288</v>
      </c>
    </row>
    <row r="35" spans="1:6" ht="39.6" x14ac:dyDescent="0.4">
      <c r="A35" s="143"/>
      <c r="B35" s="94" t="s">
        <v>59</v>
      </c>
      <c r="C35" s="100" t="s">
        <v>233</v>
      </c>
      <c r="D35" s="94" t="s">
        <v>12</v>
      </c>
      <c r="E35" s="114" t="s">
        <v>201</v>
      </c>
      <c r="F35" s="122" t="s">
        <v>289</v>
      </c>
    </row>
    <row r="36" spans="1:6" ht="39.6" x14ac:dyDescent="0.4">
      <c r="A36" s="143"/>
      <c r="B36" s="94" t="s">
        <v>61</v>
      </c>
      <c r="C36" s="100" t="s">
        <v>62</v>
      </c>
      <c r="D36" s="94" t="s">
        <v>10</v>
      </c>
      <c r="E36" s="112" t="s">
        <v>201</v>
      </c>
      <c r="F36" s="122" t="s">
        <v>290</v>
      </c>
    </row>
    <row r="37" spans="1:6" ht="39.6" x14ac:dyDescent="0.4">
      <c r="A37" s="143"/>
      <c r="B37" s="94" t="s">
        <v>63</v>
      </c>
      <c r="C37" s="100" t="s">
        <v>64</v>
      </c>
      <c r="D37" s="94" t="s">
        <v>10</v>
      </c>
      <c r="E37" s="112" t="s">
        <v>260</v>
      </c>
      <c r="F37" s="122" t="s">
        <v>291</v>
      </c>
    </row>
    <row r="38" spans="1:6" ht="95.4" customHeight="1" x14ac:dyDescent="0.4">
      <c r="A38" s="143"/>
      <c r="B38" s="94" t="s">
        <v>65</v>
      </c>
      <c r="C38" s="100" t="s">
        <v>182</v>
      </c>
      <c r="D38" s="94" t="s">
        <v>10</v>
      </c>
      <c r="E38" s="112" t="s">
        <v>201</v>
      </c>
      <c r="F38" s="122" t="s">
        <v>292</v>
      </c>
    </row>
    <row r="39" spans="1:6" ht="141.6" customHeight="1" x14ac:dyDescent="0.4">
      <c r="A39" s="143"/>
      <c r="B39" s="94" t="s">
        <v>66</v>
      </c>
      <c r="C39" s="100" t="s">
        <v>234</v>
      </c>
      <c r="D39" s="94" t="s">
        <v>10</v>
      </c>
      <c r="E39" s="112" t="s">
        <v>260</v>
      </c>
      <c r="F39" s="122" t="s">
        <v>293</v>
      </c>
    </row>
    <row r="40" spans="1:6" ht="141.6" customHeight="1" x14ac:dyDescent="0.4">
      <c r="A40" s="143"/>
      <c r="B40" s="94" t="s">
        <v>68</v>
      </c>
      <c r="C40" s="100" t="s">
        <v>69</v>
      </c>
      <c r="D40" s="94" t="s">
        <v>12</v>
      </c>
      <c r="E40" s="114" t="s">
        <v>260</v>
      </c>
      <c r="F40" s="123" t="s">
        <v>294</v>
      </c>
    </row>
    <row r="41" spans="1:6" ht="39.6" x14ac:dyDescent="0.4">
      <c r="A41" s="142" t="s">
        <v>146</v>
      </c>
      <c r="B41" s="95" t="s">
        <v>70</v>
      </c>
      <c r="C41" s="101" t="s">
        <v>71</v>
      </c>
      <c r="D41" s="95" t="s">
        <v>2</v>
      </c>
      <c r="E41" s="111" t="s">
        <v>201</v>
      </c>
      <c r="F41" s="120" t="s">
        <v>295</v>
      </c>
    </row>
    <row r="42" spans="1:6" ht="39.6" x14ac:dyDescent="0.4">
      <c r="A42" s="142"/>
      <c r="B42" s="95" t="s">
        <v>72</v>
      </c>
      <c r="C42" s="101" t="s">
        <v>73</v>
      </c>
      <c r="D42" s="95" t="s">
        <v>2</v>
      </c>
      <c r="E42" s="124" t="s">
        <v>201</v>
      </c>
      <c r="F42" s="119" t="s">
        <v>296</v>
      </c>
    </row>
    <row r="43" spans="1:6" ht="39.6" x14ac:dyDescent="0.4">
      <c r="A43" s="142"/>
      <c r="B43" s="95" t="s">
        <v>74</v>
      </c>
      <c r="C43" s="101" t="s">
        <v>183</v>
      </c>
      <c r="D43" s="95" t="s">
        <v>2</v>
      </c>
      <c r="E43" s="124" t="s">
        <v>201</v>
      </c>
      <c r="F43" s="120" t="s">
        <v>297</v>
      </c>
    </row>
    <row r="44" spans="1:6" ht="39.6" x14ac:dyDescent="0.4">
      <c r="A44" s="142"/>
      <c r="B44" s="95" t="s">
        <v>75</v>
      </c>
      <c r="C44" s="101" t="s">
        <v>76</v>
      </c>
      <c r="D44" s="95" t="s">
        <v>2</v>
      </c>
      <c r="E44" s="124" t="s">
        <v>201</v>
      </c>
      <c r="F44" s="121" t="s">
        <v>298</v>
      </c>
    </row>
    <row r="45" spans="1:6" ht="39.6" x14ac:dyDescent="0.4">
      <c r="A45" s="142"/>
      <c r="B45" s="95" t="s">
        <v>77</v>
      </c>
      <c r="C45" s="101" t="s">
        <v>78</v>
      </c>
      <c r="D45" s="95" t="s">
        <v>2</v>
      </c>
      <c r="E45" s="125" t="s">
        <v>201</v>
      </c>
      <c r="F45" s="120" t="s">
        <v>299</v>
      </c>
    </row>
    <row r="46" spans="1:6" ht="39.6" x14ac:dyDescent="0.4">
      <c r="A46" s="142"/>
      <c r="B46" s="95" t="s">
        <v>79</v>
      </c>
      <c r="C46" s="101" t="s">
        <v>184</v>
      </c>
      <c r="D46" s="95" t="s">
        <v>2</v>
      </c>
      <c r="E46" s="125" t="s">
        <v>201</v>
      </c>
      <c r="F46" s="120" t="s">
        <v>300</v>
      </c>
    </row>
    <row r="47" spans="1:6" ht="39.6" x14ac:dyDescent="0.4">
      <c r="A47" s="142"/>
      <c r="B47" s="95" t="s">
        <v>80</v>
      </c>
      <c r="C47" s="101" t="s">
        <v>81</v>
      </c>
      <c r="D47" s="95" t="s">
        <v>2</v>
      </c>
      <c r="E47" s="125" t="s">
        <v>201</v>
      </c>
      <c r="F47" s="120" t="s">
        <v>301</v>
      </c>
    </row>
    <row r="48" spans="1:6" ht="39.6" x14ac:dyDescent="0.4">
      <c r="A48" s="142"/>
      <c r="B48" s="95" t="s">
        <v>82</v>
      </c>
      <c r="C48" s="101" t="s">
        <v>83</v>
      </c>
      <c r="D48" s="95" t="s">
        <v>2</v>
      </c>
      <c r="E48" s="124" t="s">
        <v>201</v>
      </c>
      <c r="F48" s="120" t="s">
        <v>302</v>
      </c>
    </row>
    <row r="49" spans="1:6" ht="39.6" x14ac:dyDescent="0.4">
      <c r="A49" s="142"/>
      <c r="B49" s="95" t="s">
        <v>84</v>
      </c>
      <c r="C49" s="101" t="s">
        <v>185</v>
      </c>
      <c r="D49" s="95" t="s">
        <v>2</v>
      </c>
      <c r="E49" s="125" t="s">
        <v>201</v>
      </c>
      <c r="F49" s="119" t="s">
        <v>303</v>
      </c>
    </row>
    <row r="50" spans="1:6" ht="39.6" x14ac:dyDescent="0.4">
      <c r="A50" s="142"/>
      <c r="B50" s="95" t="s">
        <v>85</v>
      </c>
      <c r="C50" s="101" t="s">
        <v>86</v>
      </c>
      <c r="D50" s="95" t="s">
        <v>2</v>
      </c>
      <c r="E50" s="124" t="s">
        <v>201</v>
      </c>
      <c r="F50" s="119" t="s">
        <v>304</v>
      </c>
    </row>
    <row r="51" spans="1:6" ht="39.6" x14ac:dyDescent="0.4">
      <c r="A51" s="142"/>
      <c r="B51" s="95" t="s">
        <v>87</v>
      </c>
      <c r="C51" s="101" t="s">
        <v>88</v>
      </c>
      <c r="D51" s="95" t="s">
        <v>2</v>
      </c>
      <c r="E51" s="124" t="s">
        <v>201</v>
      </c>
      <c r="F51" s="119" t="s">
        <v>305</v>
      </c>
    </row>
    <row r="52" spans="1:6" ht="39.6" x14ac:dyDescent="0.4">
      <c r="A52" s="142"/>
      <c r="B52" s="95" t="s">
        <v>89</v>
      </c>
      <c r="C52" s="101" t="s">
        <v>199</v>
      </c>
      <c r="D52" s="95" t="s">
        <v>2</v>
      </c>
      <c r="E52" s="124" t="s">
        <v>201</v>
      </c>
      <c r="F52" s="121" t="s">
        <v>306</v>
      </c>
    </row>
    <row r="53" spans="1:6" ht="39.6" x14ac:dyDescent="0.4">
      <c r="A53" s="142"/>
      <c r="B53" s="95" t="s">
        <v>90</v>
      </c>
      <c r="C53" s="101" t="s">
        <v>91</v>
      </c>
      <c r="D53" s="95" t="s">
        <v>2</v>
      </c>
      <c r="E53" s="124" t="s">
        <v>201</v>
      </c>
      <c r="F53" s="121" t="s">
        <v>307</v>
      </c>
    </row>
    <row r="54" spans="1:6" ht="39.6" x14ac:dyDescent="0.4">
      <c r="A54" s="142"/>
      <c r="B54" s="95" t="s">
        <v>92</v>
      </c>
      <c r="C54" s="101" t="s">
        <v>186</v>
      </c>
      <c r="D54" s="95" t="s">
        <v>2</v>
      </c>
      <c r="E54" s="124" t="s">
        <v>201</v>
      </c>
      <c r="F54" s="121" t="s">
        <v>307</v>
      </c>
    </row>
    <row r="55" spans="1:6" ht="39.6" x14ac:dyDescent="0.4">
      <c r="A55" s="142"/>
      <c r="B55" s="95" t="s">
        <v>93</v>
      </c>
      <c r="C55" s="101" t="s">
        <v>94</v>
      </c>
      <c r="D55" s="95" t="s">
        <v>2</v>
      </c>
      <c r="E55" s="124" t="s">
        <v>201</v>
      </c>
      <c r="F55" s="120" t="s">
        <v>308</v>
      </c>
    </row>
    <row r="56" spans="1:6" ht="39.6" x14ac:dyDescent="0.4">
      <c r="A56" s="142"/>
      <c r="B56" s="95" t="s">
        <v>95</v>
      </c>
      <c r="C56" s="101" t="s">
        <v>4</v>
      </c>
      <c r="D56" s="95" t="s">
        <v>2</v>
      </c>
      <c r="E56" s="111" t="s">
        <v>201</v>
      </c>
      <c r="F56" s="120" t="s">
        <v>308</v>
      </c>
    </row>
    <row r="57" spans="1:6" ht="26.4" x14ac:dyDescent="0.4">
      <c r="A57" s="142"/>
      <c r="B57" s="95" t="s">
        <v>96</v>
      </c>
      <c r="C57" s="101" t="s">
        <v>187</v>
      </c>
      <c r="D57" s="95" t="s">
        <v>2</v>
      </c>
      <c r="E57" s="111" t="s">
        <v>201</v>
      </c>
      <c r="F57" s="120" t="s">
        <v>309</v>
      </c>
    </row>
    <row r="58" spans="1:6" ht="26.4" x14ac:dyDescent="0.4">
      <c r="A58" s="142"/>
      <c r="B58" s="95" t="s">
        <v>97</v>
      </c>
      <c r="C58" s="101" t="s">
        <v>98</v>
      </c>
      <c r="D58" s="95" t="s">
        <v>2</v>
      </c>
      <c r="E58" s="111" t="s">
        <v>201</v>
      </c>
      <c r="F58" s="120" t="s">
        <v>309</v>
      </c>
    </row>
    <row r="59" spans="1:6" ht="26.4" x14ac:dyDescent="0.4">
      <c r="A59" s="142"/>
      <c r="B59" s="95" t="s">
        <v>99</v>
      </c>
      <c r="C59" s="101" t="s">
        <v>188</v>
      </c>
      <c r="D59" s="95" t="s">
        <v>2</v>
      </c>
      <c r="E59" s="111" t="s">
        <v>201</v>
      </c>
      <c r="F59" s="120" t="s">
        <v>309</v>
      </c>
    </row>
    <row r="60" spans="1:6" ht="39.6" x14ac:dyDescent="0.4">
      <c r="A60" s="142"/>
      <c r="B60" s="95" t="s">
        <v>100</v>
      </c>
      <c r="C60" s="101" t="s">
        <v>101</v>
      </c>
      <c r="D60" s="95" t="s">
        <v>2</v>
      </c>
      <c r="E60" s="111" t="s">
        <v>201</v>
      </c>
      <c r="F60" s="120" t="s">
        <v>310</v>
      </c>
    </row>
    <row r="61" spans="1:6" ht="39.6" x14ac:dyDescent="0.4">
      <c r="A61" s="142"/>
      <c r="B61" s="95" t="s">
        <v>102</v>
      </c>
      <c r="C61" s="101" t="s">
        <v>189</v>
      </c>
      <c r="D61" s="95" t="s">
        <v>2</v>
      </c>
      <c r="E61" s="111" t="s">
        <v>201</v>
      </c>
      <c r="F61" s="120" t="s">
        <v>310</v>
      </c>
    </row>
    <row r="62" spans="1:6" ht="26.4" x14ac:dyDescent="0.4">
      <c r="A62" s="142"/>
      <c r="B62" s="95" t="s">
        <v>103</v>
      </c>
      <c r="C62" s="101" t="s">
        <v>190</v>
      </c>
      <c r="D62" s="95" t="s">
        <v>2</v>
      </c>
      <c r="E62" s="111" t="s">
        <v>201</v>
      </c>
      <c r="F62" s="120" t="s">
        <v>309</v>
      </c>
    </row>
    <row r="63" spans="1:6" ht="26.4" x14ac:dyDescent="0.4">
      <c r="A63" s="142"/>
      <c r="B63" s="95" t="s">
        <v>104</v>
      </c>
      <c r="C63" s="101" t="s">
        <v>105</v>
      </c>
      <c r="D63" s="95" t="s">
        <v>2</v>
      </c>
      <c r="E63" s="111" t="s">
        <v>201</v>
      </c>
      <c r="F63" s="120" t="s">
        <v>309</v>
      </c>
    </row>
    <row r="64" spans="1:6" ht="79.2" x14ac:dyDescent="0.4">
      <c r="A64" s="142"/>
      <c r="B64" s="95" t="s">
        <v>106</v>
      </c>
      <c r="C64" s="101" t="s">
        <v>107</v>
      </c>
      <c r="D64" s="95" t="s">
        <v>10</v>
      </c>
      <c r="E64" s="111" t="s">
        <v>201</v>
      </c>
      <c r="F64" s="120" t="s">
        <v>311</v>
      </c>
    </row>
    <row r="65" spans="1:6" ht="39.6" x14ac:dyDescent="0.4">
      <c r="A65" s="142"/>
      <c r="B65" s="95" t="s">
        <v>108</v>
      </c>
      <c r="C65" s="101" t="s">
        <v>191</v>
      </c>
      <c r="D65" s="95" t="s">
        <v>12</v>
      </c>
      <c r="E65" s="125" t="s">
        <v>201</v>
      </c>
      <c r="F65" s="120" t="s">
        <v>296</v>
      </c>
    </row>
    <row r="66" spans="1:6" ht="39.6" x14ac:dyDescent="0.4">
      <c r="A66" s="142"/>
      <c r="B66" s="95" t="s">
        <v>109</v>
      </c>
      <c r="C66" s="101" t="s">
        <v>192</v>
      </c>
      <c r="D66" s="95" t="s">
        <v>10</v>
      </c>
      <c r="E66" s="125" t="s">
        <v>201</v>
      </c>
      <c r="F66" s="120" t="s">
        <v>296</v>
      </c>
    </row>
    <row r="67" spans="1:6" ht="39.6" x14ac:dyDescent="0.4">
      <c r="A67" s="142"/>
      <c r="B67" s="95" t="s">
        <v>110</v>
      </c>
      <c r="C67" s="101" t="s">
        <v>111</v>
      </c>
      <c r="D67" s="95" t="s">
        <v>10</v>
      </c>
      <c r="E67" s="125" t="s">
        <v>201</v>
      </c>
      <c r="F67" s="120" t="s">
        <v>296</v>
      </c>
    </row>
    <row r="68" spans="1:6" ht="39.6" x14ac:dyDescent="0.4">
      <c r="A68" s="142"/>
      <c r="B68" s="95" t="s">
        <v>112</v>
      </c>
      <c r="C68" s="101" t="s">
        <v>193</v>
      </c>
      <c r="D68" s="95" t="s">
        <v>10</v>
      </c>
      <c r="E68" s="125" t="s">
        <v>201</v>
      </c>
      <c r="F68" s="120" t="s">
        <v>296</v>
      </c>
    </row>
    <row r="69" spans="1:6" ht="39.6" x14ac:dyDescent="0.4">
      <c r="A69" s="142"/>
      <c r="B69" s="95" t="s">
        <v>113</v>
      </c>
      <c r="C69" s="101" t="s">
        <v>114</v>
      </c>
      <c r="D69" s="95" t="s">
        <v>10</v>
      </c>
      <c r="E69" s="124" t="s">
        <v>201</v>
      </c>
      <c r="F69" s="120" t="s">
        <v>312</v>
      </c>
    </row>
    <row r="70" spans="1:6" ht="39.6" x14ac:dyDescent="0.4">
      <c r="A70" s="142"/>
      <c r="B70" s="95" t="s">
        <v>115</v>
      </c>
      <c r="C70" s="101" t="s">
        <v>11</v>
      </c>
      <c r="D70" s="95" t="s">
        <v>10</v>
      </c>
      <c r="E70" s="125" t="s">
        <v>201</v>
      </c>
      <c r="F70" s="121" t="s">
        <v>313</v>
      </c>
    </row>
    <row r="71" spans="1:6" ht="39.6" x14ac:dyDescent="0.4">
      <c r="A71" s="142"/>
      <c r="B71" s="95" t="s">
        <v>116</v>
      </c>
      <c r="C71" s="101" t="s">
        <v>243</v>
      </c>
      <c r="D71" s="95" t="s">
        <v>10</v>
      </c>
      <c r="E71" s="124" t="s">
        <v>201</v>
      </c>
      <c r="F71" s="120" t="s">
        <v>313</v>
      </c>
    </row>
    <row r="72" spans="1:6" ht="39.6" x14ac:dyDescent="0.4">
      <c r="A72" s="142"/>
      <c r="B72" s="95" t="s">
        <v>118</v>
      </c>
      <c r="C72" s="101" t="s">
        <v>244</v>
      </c>
      <c r="D72" s="95" t="s">
        <v>12</v>
      </c>
      <c r="E72" s="125" t="s">
        <v>260</v>
      </c>
      <c r="F72" s="126" t="s">
        <v>314</v>
      </c>
    </row>
    <row r="73" spans="1:6" ht="39.6" x14ac:dyDescent="0.4">
      <c r="A73" s="142"/>
      <c r="B73" s="95" t="s">
        <v>120</v>
      </c>
      <c r="C73" s="101" t="s">
        <v>121</v>
      </c>
      <c r="D73" s="95" t="s">
        <v>10</v>
      </c>
      <c r="E73" s="125" t="s">
        <v>201</v>
      </c>
      <c r="F73" s="119" t="s">
        <v>315</v>
      </c>
    </row>
    <row r="74" spans="1:6" ht="39.6" x14ac:dyDescent="0.4">
      <c r="A74" s="142"/>
      <c r="B74" s="95" t="s">
        <v>122</v>
      </c>
      <c r="C74" s="101" t="s">
        <v>123</v>
      </c>
      <c r="D74" s="95" t="s">
        <v>10</v>
      </c>
      <c r="E74" s="124" t="s">
        <v>201</v>
      </c>
      <c r="F74" s="126" t="s">
        <v>307</v>
      </c>
    </row>
    <row r="75" spans="1:6" ht="39.6" x14ac:dyDescent="0.4">
      <c r="A75" s="142"/>
      <c r="B75" s="95" t="s">
        <v>124</v>
      </c>
      <c r="C75" s="101" t="s">
        <v>194</v>
      </c>
      <c r="D75" s="95" t="s">
        <v>10</v>
      </c>
      <c r="E75" s="124" t="s">
        <v>201</v>
      </c>
      <c r="F75" s="119" t="s">
        <v>310</v>
      </c>
    </row>
    <row r="76" spans="1:6" ht="39.6" x14ac:dyDescent="0.4">
      <c r="A76" s="115" t="s">
        <v>245</v>
      </c>
      <c r="B76" s="94" t="s">
        <v>246</v>
      </c>
      <c r="C76" s="102" t="s">
        <v>195</v>
      </c>
      <c r="D76" s="94" t="s">
        <v>2</v>
      </c>
      <c r="E76" s="112" t="s">
        <v>201</v>
      </c>
      <c r="F76" s="123" t="s">
        <v>316</v>
      </c>
    </row>
    <row r="77" spans="1:6" ht="39.6" x14ac:dyDescent="0.4">
      <c r="A77" s="136" t="s">
        <v>247</v>
      </c>
      <c r="B77" s="95" t="s">
        <v>248</v>
      </c>
      <c r="C77" s="101" t="s">
        <v>196</v>
      </c>
      <c r="D77" s="95" t="s">
        <v>2</v>
      </c>
      <c r="E77" s="127" t="s">
        <v>201</v>
      </c>
      <c r="F77" s="126" t="s">
        <v>317</v>
      </c>
    </row>
    <row r="78" spans="1:6" ht="40.200000000000003" thickBot="1" x14ac:dyDescent="0.45">
      <c r="A78" s="137"/>
      <c r="B78" s="96" t="s">
        <v>249</v>
      </c>
      <c r="C78" s="103" t="s">
        <v>13</v>
      </c>
      <c r="D78" s="96" t="s">
        <v>12</v>
      </c>
      <c r="E78" s="128" t="s">
        <v>260</v>
      </c>
      <c r="F78" s="129" t="s">
        <v>318</v>
      </c>
    </row>
  </sheetData>
  <mergeCells count="8">
    <mergeCell ref="A41:A75"/>
    <mergeCell ref="A77:A78"/>
    <mergeCell ref="A1:B1"/>
    <mergeCell ref="A2:B2"/>
    <mergeCell ref="A3:B3"/>
    <mergeCell ref="A5:B5"/>
    <mergeCell ref="A6:A20"/>
    <mergeCell ref="A21:A40"/>
  </mergeCells>
  <phoneticPr fontId="25" type="noConversion"/>
  <conditionalFormatting sqref="E1:E4 E79:E1048576">
    <cfRule type="cellIs" dxfId="97" priority="97" operator="equal">
      <formula>"취약"</formula>
    </cfRule>
    <cfRule type="cellIs" dxfId="96" priority="98" operator="equal">
      <formula>"양호"</formula>
    </cfRule>
  </conditionalFormatting>
  <conditionalFormatting sqref="E9">
    <cfRule type="cellIs" dxfId="95" priority="95" operator="equal">
      <formula>"취약"</formula>
    </cfRule>
    <cfRule type="cellIs" dxfId="94" priority="96" operator="equal">
      <formula>"양호"</formula>
    </cfRule>
  </conditionalFormatting>
  <conditionalFormatting sqref="E11">
    <cfRule type="cellIs" dxfId="93" priority="93" operator="equal">
      <formula>"취약"</formula>
    </cfRule>
    <cfRule type="cellIs" dxfId="92" priority="94" operator="equal">
      <formula>"양호"</formula>
    </cfRule>
  </conditionalFormatting>
  <conditionalFormatting sqref="E12">
    <cfRule type="cellIs" dxfId="91" priority="89" operator="equal">
      <formula>"취약"</formula>
    </cfRule>
    <cfRule type="cellIs" dxfId="90" priority="90" operator="equal">
      <formula>"양호"</formula>
    </cfRule>
  </conditionalFormatting>
  <conditionalFormatting sqref="E16:E18 E21 E40:E41 E44:E45 E69:E71 E23:E24 E26 E38 E64 E28 E30 E78 E32">
    <cfRule type="cellIs" dxfId="89" priority="91" operator="equal">
      <formula>"취약"</formula>
    </cfRule>
    <cfRule type="cellIs" dxfId="88" priority="92" operator="equal">
      <formula>"양호"</formula>
    </cfRule>
  </conditionalFormatting>
  <conditionalFormatting sqref="E13">
    <cfRule type="cellIs" dxfId="87" priority="87" operator="equal">
      <formula>"취약"</formula>
    </cfRule>
    <cfRule type="cellIs" dxfId="86" priority="88" operator="equal">
      <formula>"양호"</formula>
    </cfRule>
  </conditionalFormatting>
  <conditionalFormatting sqref="E14">
    <cfRule type="cellIs" dxfId="85" priority="85" operator="equal">
      <formula>"취약"</formula>
    </cfRule>
    <cfRule type="cellIs" dxfId="84" priority="86" operator="equal">
      <formula>"양호"</formula>
    </cfRule>
  </conditionalFormatting>
  <conditionalFormatting sqref="E15">
    <cfRule type="cellIs" dxfId="83" priority="83" operator="equal">
      <formula>"취약"</formula>
    </cfRule>
    <cfRule type="cellIs" dxfId="82" priority="84" operator="equal">
      <formula>"양호"</formula>
    </cfRule>
  </conditionalFormatting>
  <conditionalFormatting sqref="E20">
    <cfRule type="cellIs" dxfId="81" priority="81" operator="equal">
      <formula>"취약"</formula>
    </cfRule>
    <cfRule type="cellIs" dxfId="80" priority="82" operator="equal">
      <formula>"양호"</formula>
    </cfRule>
  </conditionalFormatting>
  <conditionalFormatting sqref="E33">
    <cfRule type="cellIs" dxfId="79" priority="79" operator="equal">
      <formula>"취약"</formula>
    </cfRule>
    <cfRule type="cellIs" dxfId="78" priority="80" operator="equal">
      <formula>"양호"</formula>
    </cfRule>
  </conditionalFormatting>
  <conditionalFormatting sqref="E39">
    <cfRule type="cellIs" dxfId="77" priority="77" operator="equal">
      <formula>"취약"</formula>
    </cfRule>
    <cfRule type="cellIs" dxfId="76" priority="78" operator="equal">
      <formula>"양호"</formula>
    </cfRule>
  </conditionalFormatting>
  <conditionalFormatting sqref="E8">
    <cfRule type="cellIs" dxfId="75" priority="75" operator="equal">
      <formula>"취약"</formula>
    </cfRule>
    <cfRule type="cellIs" dxfId="74" priority="76" operator="equal">
      <formula>"양호"</formula>
    </cfRule>
  </conditionalFormatting>
  <conditionalFormatting sqref="E25">
    <cfRule type="cellIs" dxfId="73" priority="73" operator="equal">
      <formula>"취약"</formula>
    </cfRule>
    <cfRule type="cellIs" dxfId="72" priority="74" operator="equal">
      <formula>"양호"</formula>
    </cfRule>
  </conditionalFormatting>
  <conditionalFormatting sqref="E35">
    <cfRule type="cellIs" dxfId="71" priority="71" operator="equal">
      <formula>"취약"</formula>
    </cfRule>
    <cfRule type="cellIs" dxfId="70" priority="72" operator="equal">
      <formula>"양호"</formula>
    </cfRule>
  </conditionalFormatting>
  <conditionalFormatting sqref="E37">
    <cfRule type="cellIs" dxfId="69" priority="69" operator="equal">
      <formula>"취약"</formula>
    </cfRule>
    <cfRule type="cellIs" dxfId="68" priority="70" operator="equal">
      <formula>"양호"</formula>
    </cfRule>
  </conditionalFormatting>
  <conditionalFormatting sqref="E34">
    <cfRule type="cellIs" dxfId="67" priority="67" operator="equal">
      <formula>"취약"</formula>
    </cfRule>
    <cfRule type="cellIs" dxfId="66" priority="68" operator="equal">
      <formula>"양호"</formula>
    </cfRule>
  </conditionalFormatting>
  <conditionalFormatting sqref="E59">
    <cfRule type="cellIs" dxfId="65" priority="65" operator="equal">
      <formula>"취약"</formula>
    </cfRule>
    <cfRule type="cellIs" dxfId="64" priority="66" operator="equal">
      <formula>"양호"</formula>
    </cfRule>
  </conditionalFormatting>
  <conditionalFormatting sqref="E60">
    <cfRule type="cellIs" dxfId="63" priority="63" operator="equal">
      <formula>"취약"</formula>
    </cfRule>
    <cfRule type="cellIs" dxfId="62" priority="64" operator="equal">
      <formula>"양호"</formula>
    </cfRule>
  </conditionalFormatting>
  <conditionalFormatting sqref="E61">
    <cfRule type="cellIs" dxfId="61" priority="61" operator="equal">
      <formula>"취약"</formula>
    </cfRule>
    <cfRule type="cellIs" dxfId="60" priority="62" operator="equal">
      <formula>"양호"</formula>
    </cfRule>
  </conditionalFormatting>
  <conditionalFormatting sqref="E62">
    <cfRule type="cellIs" dxfId="59" priority="59" operator="equal">
      <formula>"취약"</formula>
    </cfRule>
    <cfRule type="cellIs" dxfId="58" priority="60" operator="equal">
      <formula>"양호"</formula>
    </cfRule>
  </conditionalFormatting>
  <conditionalFormatting sqref="E63">
    <cfRule type="cellIs" dxfId="57" priority="57" operator="equal">
      <formula>"취약"</formula>
    </cfRule>
    <cfRule type="cellIs" dxfId="56" priority="58" operator="equal">
      <formula>"양호"</formula>
    </cfRule>
  </conditionalFormatting>
  <conditionalFormatting sqref="E74">
    <cfRule type="cellIs" dxfId="55" priority="55" operator="equal">
      <formula>"취약"</formula>
    </cfRule>
    <cfRule type="cellIs" dxfId="54" priority="56" operator="equal">
      <formula>"양호"</formula>
    </cfRule>
  </conditionalFormatting>
  <conditionalFormatting sqref="E75">
    <cfRule type="cellIs" dxfId="53" priority="53" operator="equal">
      <formula>"취약"</formula>
    </cfRule>
    <cfRule type="cellIs" dxfId="52" priority="54" operator="equal">
      <formula>"양호"</formula>
    </cfRule>
  </conditionalFormatting>
  <conditionalFormatting sqref="E6">
    <cfRule type="cellIs" dxfId="51" priority="51" operator="equal">
      <formula>"취약"</formula>
    </cfRule>
    <cfRule type="cellIs" dxfId="50" priority="52" operator="equal">
      <formula>"양호"</formula>
    </cfRule>
  </conditionalFormatting>
  <conditionalFormatting sqref="E19">
    <cfRule type="cellIs" dxfId="49" priority="49" operator="equal">
      <formula>"취약"</formula>
    </cfRule>
    <cfRule type="cellIs" dxfId="48" priority="50" operator="equal">
      <formula>"양호"</formula>
    </cfRule>
  </conditionalFormatting>
  <conditionalFormatting sqref="E27">
    <cfRule type="cellIs" dxfId="47" priority="47" operator="equal">
      <formula>"취약"</formula>
    </cfRule>
    <cfRule type="cellIs" dxfId="46" priority="48" operator="equal">
      <formula>"양호"</formula>
    </cfRule>
  </conditionalFormatting>
  <conditionalFormatting sqref="E42">
    <cfRule type="cellIs" dxfId="45" priority="45" operator="equal">
      <formula>"취약"</formula>
    </cfRule>
    <cfRule type="cellIs" dxfId="44" priority="46" operator="equal">
      <formula>"양호"</formula>
    </cfRule>
  </conditionalFormatting>
  <conditionalFormatting sqref="E52 E55:E57">
    <cfRule type="cellIs" dxfId="43" priority="43" operator="equal">
      <formula>"취약"</formula>
    </cfRule>
    <cfRule type="cellIs" dxfId="42" priority="44" operator="equal">
      <formula>"양호"</formula>
    </cfRule>
  </conditionalFormatting>
  <conditionalFormatting sqref="E54">
    <cfRule type="cellIs" dxfId="41" priority="33" operator="equal">
      <formula>"취약"</formula>
    </cfRule>
    <cfRule type="cellIs" dxfId="40" priority="34" operator="equal">
      <formula>"양호"</formula>
    </cfRule>
  </conditionalFormatting>
  <conditionalFormatting sqref="E51">
    <cfRule type="cellIs" dxfId="39" priority="41" operator="equal">
      <formula>"취약"</formula>
    </cfRule>
    <cfRule type="cellIs" dxfId="38" priority="42" operator="equal">
      <formula>"양호"</formula>
    </cfRule>
  </conditionalFormatting>
  <conditionalFormatting sqref="E50">
    <cfRule type="cellIs" dxfId="37" priority="39" operator="equal">
      <formula>"취약"</formula>
    </cfRule>
    <cfRule type="cellIs" dxfId="36" priority="40" operator="equal">
      <formula>"양호"</formula>
    </cfRule>
  </conditionalFormatting>
  <conditionalFormatting sqref="E49">
    <cfRule type="cellIs" dxfId="35" priority="37" operator="equal">
      <formula>"취약"</formula>
    </cfRule>
    <cfRule type="cellIs" dxfId="34" priority="38" operator="equal">
      <formula>"양호"</formula>
    </cfRule>
  </conditionalFormatting>
  <conditionalFormatting sqref="E53">
    <cfRule type="cellIs" dxfId="33" priority="35" operator="equal">
      <formula>"취약"</formula>
    </cfRule>
    <cfRule type="cellIs" dxfId="32" priority="36" operator="equal">
      <formula>"양호"</formula>
    </cfRule>
  </conditionalFormatting>
  <conditionalFormatting sqref="E58">
    <cfRule type="cellIs" dxfId="31" priority="31" operator="equal">
      <formula>"취약"</formula>
    </cfRule>
    <cfRule type="cellIs" dxfId="30" priority="32" operator="equal">
      <formula>"양호"</formula>
    </cfRule>
  </conditionalFormatting>
  <conditionalFormatting sqref="E46">
    <cfRule type="cellIs" dxfId="29" priority="29" operator="equal">
      <formula>"취약"</formula>
    </cfRule>
    <cfRule type="cellIs" dxfId="28" priority="30" operator="equal">
      <formula>"양호"</formula>
    </cfRule>
  </conditionalFormatting>
  <conditionalFormatting sqref="E48">
    <cfRule type="cellIs" dxfId="27" priority="27" operator="equal">
      <formula>"취약"</formula>
    </cfRule>
    <cfRule type="cellIs" dxfId="26" priority="28" operator="equal">
      <formula>"양호"</formula>
    </cfRule>
  </conditionalFormatting>
  <conditionalFormatting sqref="E29">
    <cfRule type="cellIs" dxfId="25" priority="25" operator="equal">
      <formula>"취약"</formula>
    </cfRule>
    <cfRule type="cellIs" dxfId="24" priority="26" operator="equal">
      <formula>"양호"</formula>
    </cfRule>
  </conditionalFormatting>
  <conditionalFormatting sqref="E65:E66 E68">
    <cfRule type="cellIs" dxfId="23" priority="23" operator="equal">
      <formula>"취약"</formula>
    </cfRule>
    <cfRule type="cellIs" dxfId="22" priority="24" operator="equal">
      <formula>"양호"</formula>
    </cfRule>
  </conditionalFormatting>
  <conditionalFormatting sqref="E47">
    <cfRule type="cellIs" dxfId="21" priority="21" operator="equal">
      <formula>"취약"</formula>
    </cfRule>
    <cfRule type="cellIs" dxfId="20" priority="22" operator="equal">
      <formula>"양호"</formula>
    </cfRule>
  </conditionalFormatting>
  <conditionalFormatting sqref="E73">
    <cfRule type="cellIs" dxfId="19" priority="19" operator="equal">
      <formula>"취약"</formula>
    </cfRule>
    <cfRule type="cellIs" dxfId="18" priority="20" operator="equal">
      <formula>"양호"</formula>
    </cfRule>
  </conditionalFormatting>
  <conditionalFormatting sqref="E77">
    <cfRule type="cellIs" dxfId="17" priority="17" operator="equal">
      <formula>"취약"</formula>
    </cfRule>
    <cfRule type="cellIs" dxfId="16" priority="18" operator="equal">
      <formula>"양호"</formula>
    </cfRule>
  </conditionalFormatting>
  <conditionalFormatting sqref="E72">
    <cfRule type="cellIs" dxfId="15" priority="15" operator="equal">
      <formula>"취약"</formula>
    </cfRule>
    <cfRule type="cellIs" dxfId="14" priority="16" operator="equal">
      <formula>"양호"</formula>
    </cfRule>
  </conditionalFormatting>
  <conditionalFormatting sqref="E67">
    <cfRule type="cellIs" dxfId="13" priority="13" operator="equal">
      <formula>"취약"</formula>
    </cfRule>
    <cfRule type="cellIs" dxfId="12" priority="14" operator="equal">
      <formula>"양호"</formula>
    </cfRule>
  </conditionalFormatting>
  <conditionalFormatting sqref="E7">
    <cfRule type="cellIs" dxfId="11" priority="11" operator="equal">
      <formula>"취약"</formula>
    </cfRule>
    <cfRule type="cellIs" dxfId="10" priority="12" operator="equal">
      <formula>"양호"</formula>
    </cfRule>
  </conditionalFormatting>
  <conditionalFormatting sqref="E36">
    <cfRule type="cellIs" dxfId="9" priority="9" operator="equal">
      <formula>"취약"</formula>
    </cfRule>
    <cfRule type="cellIs" dxfId="8" priority="10" operator="equal">
      <formula>"양호"</formula>
    </cfRule>
  </conditionalFormatting>
  <conditionalFormatting sqref="E43">
    <cfRule type="cellIs" dxfId="7" priority="7" operator="equal">
      <formula>"취약"</formula>
    </cfRule>
    <cfRule type="cellIs" dxfId="6" priority="8" operator="equal">
      <formula>"양호"</formula>
    </cfRule>
  </conditionalFormatting>
  <conditionalFormatting sqref="E10">
    <cfRule type="cellIs" dxfId="5" priority="5" operator="equal">
      <formula>"취약"</formula>
    </cfRule>
    <cfRule type="cellIs" dxfId="4" priority="6" operator="equal">
      <formula>"양호"</formula>
    </cfRule>
  </conditionalFormatting>
  <conditionalFormatting sqref="E76">
    <cfRule type="cellIs" dxfId="3" priority="3" operator="equal">
      <formula>"취약"</formula>
    </cfRule>
    <cfRule type="cellIs" dxfId="2" priority="4" operator="equal">
      <formula>"양호"</formula>
    </cfRule>
  </conditionalFormatting>
  <conditionalFormatting sqref="E31">
    <cfRule type="cellIs" dxfId="1" priority="1" operator="equal">
      <formula>"취약"</formula>
    </cfRule>
    <cfRule type="cellIs" dxfId="0" priority="2" operator="equal">
      <formula>"양호"</formula>
    </cfRule>
  </conditionalFormatting>
  <printOptions horizontalCentered="1"/>
  <pageMargins left="0.59055118110236227" right="0.59055118110236227" top="0.59055118110236227" bottom="0.59055118110236227" header="0.31496062992125984" footer="0.31496062992125984"/>
  <pageSetup paperSize="9" scale="82" fitToHeight="0" orientation="portrait" r:id="rId1"/>
  <headerFooter>
    <oddHeader>&amp;R&amp;"-,굵게"UNIX 서버 취약점 점검 상세 보고서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표지</vt:lpstr>
      <vt:lpstr>점검대상</vt:lpstr>
      <vt:lpstr>Unix서버요약</vt:lpstr>
      <vt:lpstr>Web Server</vt:lpstr>
      <vt:lpstr>Member DB</vt:lpstr>
      <vt:lpstr>Goods DB</vt:lpstr>
      <vt:lpstr>Order DB</vt:lpstr>
      <vt:lpstr>표지!Print_Area</vt:lpstr>
      <vt:lpstr>'Goods DB'!Print_Titles</vt:lpstr>
      <vt:lpstr>'Member DB'!Print_Titles</vt:lpstr>
      <vt:lpstr>'Order DB'!Print_Titles</vt:lpstr>
      <vt:lpstr>Unix서버요약!Print_Titles</vt:lpstr>
      <vt:lpstr>'Web Server'!Print_Titles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apphcs</dc:creator>
  <cp:lastModifiedBy>Administrator</cp:lastModifiedBy>
  <cp:lastPrinted>2017-01-26T02:44:13Z</cp:lastPrinted>
  <dcterms:created xsi:type="dcterms:W3CDTF">2012-11-28T05:37:09Z</dcterms:created>
  <dcterms:modified xsi:type="dcterms:W3CDTF">2020-10-22T12:35:39Z</dcterms:modified>
</cp:coreProperties>
</file>