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24226"/>
  <mc:AlternateContent xmlns:mc="http://schemas.openxmlformats.org/markup-compatibility/2006">
    <mc:Choice Requires="x15">
      <x15ac:absPath xmlns:x15ac="http://schemas.microsoft.com/office/spreadsheetml/2010/11/ac" url="C:\Users\sohyun\Desktop\20181012_인프라진단교재작업\SS-SA_완료\Lab06\강사용\"/>
    </mc:Choice>
  </mc:AlternateContent>
  <bookViews>
    <workbookView xWindow="600" yWindow="756" windowWidth="14760" windowHeight="6960" tabRatio="832" activeTab="2"/>
  </bookViews>
  <sheets>
    <sheet name="표지" sheetId="4" r:id="rId1"/>
    <sheet name="점검대상" sheetId="9" r:id="rId2"/>
    <sheet name="윈도우 점검요약" sheetId="20" r:id="rId3"/>
    <sheet name="파일서버" sheetId="32" r:id="rId4"/>
  </sheets>
  <definedNames>
    <definedName name="_xlnm._FilterDatabase" localSheetId="3" hidden="1">파일서버!$A$5:$F$86</definedName>
    <definedName name="_xlnm.Print_Area" localSheetId="0">표지!$A$1:$K$52</definedName>
    <definedName name="_xlnm.Print_Titles" localSheetId="2">'윈도우 점검요약'!$A:$E,'윈도우 점검요약'!$3:$3</definedName>
    <definedName name="_xlnm.Print_Titles" localSheetId="3">파일서버!$1:$5</definedName>
  </definedNames>
  <calcPr calcId="152511"/>
</workbook>
</file>

<file path=xl/calcChain.xml><?xml version="1.0" encoding="utf-8"?>
<calcChain xmlns="http://schemas.openxmlformats.org/spreadsheetml/2006/main">
  <c r="E9" i="20" l="1"/>
  <c r="E15" i="20"/>
  <c r="E79" i="20"/>
  <c r="E62" i="20"/>
  <c r="E49" i="20"/>
  <c r="E6" i="20"/>
  <c r="E55" i="20"/>
  <c r="E57" i="20"/>
  <c r="E32" i="20"/>
  <c r="E29" i="20"/>
  <c r="E72" i="20"/>
  <c r="E20" i="20"/>
  <c r="E22" i="20"/>
  <c r="E83" i="20"/>
  <c r="E56" i="20"/>
  <c r="E69" i="20"/>
  <c r="E28" i="20"/>
  <c r="E18" i="20"/>
  <c r="E38" i="20"/>
  <c r="E4" i="20"/>
  <c r="E42" i="20"/>
  <c r="E26" i="20"/>
  <c r="E53" i="20"/>
  <c r="E8" i="20"/>
  <c r="E5" i="20"/>
  <c r="E19" i="20"/>
  <c r="E33" i="20"/>
  <c r="E63" i="20"/>
  <c r="E52" i="20"/>
  <c r="E46" i="20"/>
  <c r="E50" i="20"/>
  <c r="E36" i="20"/>
  <c r="E66" i="20"/>
  <c r="E43" i="20"/>
  <c r="E82" i="20"/>
  <c r="E77" i="20"/>
  <c r="E17" i="20"/>
  <c r="E10" i="20"/>
  <c r="E74" i="20"/>
  <c r="E59" i="20"/>
  <c r="E84" i="20"/>
  <c r="E41" i="20"/>
  <c r="E71" i="20"/>
  <c r="E37" i="20"/>
  <c r="E34" i="20"/>
  <c r="E23" i="20"/>
  <c r="E54" i="20"/>
  <c r="E47" i="20"/>
  <c r="E25" i="20"/>
  <c r="E35" i="20"/>
  <c r="E44" i="20"/>
  <c r="E67" i="20"/>
  <c r="E40" i="20"/>
  <c r="E64" i="20"/>
  <c r="E31" i="20"/>
  <c r="E78" i="20"/>
  <c r="E75" i="20"/>
  <c r="E51" i="20"/>
  <c r="E39" i="20"/>
  <c r="E58" i="20"/>
  <c r="E21" i="20"/>
  <c r="E45" i="20"/>
  <c r="E7" i="20"/>
  <c r="E14" i="20"/>
  <c r="E48" i="20"/>
  <c r="E27" i="20"/>
  <c r="E81" i="20"/>
  <c r="E61" i="20"/>
  <c r="E24" i="20"/>
  <c r="E68" i="20"/>
  <c r="E11" i="20"/>
  <c r="E76" i="20"/>
  <c r="E70" i="20"/>
  <c r="E16" i="20"/>
  <c r="E12" i="20"/>
  <c r="E80" i="20"/>
  <c r="E30" i="20"/>
  <c r="E65" i="20"/>
  <c r="E13" i="20"/>
  <c r="E60" i="20"/>
  <c r="E73" i="20"/>
  <c r="E89" i="20" l="1"/>
  <c r="E88" i="20"/>
  <c r="E90" i="20"/>
  <c r="E87" i="20"/>
  <c r="E91" i="20"/>
  <c r="E86" i="20"/>
  <c r="F3" i="20"/>
  <c r="F5" i="20"/>
  <c r="F16" i="20"/>
  <c r="F43" i="20"/>
  <c r="F68" i="20"/>
  <c r="F19" i="20"/>
  <c r="F32" i="20"/>
  <c r="F24" i="20"/>
  <c r="F65" i="20"/>
  <c r="F36" i="20"/>
  <c r="F29" i="20"/>
  <c r="F54" i="20"/>
  <c r="F64" i="20"/>
  <c r="F45" i="20"/>
  <c r="F39" i="20"/>
  <c r="F51" i="20"/>
  <c r="F30" i="20"/>
  <c r="F8" i="20"/>
  <c r="F13" i="20"/>
  <c r="F11" i="20"/>
  <c r="F23" i="20"/>
  <c r="F72" i="20"/>
  <c r="F15" i="20"/>
  <c r="F84" i="20"/>
  <c r="F12" i="20"/>
  <c r="F52" i="20"/>
  <c r="F34" i="20"/>
  <c r="F69" i="20"/>
  <c r="F83" i="20"/>
  <c r="F31" i="20"/>
  <c r="F9" i="20"/>
  <c r="F28" i="20"/>
  <c r="F18" i="20"/>
  <c r="F4" i="20"/>
  <c r="D4" i="9"/>
  <c r="F61" i="20"/>
  <c r="F56" i="20"/>
  <c r="F55" i="20"/>
  <c r="F60" i="20"/>
  <c r="F67" i="20"/>
  <c r="F35" i="20"/>
  <c r="F71" i="20"/>
  <c r="F42" i="20"/>
  <c r="F74" i="20"/>
  <c r="F27" i="20"/>
  <c r="F70" i="20"/>
  <c r="F49" i="20"/>
  <c r="F41" i="20"/>
  <c r="F14" i="20"/>
  <c r="F73" i="20"/>
  <c r="F10" i="20"/>
  <c r="F47" i="20"/>
  <c r="F78" i="20"/>
  <c r="F20" i="20"/>
  <c r="F77" i="20"/>
  <c r="F76" i="20"/>
  <c r="F7" i="20"/>
  <c r="F22" i="20"/>
  <c r="F26" i="20"/>
  <c r="F62" i="20"/>
  <c r="F48" i="20"/>
  <c r="F17" i="20"/>
  <c r="F81" i="20"/>
  <c r="F25" i="20"/>
  <c r="F82" i="20"/>
  <c r="F53" i="20"/>
  <c r="F38" i="20"/>
  <c r="F79" i="20"/>
  <c r="F75" i="20"/>
  <c r="F59" i="20"/>
  <c r="F6" i="20"/>
  <c r="F50" i="20"/>
  <c r="F58" i="20"/>
  <c r="F80" i="20"/>
  <c r="F57" i="20"/>
  <c r="F46" i="20"/>
  <c r="F63" i="20"/>
  <c r="F21" i="20"/>
  <c r="F33" i="20"/>
  <c r="F44" i="20"/>
  <c r="E4" i="9"/>
  <c r="F40" i="20"/>
  <c r="F37" i="20"/>
  <c r="F66" i="20"/>
  <c r="G4" i="20" l="1"/>
  <c r="G49" i="20"/>
  <c r="H49" i="20"/>
  <c r="H33" i="20"/>
  <c r="G33" i="20"/>
  <c r="H42" i="20"/>
  <c r="G42" i="20"/>
  <c r="H27" i="20"/>
  <c r="G27" i="20"/>
  <c r="G79" i="20"/>
  <c r="H79" i="20"/>
  <c r="H44" i="20"/>
  <c r="G44" i="20"/>
  <c r="H55" i="20"/>
  <c r="G55" i="20"/>
  <c r="H7" i="20"/>
  <c r="G7" i="20"/>
  <c r="H50" i="20"/>
  <c r="G50" i="20"/>
  <c r="H76" i="20"/>
  <c r="G76" i="20"/>
  <c r="F85" i="20"/>
  <c r="H4" i="20"/>
  <c r="G69" i="20"/>
  <c r="H69" i="20"/>
  <c r="G80" i="20"/>
  <c r="H80" i="20"/>
  <c r="H35" i="20"/>
  <c r="G35" i="20"/>
  <c r="H30" i="20"/>
  <c r="G30" i="20"/>
  <c r="G64" i="20"/>
  <c r="H64" i="20"/>
  <c r="H6" i="20"/>
  <c r="G6" i="20"/>
  <c r="H84" i="20"/>
  <c r="G84" i="20"/>
  <c r="G51" i="20"/>
  <c r="H51" i="20"/>
  <c r="H67" i="20"/>
  <c r="G67" i="20"/>
  <c r="H54" i="20"/>
  <c r="G54" i="20"/>
  <c r="G66" i="20"/>
  <c r="H66" i="20"/>
  <c r="H23" i="20"/>
  <c r="G23" i="20"/>
  <c r="G71" i="20"/>
  <c r="H71" i="20"/>
  <c r="H74" i="20"/>
  <c r="G74" i="20"/>
  <c r="G48" i="20"/>
  <c r="H48" i="20"/>
  <c r="G17" i="20"/>
  <c r="H17" i="20"/>
  <c r="G61" i="20"/>
  <c r="H61" i="20"/>
  <c r="H34" i="20"/>
  <c r="G34" i="20"/>
  <c r="H52" i="20"/>
  <c r="G52" i="20"/>
  <c r="G63" i="20"/>
  <c r="H63" i="20"/>
  <c r="G25" i="20"/>
  <c r="H25" i="20"/>
  <c r="H19" i="20"/>
  <c r="G19" i="20"/>
  <c r="G81" i="20"/>
  <c r="H81" i="20"/>
  <c r="H15" i="20"/>
  <c r="G15" i="20"/>
  <c r="H29" i="20"/>
  <c r="G29" i="20"/>
  <c r="H68" i="20"/>
  <c r="G68" i="20"/>
  <c r="H59" i="20"/>
  <c r="G59" i="20"/>
  <c r="H26" i="20"/>
  <c r="G26" i="20"/>
  <c r="G82" i="20"/>
  <c r="H82" i="20"/>
  <c r="H40" i="20"/>
  <c r="G40" i="20"/>
  <c r="G43" i="20"/>
  <c r="H43" i="20"/>
  <c r="H75" i="20"/>
  <c r="G75" i="20"/>
  <c r="H45" i="20"/>
  <c r="G45" i="20"/>
  <c r="H83" i="20"/>
  <c r="G83" i="20"/>
  <c r="H37" i="20"/>
  <c r="G37" i="20"/>
  <c r="G12" i="20"/>
  <c r="H12" i="20"/>
  <c r="G72" i="20"/>
  <c r="H72" i="20"/>
  <c r="H58" i="20"/>
  <c r="G58" i="20"/>
  <c r="G14" i="20"/>
  <c r="H14" i="20"/>
  <c r="H10" i="20"/>
  <c r="G10" i="20"/>
  <c r="G38" i="20"/>
  <c r="H38" i="20"/>
  <c r="G78" i="20"/>
  <c r="H78" i="20"/>
  <c r="H8" i="20"/>
  <c r="G8" i="20"/>
  <c r="H11" i="20"/>
  <c r="G11" i="20"/>
  <c r="G28" i="20"/>
  <c r="H28" i="20"/>
  <c r="G22" i="20"/>
  <c r="H22" i="20"/>
  <c r="G16" i="20"/>
  <c r="H16" i="20"/>
  <c r="G56" i="20"/>
  <c r="H56" i="20"/>
  <c r="H65" i="20"/>
  <c r="G65" i="20"/>
  <c r="G60" i="20"/>
  <c r="H60" i="20"/>
  <c r="G31" i="20"/>
  <c r="H31" i="20"/>
  <c r="H24" i="20"/>
  <c r="G24" i="20"/>
  <c r="G46" i="20"/>
  <c r="H46" i="20"/>
  <c r="H47" i="20"/>
  <c r="G47" i="20"/>
  <c r="G20" i="20"/>
  <c r="H20" i="20"/>
  <c r="G18" i="20"/>
  <c r="H18" i="20"/>
  <c r="G57" i="20"/>
  <c r="H57" i="20"/>
  <c r="H5" i="20"/>
  <c r="G5" i="20"/>
  <c r="G77" i="20"/>
  <c r="H77" i="20"/>
  <c r="G70" i="20"/>
  <c r="H70" i="20"/>
  <c r="H39" i="20"/>
  <c r="G39" i="20"/>
  <c r="G53" i="20"/>
  <c r="H53" i="20"/>
  <c r="H13" i="20"/>
  <c r="G13" i="20"/>
  <c r="H62" i="20"/>
  <c r="G62" i="20"/>
  <c r="G73" i="20"/>
  <c r="H73" i="20"/>
  <c r="H41" i="20"/>
  <c r="G41" i="20"/>
  <c r="H32" i="20"/>
  <c r="G32" i="20"/>
  <c r="H9" i="20"/>
  <c r="G9" i="20"/>
  <c r="H21" i="20"/>
  <c r="G21" i="20"/>
  <c r="G36" i="20"/>
  <c r="H36" i="20"/>
  <c r="H88" i="20" l="1"/>
  <c r="I32" i="20"/>
  <c r="G88" i="20"/>
  <c r="I82" i="20"/>
  <c r="I83" i="20"/>
  <c r="I9" i="20"/>
  <c r="I36" i="20"/>
  <c r="I57" i="20"/>
  <c r="I79" i="20"/>
  <c r="I13" i="20"/>
  <c r="I48" i="20"/>
  <c r="I18" i="20"/>
  <c r="I28" i="20"/>
  <c r="I78" i="20"/>
  <c r="I74" i="20"/>
  <c r="I17" i="20"/>
  <c r="I33" i="20"/>
  <c r="I70" i="20"/>
  <c r="I47" i="20"/>
  <c r="I75" i="20"/>
  <c r="I65" i="20"/>
  <c r="I81" i="20"/>
  <c r="I52" i="20"/>
  <c r="I27" i="20"/>
  <c r="I62" i="20"/>
  <c r="I67" i="20"/>
  <c r="I24" i="20"/>
  <c r="I56" i="20"/>
  <c r="I16" i="20"/>
  <c r="I72" i="20"/>
  <c r="I44" i="20"/>
  <c r="I11" i="20"/>
  <c r="I71" i="20"/>
  <c r="I45" i="20"/>
  <c r="I15" i="20"/>
  <c r="I34" i="20"/>
  <c r="I51" i="20"/>
  <c r="I84" i="20"/>
  <c r="I73" i="20"/>
  <c r="I46" i="20"/>
  <c r="I26" i="20"/>
  <c r="I12" i="20"/>
  <c r="I40" i="20"/>
  <c r="I59" i="20"/>
  <c r="I25" i="20"/>
  <c r="I55" i="20"/>
  <c r="I66" i="20"/>
  <c r="I49" i="20"/>
  <c r="I14" i="20"/>
  <c r="I39" i="20"/>
  <c r="I29" i="20"/>
  <c r="I61" i="20"/>
  <c r="I19" i="20"/>
  <c r="I42" i="20"/>
  <c r="I37" i="20"/>
  <c r="I68" i="20"/>
  <c r="I43" i="20"/>
  <c r="I23" i="20"/>
  <c r="I54" i="20"/>
  <c r="I80" i="20"/>
  <c r="I6" i="20"/>
  <c r="I64" i="20"/>
  <c r="I35" i="20"/>
  <c r="I76" i="20"/>
  <c r="I21" i="20"/>
  <c r="I77" i="20"/>
  <c r="I5" i="20"/>
  <c r="I60" i="20"/>
  <c r="I38" i="20"/>
  <c r="I69" i="20"/>
  <c r="I41" i="20"/>
  <c r="I53" i="20"/>
  <c r="I10" i="20"/>
  <c r="I63" i="20"/>
  <c r="I30" i="20"/>
  <c r="I4" i="20"/>
  <c r="I50" i="20"/>
  <c r="I7" i="20"/>
  <c r="G87" i="20"/>
  <c r="I20" i="20"/>
  <c r="I58" i="20"/>
  <c r="H90" i="20"/>
  <c r="G90" i="20"/>
  <c r="H89" i="20"/>
  <c r="G89" i="20"/>
  <c r="H86" i="20"/>
  <c r="H91" i="20"/>
  <c r="I31" i="20"/>
  <c r="I22" i="20"/>
  <c r="H87" i="20"/>
  <c r="I8" i="20"/>
  <c r="G91" i="20"/>
  <c r="G86" i="20"/>
  <c r="F88" i="20" l="1"/>
  <c r="I88" i="20"/>
  <c r="I86" i="20"/>
  <c r="I87" i="20"/>
  <c r="I90" i="20"/>
  <c r="I89" i="20"/>
  <c r="F90" i="20"/>
  <c r="D90" i="20"/>
  <c r="A90" i="20" s="1"/>
  <c r="F86" i="20"/>
  <c r="D86" i="20"/>
  <c r="A86" i="20" s="1"/>
  <c r="F91" i="20"/>
  <c r="D91" i="20"/>
  <c r="F87" i="20"/>
  <c r="D87" i="20"/>
  <c r="A87" i="20" s="1"/>
  <c r="D88" i="20"/>
  <c r="A88" i="20" s="1"/>
  <c r="F89" i="20"/>
  <c r="D89" i="20"/>
  <c r="A89" i="20" s="1"/>
  <c r="I91" i="20" l="1"/>
</calcChain>
</file>

<file path=xl/sharedStrings.xml><?xml version="1.0" encoding="utf-8"?>
<sst xmlns="http://schemas.openxmlformats.org/spreadsheetml/2006/main" count="725" uniqueCount="334">
  <si>
    <t>구분</t>
  </si>
  <si>
    <t>위험도</t>
  </si>
  <si>
    <t>상</t>
  </si>
  <si>
    <t>불필요한 계정 제거</t>
  </si>
  <si>
    <t>DNS Zone Transfer 설정</t>
  </si>
  <si>
    <t>No</t>
    <phoneticPr fontId="32" type="noConversion"/>
  </si>
  <si>
    <t>구분</t>
    <phoneticPr fontId="32" type="noConversion"/>
  </si>
  <si>
    <t>호스트명</t>
    <phoneticPr fontId="32" type="noConversion"/>
  </si>
  <si>
    <t>OS</t>
    <phoneticPr fontId="32" type="noConversion"/>
  </si>
  <si>
    <t>IP</t>
    <phoneticPr fontId="32" type="noConversion"/>
  </si>
  <si>
    <t>용도</t>
    <phoneticPr fontId="32" type="noConversion"/>
  </si>
  <si>
    <t>점검 대상</t>
    <phoneticPr fontId="32" type="noConversion"/>
  </si>
  <si>
    <t>지수</t>
    <phoneticPr fontId="25" type="noConversion"/>
  </si>
  <si>
    <t>취약</t>
    <phoneticPr fontId="25" type="noConversion"/>
  </si>
  <si>
    <t>중</t>
  </si>
  <si>
    <t>SNMP 서비스 구동 점검</t>
  </si>
  <si>
    <t>하</t>
  </si>
  <si>
    <t>정책에 따른 시스템 로깅 설정</t>
  </si>
  <si>
    <t>최대값</t>
    <phoneticPr fontId="25" type="noConversion"/>
  </si>
  <si>
    <t>현재값</t>
    <phoneticPr fontId="25" type="noConversion"/>
  </si>
  <si>
    <t>양호</t>
    <phoneticPr fontId="25" type="noConversion"/>
  </si>
  <si>
    <t>OS</t>
  </si>
  <si>
    <t>IP</t>
  </si>
  <si>
    <t>점 검 항 목</t>
  </si>
  <si>
    <t>점검
결과</t>
    <phoneticPr fontId="25" type="noConversion"/>
  </si>
  <si>
    <t>현재상태</t>
  </si>
  <si>
    <t>패스워드 복잡성 설정</t>
  </si>
  <si>
    <t>계정 잠금 임계값 설정</t>
  </si>
  <si>
    <t xml:space="preserve">
DNS 서비스를 사용하지 않으므로 양호하다.
</t>
    <phoneticPr fontId="25" type="noConversion"/>
  </si>
  <si>
    <t>로그의 정기적 검토 및 보고</t>
  </si>
  <si>
    <t>상</t>
    <phoneticPr fontId="25" type="noConversion"/>
  </si>
  <si>
    <t>윈도우 서버 요약</t>
    <phoneticPr fontId="25" type="noConversion"/>
  </si>
  <si>
    <t>계정
관리</t>
  </si>
  <si>
    <t>Administrator 계정 이름 바꾸기</t>
    <phoneticPr fontId="25" type="noConversion"/>
  </si>
  <si>
    <t/>
  </si>
  <si>
    <t>GUEST 계정 상태</t>
  </si>
  <si>
    <t>해독 가능한 암호화를 사용하여 암호 저장</t>
    <phoneticPr fontId="30" type="noConversion"/>
  </si>
  <si>
    <t>관리자 그룹에 최소한의 사용자 포함</t>
  </si>
  <si>
    <t>Everyone 사용 권한을 익명 사용자에게 적용</t>
    <phoneticPr fontId="30" type="noConversion"/>
  </si>
  <si>
    <t>계정 잠금 기간 설정</t>
  </si>
  <si>
    <t>W-10</t>
  </si>
  <si>
    <t>패스워드 최소 암호 길이</t>
  </si>
  <si>
    <t>W-11</t>
  </si>
  <si>
    <t>패스워드 최대 사용 기간</t>
  </si>
  <si>
    <t>W-12</t>
  </si>
  <si>
    <t>패스워드 최소 사용 기간</t>
  </si>
  <si>
    <t>W-13</t>
  </si>
  <si>
    <t>마지막 사용자 이름 표시 안함</t>
  </si>
  <si>
    <t>W-14</t>
  </si>
  <si>
    <t>로컬 로그온 허용</t>
  </si>
  <si>
    <t>W-15</t>
  </si>
  <si>
    <t>익명 SID/이름 변환 허용</t>
  </si>
  <si>
    <t>W-16</t>
  </si>
  <si>
    <t>최근 암호 기억</t>
  </si>
  <si>
    <t>W-17</t>
  </si>
  <si>
    <t>콘솔 로그온 시 로컬 계정에서 빈 암호 사용 제한</t>
    <phoneticPr fontId="30" type="noConversion"/>
  </si>
  <si>
    <t>W-18</t>
  </si>
  <si>
    <t>원격터미널 접속 가능한 사용자 그룹 제한</t>
  </si>
  <si>
    <t>서비스
관리</t>
    <phoneticPr fontId="30" type="noConversion"/>
  </si>
  <si>
    <t>W-19</t>
    <phoneticPr fontId="25" type="noConversion"/>
  </si>
  <si>
    <t>공유 권한 및 사용자 그룹 설정</t>
    <phoneticPr fontId="30" type="noConversion"/>
  </si>
  <si>
    <t>W-20</t>
  </si>
  <si>
    <t>하드디스크 기본 공유 제거</t>
    <phoneticPr fontId="30" type="noConversion"/>
  </si>
  <si>
    <t>W-21</t>
  </si>
  <si>
    <t>불필요한 서비스 제거</t>
  </si>
  <si>
    <t>W-22</t>
  </si>
  <si>
    <t>IIS 서비스 구동 점검</t>
  </si>
  <si>
    <t>W-23</t>
  </si>
  <si>
    <t>IIS 디렉토리 리스팅 제거</t>
  </si>
  <si>
    <t>W-24</t>
  </si>
  <si>
    <t>IIS CGI 실행 제한</t>
  </si>
  <si>
    <t>W-25</t>
  </si>
  <si>
    <t>IIS 상위 디렉토리 접근 금지</t>
    <phoneticPr fontId="30" type="noConversion"/>
  </si>
  <si>
    <t>W-26</t>
  </si>
  <si>
    <t>IIS 불필요한 파일 제거</t>
  </si>
  <si>
    <t>W-27</t>
  </si>
  <si>
    <t>IIS 웹 프로세스 권한 제한</t>
    <phoneticPr fontId="30" type="noConversion"/>
  </si>
  <si>
    <t>W-28</t>
  </si>
  <si>
    <t>IIS 링크 사용금지</t>
  </si>
  <si>
    <t>W-29</t>
  </si>
  <si>
    <t>IIS 파일 업로드 및 다운로드 제한</t>
    <phoneticPr fontId="30" type="noConversion"/>
  </si>
  <si>
    <t>W-30</t>
  </si>
  <si>
    <t>IIS DB 연결 취약점 점검</t>
  </si>
  <si>
    <t>W-31</t>
  </si>
  <si>
    <t>IIS 가상 디렉토리 삭제</t>
  </si>
  <si>
    <t>W-32</t>
  </si>
  <si>
    <t>IIS 데이터 파일 ACL 적용</t>
  </si>
  <si>
    <t>W-33</t>
  </si>
  <si>
    <t>IIS 미사용 스크립트 매핑 제거</t>
    <phoneticPr fontId="30" type="noConversion"/>
  </si>
  <si>
    <t>W-34</t>
  </si>
  <si>
    <t>IIS Exec 명령어 쉘 호출 진단</t>
  </si>
  <si>
    <t>W-35</t>
  </si>
  <si>
    <t>IIS WebDAV 비활성화</t>
  </si>
  <si>
    <t>W-36</t>
  </si>
  <si>
    <t>NetBIOS 바인딩 서비스 구동 점검</t>
  </si>
  <si>
    <t>W-37</t>
  </si>
  <si>
    <t>FTP 서비스 구동 점검</t>
  </si>
  <si>
    <t>W-38</t>
  </si>
  <si>
    <t>FTP 디렉토리 접근 권한 설정</t>
  </si>
  <si>
    <t>W-39</t>
  </si>
  <si>
    <t>Anonymous FTP 금지</t>
  </si>
  <si>
    <t>W-40</t>
  </si>
  <si>
    <t>FTP 접근제어 설정</t>
  </si>
  <si>
    <t>W-41</t>
  </si>
  <si>
    <t>W-42</t>
  </si>
  <si>
    <t>RDS(Remote Data Services) 제거</t>
  </si>
  <si>
    <t>W-43</t>
  </si>
  <si>
    <t>최신 서비스팩 적용</t>
  </si>
  <si>
    <t>W-44</t>
  </si>
  <si>
    <t>터미널 서비스 암호화 수준 설정</t>
    <phoneticPr fontId="30" type="noConversion"/>
  </si>
  <si>
    <t>W-45</t>
  </si>
  <si>
    <t>IIS 웹 서비스 정보 숨김</t>
  </si>
  <si>
    <t>W-46</t>
  </si>
  <si>
    <t>W-47</t>
  </si>
  <si>
    <t>SNMP 서비스 커뮤니티 스트링의 복잡성 설정</t>
    <phoneticPr fontId="30" type="noConversion"/>
  </si>
  <si>
    <t>W-48</t>
  </si>
  <si>
    <t>SNMP Access Control 설정</t>
    <phoneticPr fontId="30" type="noConversion"/>
  </si>
  <si>
    <t>W-49</t>
  </si>
  <si>
    <t>DNS 서비스 구동 점검</t>
  </si>
  <si>
    <t>W-50</t>
  </si>
  <si>
    <t>HTTP/FTP/SMTP 배너 차단</t>
    <phoneticPr fontId="30" type="noConversion"/>
  </si>
  <si>
    <t>W-51</t>
  </si>
  <si>
    <t>Telnet 보안 설정</t>
  </si>
  <si>
    <t>W-52</t>
  </si>
  <si>
    <t>불필요한 ODBC/OLE-DB 데이터 소스와 드라이브 제거</t>
    <phoneticPr fontId="30" type="noConversion"/>
  </si>
  <si>
    <t>W-53</t>
  </si>
  <si>
    <t>원격터미널 접속 타임아웃 설정</t>
    <phoneticPr fontId="30" type="noConversion"/>
  </si>
  <si>
    <t>W-54</t>
  </si>
  <si>
    <t>예약된 작업에 의심스러운 명령이 등록되어 있는지 점검</t>
    <phoneticPr fontId="30" type="noConversion"/>
  </si>
  <si>
    <t>패치
관리</t>
    <phoneticPr fontId="30" type="noConversion"/>
  </si>
  <si>
    <t>W-55</t>
    <phoneticPr fontId="25" type="noConversion"/>
  </si>
  <si>
    <t>최신 HOT-FIX 적용</t>
  </si>
  <si>
    <t>W-56</t>
    <phoneticPr fontId="25" type="noConversion"/>
  </si>
  <si>
    <t>백신 프로그램 업데이트</t>
  </si>
  <si>
    <t>로그
관리</t>
    <phoneticPr fontId="30" type="noConversion"/>
  </si>
  <si>
    <t>W-57</t>
    <phoneticPr fontId="25" type="noConversion"/>
  </si>
  <si>
    <t>W-58</t>
  </si>
  <si>
    <t>W-59</t>
  </si>
  <si>
    <t>이벤트 로그 관리 설정</t>
  </si>
  <si>
    <t>W-60</t>
  </si>
  <si>
    <t>보안
관리</t>
    <phoneticPr fontId="30" type="noConversion"/>
  </si>
  <si>
    <t>W-61</t>
    <phoneticPr fontId="25" type="noConversion"/>
  </si>
  <si>
    <t>W-62</t>
  </si>
  <si>
    <t>백신 프로그램 설치</t>
  </si>
  <si>
    <t>W-63</t>
  </si>
  <si>
    <t>SAM 파일 접근 통제 설정</t>
    <phoneticPr fontId="30" type="noConversion"/>
  </si>
  <si>
    <t>W-64</t>
  </si>
  <si>
    <t>화면보호기 설정</t>
  </si>
  <si>
    <t>W-65</t>
  </si>
  <si>
    <t>로그온하지 않고 시스템 종료 허용</t>
  </si>
  <si>
    <t>W-66</t>
  </si>
  <si>
    <t>원격 시스템에서 강제로 시스템 종료</t>
    <phoneticPr fontId="30" type="noConversion"/>
  </si>
  <si>
    <t>W-67</t>
  </si>
  <si>
    <t>보안 감사를 로그할 수 없는 경우 즉시 시스템 종료</t>
    <phoneticPr fontId="30" type="noConversion"/>
  </si>
  <si>
    <t>W-68</t>
  </si>
  <si>
    <t>SAM 계정과 공유의 익명 열거 허용 안 함</t>
  </si>
  <si>
    <t>W-69</t>
  </si>
  <si>
    <t>Autologon 기능 제어</t>
  </si>
  <si>
    <t>W-70</t>
  </si>
  <si>
    <t>이동식 미디어 포맷 및 꺼내기 허용</t>
  </si>
  <si>
    <t>W-71</t>
  </si>
  <si>
    <t>디스크 볼륨 암호화 설정</t>
  </si>
  <si>
    <t>W-72</t>
  </si>
  <si>
    <t>DoS 공격 방어 레지스트리 설정</t>
    <phoneticPr fontId="30" type="noConversion"/>
  </si>
  <si>
    <t>W-73</t>
  </si>
  <si>
    <t>사용자가 프린터 드라이버를 설치할 수 없게 함</t>
    <phoneticPr fontId="30" type="noConversion"/>
  </si>
  <si>
    <t>W-74</t>
  </si>
  <si>
    <t>세션 연결을 중단하기 전에 필요한 유휴시간</t>
    <phoneticPr fontId="30" type="noConversion"/>
  </si>
  <si>
    <t>W-75</t>
  </si>
  <si>
    <t>경고 메시지 설정</t>
  </si>
  <si>
    <t>W-76</t>
  </si>
  <si>
    <t>사용자 별 홈 디렉토리 권한 설정</t>
  </si>
  <si>
    <t>W-77</t>
  </si>
  <si>
    <t>LAN Manager 인증 수준</t>
  </si>
  <si>
    <t>W-78</t>
  </si>
  <si>
    <t>보안 채널 데이터 디지털 암호화 또는 서명</t>
  </si>
  <si>
    <t>W-79</t>
  </si>
  <si>
    <t>파일 및 디렉토리 보호</t>
  </si>
  <si>
    <t>W-80</t>
  </si>
  <si>
    <t>컴퓨터 계정 암호 최대 사용 기간</t>
  </si>
  <si>
    <t>W-81</t>
  </si>
  <si>
    <t>시작 프로그램 목록 분석</t>
    <phoneticPr fontId="30" type="noConversion"/>
  </si>
  <si>
    <t>서버별 취약점 개수</t>
    <phoneticPr fontId="25" type="noConversion"/>
  </si>
  <si>
    <t>총점</t>
    <phoneticPr fontId="30" type="noConversion"/>
  </si>
  <si>
    <t>결과</t>
    <phoneticPr fontId="25" type="noConversion"/>
  </si>
  <si>
    <t>지수</t>
    <phoneticPr fontId="25" type="noConversion"/>
  </si>
  <si>
    <t>상</t>
    <phoneticPr fontId="32" type="noConversion"/>
  </si>
  <si>
    <t>취약</t>
    <phoneticPr fontId="25" type="noConversion"/>
  </si>
  <si>
    <t>중</t>
    <phoneticPr fontId="32" type="noConversion"/>
  </si>
  <si>
    <t>하</t>
    <phoneticPr fontId="32" type="noConversion"/>
  </si>
  <si>
    <t>양호</t>
    <phoneticPr fontId="25" type="noConversion"/>
  </si>
  <si>
    <t>`</t>
    <phoneticPr fontId="25" type="noConversion"/>
  </si>
  <si>
    <t>양호</t>
  </si>
  <si>
    <t>해독 가능한 암호화를 사용하여 암호 저장</t>
    <phoneticPr fontId="30" type="noConversion"/>
  </si>
  <si>
    <t xml:space="preserve">
"해독 가능한 암호화를 사용하여 암호 저장" 정책을 "사용 안 함"으로 설정하였으므로 양호하다.
ClearTextPassword = 0
</t>
  </si>
  <si>
    <t xml:space="preserve">
"네트워크 액세스: 익명 SID/이름 변환 허용" 정책을 "사용 안 함"으로 설정하였으므로 양호하다.
LSAAnonymousNameLookup = 0
</t>
    <phoneticPr fontId="25" type="noConversion"/>
  </si>
  <si>
    <t xml:space="preserve">
"계정: 콘솔 로그온 시 로컬 계정에서 빈 암호 사용 제한" 정책을 "사용"으로 설정하였으므로 양호하다.
MACHINE\System\CurrentControlSet\Control\Lsa\LimitBlankPasswordUse=4,1
</t>
    <phoneticPr fontId="25" type="noConversion"/>
  </si>
  <si>
    <t>서비스
관리</t>
  </si>
  <si>
    <t>W-19</t>
    <phoneticPr fontId="25" type="noConversion"/>
  </si>
  <si>
    <t>공유 권한 및 사용자 그룹 설정</t>
    <phoneticPr fontId="30" type="noConversion"/>
  </si>
  <si>
    <t>하드디스크 기본 공유 제거</t>
    <phoneticPr fontId="30" type="noConversion"/>
  </si>
  <si>
    <t>IIS 웹 프로세스 권한 제한</t>
    <phoneticPr fontId="30" type="noConversion"/>
  </si>
  <si>
    <t xml:space="preserve">
Remote Data Service 관련 취약점이 존재하지 않으므로 양호하다.
(window 2000 SP4 이상의 버전에서는 해당 서비스 관련 취약점이 제거되었다.)
</t>
  </si>
  <si>
    <t xml:space="preserve">
TELNET 서비스를 사용하지 않으므로 양호하다.
</t>
    <phoneticPr fontId="25" type="noConversion"/>
  </si>
  <si>
    <t xml:space="preserve">
불필요한 ODBC/OLE-DB 데이터 소스와 드라이브를 사용하지 않으므로 양호하다.
</t>
  </si>
  <si>
    <t xml:space="preserve">
예약된 작업에 불필요한 명령어나 파일이 없으므로 양호하다.
</t>
  </si>
  <si>
    <t>패치
관리</t>
  </si>
  <si>
    <t>로그
관리</t>
  </si>
  <si>
    <t>보안
관리</t>
  </si>
  <si>
    <t>SAM 파일 접근 통제 설정</t>
    <phoneticPr fontId="30" type="noConversion"/>
  </si>
  <si>
    <t xml:space="preserve">
"시스템 종료: 로그온하지 않고 시스템 종료 허용" 정책을 "사용 안 함"으로 설정하였으므로 양호하다.
    shutdownwithoutlogon REG_DWORD 0x0
</t>
    <phoneticPr fontId="25" type="noConversion"/>
  </si>
  <si>
    <t>원격 시스템에서 강제로 시스템 종료</t>
    <phoneticPr fontId="30" type="noConversion"/>
  </si>
  <si>
    <t>DoS 공격 방어 레지스트리 설정</t>
    <phoneticPr fontId="30" type="noConversion"/>
  </si>
  <si>
    <t>사용자가 프린터 드라이버를 설치할 수 없게 함</t>
    <phoneticPr fontId="30" type="noConversion"/>
  </si>
  <si>
    <t>세션 연결을 중단하기 전에 필요한 유휴시간</t>
    <phoneticPr fontId="30" type="noConversion"/>
  </si>
  <si>
    <t xml:space="preserve">
사용자 별 홈 폴더에 Everyone 권한이 설정되지 않았으므로 양호하다.
</t>
    <phoneticPr fontId="25" type="noConversion"/>
  </si>
  <si>
    <t xml:space="preserve">
불필요한 계정이 존재하지 않으므로 양호하다.
</t>
    <phoneticPr fontId="25" type="noConversion"/>
  </si>
  <si>
    <t xml:space="preserve">
백신의 자동 업데이트를 통해 최신 백신으로 사용하고 있으므로 양호하다.
</t>
    <phoneticPr fontId="25" type="noConversion"/>
  </si>
  <si>
    <t>비고</t>
    <phoneticPr fontId="25" type="noConversion"/>
  </si>
  <si>
    <t>항목별 
취약점 개수</t>
    <phoneticPr fontId="25" type="noConversion"/>
  </si>
  <si>
    <t>양호</t>
    <phoneticPr fontId="25" type="noConversion"/>
  </si>
  <si>
    <t xml:space="preserve">
"계정 잠금 기간"이 설정되어 있지 않으므로 취약하다.
</t>
    <phoneticPr fontId="25" type="noConversion"/>
  </si>
  <si>
    <t xml:space="preserve">
원격 터미널 접속 타임아웃을 "0"으로 설정하였으므로 취약하다.
    MaxIdleTime    REG_DWORD    0x0
</t>
    <phoneticPr fontId="25" type="noConversion"/>
  </si>
  <si>
    <t xml:space="preserve">
"장치: 사용자가 프린터 드라이버를 설치할 수 없게 함" 정책을 "사용"으로 설정하였으므로 양호하다.
    MACHINE\System\CurrentControlSet\Control\Print\Providers\LanMan Print Services\Servers\AddPrinterDrivers=4,1
</t>
    <phoneticPr fontId="25" type="noConversion"/>
  </si>
  <si>
    <t xml:space="preserve">
"대화형 로그온: 마지막 사용자 이름 표시 안 함" 정책을 "사용 안 함"으로 설정하였으므로 취약하다.
MACHINE\Software\Microsoft\Windows\CurrentVersion\Policies\System\DontDisplayLastUserName=4,0
</t>
    <phoneticPr fontId="25" type="noConversion"/>
  </si>
  <si>
    <t xml:space="preserve">
"최근 암호 기억" 정책을 "0개"로 설정하였으므로 취약하다.
PasswordHistorySize = 0
</t>
    <phoneticPr fontId="25" type="noConversion"/>
  </si>
  <si>
    <t xml:space="preserve">
최소 암호 사용 기간" 정책을 "0"으로 설정하였으므로 취약하다.
MinimumPasswordAge = 0
</t>
    <phoneticPr fontId="25" type="noConversion"/>
  </si>
  <si>
    <t xml:space="preserve">
inetpub\scripts, inetpub\cgi-bin 폴더가 존재하지 않으므로 양호하다.
</t>
    <phoneticPr fontId="25" type="noConversion"/>
  </si>
  <si>
    <t xml:space="preserve">
바로가기 링크 등의 파일이 존재하지 않으므로 양호하다.
</t>
    <phoneticPr fontId="25" type="noConversion"/>
  </si>
  <si>
    <t xml:space="preserve">
명령어 쉘 호출을 통한 취약점이 조치된 OS를 사용하고 있으므로 양호하다.
</t>
    <phoneticPr fontId="25" type="noConversion"/>
  </si>
  <si>
    <t xml:space="preserve">
홈 디렉터리 내에 있는 하위 파일에 대해 Everyone 권한이 존재하지 않으므로 양호하다.
</t>
    <phoneticPr fontId="25" type="noConversion"/>
  </si>
  <si>
    <t xml:space="preserve">
파일 다운로드 및 업로드 설정이 없으므로 취약하다.
C:\Windows\system32\inetsrv\config\applicationHost.config, web.config "NO SETTING"
</t>
    <phoneticPr fontId="25" type="noConversion"/>
  </si>
  <si>
    <t>FTP 서비스 구동 점검</t>
    <phoneticPr fontId="25" type="noConversion"/>
  </si>
  <si>
    <t xml:space="preserve">
AutoAdminLogon을 제한하였으므로 양호하다.
AutoAdminLogon    REG_SZ    0
</t>
    <phoneticPr fontId="25" type="noConversion"/>
  </si>
  <si>
    <t xml:space="preserve">
"계정 잠금 임계값"을 "제한없음"으로 설정하였으므로 취약하다.
Lockout threshold:                                    Never
</t>
    <phoneticPr fontId="25" type="noConversion"/>
  </si>
  <si>
    <t xml:space="preserve">
NTFS 파일 시스템을 사용하고 있으므로 양호하다.
</t>
    <phoneticPr fontId="25" type="noConversion"/>
  </si>
  <si>
    <t xml:space="preserve">
“이동식 미디어 포맷 및 꺼내기 허용” 정책이 Administrator로 되어 있지 않음 
</t>
    <phoneticPr fontId="25" type="noConversion"/>
  </si>
  <si>
    <t xml:space="preserve">
DoS 공격 방어 레지스트리가 설정되어 있지 않으므로 취약하다.
</t>
    <phoneticPr fontId="25" type="noConversion"/>
  </si>
  <si>
    <t xml:space="preserve">
"화면 보호기"를 사용하고 있으나, "대기 시간"이 설정되어 있지 않으며 "다시 시작할 때 암호로 보호" 설정을 사용하고 있지 않으므로 취약하다.
    ScreenSaveActive    REG_SZ    1
</t>
    <phoneticPr fontId="25" type="noConversion"/>
  </si>
  <si>
    <t xml:space="preserve">
"감사: 보안 감사를 로그할 수 없는 경우 즉시 시스템 종료" 정책이 "사용 안 함"으로 설정하였으므로 양호하다.
MACHINE\System\CurrentControlSet\Control\Lsa\CrashOnAuditFail=4,0
</t>
    <phoneticPr fontId="25" type="noConversion"/>
  </si>
  <si>
    <t xml:space="preserve">
원격접속이 가능한 (관리자 계정을 제외한) 별도의 계정이 존재하지 않으므로 취약하다.
원격 데스크톱 서비스를 통한 로그온 허용 = Administrators
</t>
    <phoneticPr fontId="25" type="noConversion"/>
  </si>
  <si>
    <t>취약</t>
    <phoneticPr fontId="25" type="noConversion"/>
  </si>
  <si>
    <t xml:space="preserve">
시작 프로그램에 불필요한 서비스가 등록되어 있지 않으므로 양호하다.
HKEY_LOCAL_MACHINE\Software\Microsoft\Windows\CurrentVersion\Run
    VMware User Process    REG_SZ    "C:\Program Files\VMware\VMware Tools\vmtoolsd.exe" -n vmusr
</t>
    <phoneticPr fontId="25" type="noConversion"/>
  </si>
  <si>
    <t xml:space="preserve">
일반 Users 그룹의 로컬 로그온이 가능하므로 취약하다.
로컬 로그온 허용 계정/그룹 = Administrators, Users, Backup Operators
(Administrators,*S-1-5-32-544)
SeInteractiveLogonRight = *S-1-5-32-544,*S-1-5-32-545,*S-1-5-32-551
</t>
    <phoneticPr fontId="25" type="noConversion"/>
  </si>
  <si>
    <t xml:space="preserve">
"원격 시스템에서 강제로 시스템 종료" 정책에 할당된 계정이 Administrator만으로 설정하였으므로 양호하다.
SeRemoteShutdownPrivilege = *S-1-5-32-544
</t>
    <phoneticPr fontId="25" type="noConversion"/>
  </si>
  <si>
    <t xml:space="preserve">
다음의 정책들이 "사용 안 함" 과 "30일" 로 설정하였으므로 양호하다.
도메인 구성원: 컴퓨터 계정 암호 변경 사용 안 함 : 사용 안 함
도메인 구성원: 컴퓨터 계정 암호 최대 사용 기간 : 30일
MACHINE\System\CurrentControlSet\Services\Netlogon\Parameters\DisablePasswordChange=4,0
MACHINE\System\CurrentControlSet\Services\Netlogon\Parameters\MaximumPasswordAge=4,30
</t>
    <phoneticPr fontId="25" type="noConversion"/>
  </si>
  <si>
    <t>SNMP 서비스 구동 점검</t>
    <phoneticPr fontId="25" type="noConversion"/>
  </si>
  <si>
    <t xml:space="preserve">
사용자 지정 공유 폴더를 사용하지 않으므로 양호하다.
</t>
    <phoneticPr fontId="25" type="noConversion"/>
  </si>
  <si>
    <t xml:space="preserve">
해당 취약점이 개선된 OS를 사용하고 있으므로 양호하다.
</t>
    <phoneticPr fontId="25" type="noConversion"/>
  </si>
  <si>
    <t xml:space="preserve">
FTP 서비스를 업무 용도로 사용하고 있으므로 양호하다.
   Microsoft FTP Service
</t>
    <phoneticPr fontId="25" type="noConversion"/>
  </si>
  <si>
    <t xml:space="preserve">
IIS 상위 디렉토리 접근을 금지(기본값: 사용 안 함)하였으므로 양호하다.
</t>
    <phoneticPr fontId="25" type="noConversion"/>
  </si>
  <si>
    <t xml:space="preserve">
"네트워크 액세스: Everyone 사용 권한을 익명 사용자에게 적용" 정책을 "사용 안 함"으로 설정하였으므로 양호하다.
   MACHINE\System\CurrentControlSet\Control\Lsa\EveryoneIncludesAnonymous=4,0
</t>
    <phoneticPr fontId="25" type="noConversion"/>
  </si>
  <si>
    <t>패스워드 복잡성 설정</t>
    <phoneticPr fontId="25" type="noConversion"/>
  </si>
  <si>
    <t>W-01</t>
    <phoneticPr fontId="25" type="noConversion"/>
  </si>
  <si>
    <t>W-02</t>
    <phoneticPr fontId="25" type="noConversion"/>
  </si>
  <si>
    <t>W-03</t>
    <phoneticPr fontId="25" type="noConversion"/>
  </si>
  <si>
    <t>W-04</t>
    <phoneticPr fontId="25" type="noConversion"/>
  </si>
  <si>
    <t>W-05</t>
    <phoneticPr fontId="25" type="noConversion"/>
  </si>
  <si>
    <t>W-06</t>
    <phoneticPr fontId="25" type="noConversion"/>
  </si>
  <si>
    <t>W-07</t>
  </si>
  <si>
    <t>W-08</t>
  </si>
  <si>
    <t>W-09</t>
  </si>
  <si>
    <t>서버 취약점 점검 상세 보고서</t>
    <phoneticPr fontId="25" type="noConversion"/>
  </si>
  <si>
    <t xml:space="preserve">
접속 시 배너 정보가 보여지고 있으므로 취약하다.
</t>
    <phoneticPr fontId="25" type="noConversion"/>
  </si>
  <si>
    <t>확인</t>
    <phoneticPr fontId="25" type="noConversion"/>
  </si>
  <si>
    <t xml:space="preserve">
"익명 연결 허용"에 체크가 되지 않았는지 여부 확인 필요 ("익명 연결 허용" 미체크 시 양호)
</t>
    <phoneticPr fontId="25" type="noConversion"/>
  </si>
  <si>
    <t xml:space="preserve">
FTP 홈 디렉토리에 Everyone 권한 부여 여부 확인 필요 (Everyone 권한이 없을 시 양호)
</t>
    <phoneticPr fontId="25" type="noConversion"/>
  </si>
  <si>
    <t>취약</t>
    <phoneticPr fontId="25" type="noConversion"/>
  </si>
  <si>
    <t xml:space="preserve">
주 1회 서버 로그 검토 및 분석을 하고 있으며, 월 1회 분석 결과에 대한 리포트를 실시하고 있으므로 양호하다.
</t>
    <phoneticPr fontId="25" type="noConversion"/>
  </si>
  <si>
    <t>원격에서 이벤트 로그 접근 파일 차단</t>
    <phoneticPr fontId="30" type="noConversion"/>
  </si>
  <si>
    <t>양호</t>
    <phoneticPr fontId="25" type="noConversion"/>
  </si>
  <si>
    <t xml:space="preserve">
config, LogFiles 폴더에 Everyone에 대한 접근 권한이 없으므로 양호하다.
</t>
    <phoneticPr fontId="25" type="noConversion"/>
  </si>
  <si>
    <t>원격으로 엑세스할 수 있는 레지스트리 경로</t>
    <phoneticPr fontId="30" type="noConversion"/>
  </si>
  <si>
    <t>취약</t>
    <phoneticPr fontId="25" type="noConversion"/>
  </si>
  <si>
    <t>W-57</t>
    <phoneticPr fontId="25" type="noConversion"/>
  </si>
  <si>
    <t>W-58</t>
    <phoneticPr fontId="25" type="noConversion"/>
  </si>
  <si>
    <t>W-59</t>
    <phoneticPr fontId="25" type="noConversion"/>
  </si>
  <si>
    <t>W-60</t>
    <phoneticPr fontId="25" type="noConversion"/>
  </si>
  <si>
    <t>W-61</t>
    <phoneticPr fontId="25" type="noConversion"/>
  </si>
  <si>
    <t>로그의 정기적 검토 및 보고</t>
    <phoneticPr fontId="25" type="noConversion"/>
  </si>
  <si>
    <t>정책에 따른 시스템 로깅 설정</t>
    <phoneticPr fontId="25" type="noConversion"/>
  </si>
  <si>
    <t>이벤트 로그 관리 설정</t>
    <phoneticPr fontId="30" type="noConversion"/>
  </si>
  <si>
    <t>원격에서 이벤트 로그 접근 파일 차단</t>
    <phoneticPr fontId="30" type="noConversion"/>
  </si>
  <si>
    <t>원격으로 엑세스할 수 있는 레지스트리 경로</t>
    <phoneticPr fontId="30" type="noConversion"/>
  </si>
  <si>
    <t>HOSTNAME</t>
    <phoneticPr fontId="25" type="noConversion"/>
  </si>
  <si>
    <t>Windows Server 2012 R2</t>
    <phoneticPr fontId="25" type="noConversion"/>
  </si>
  <si>
    <t xml:space="preserve">
Geust 계정을 사용하지 않으므로 양호하다.
Account active               No
</t>
    <phoneticPr fontId="25" type="noConversion"/>
  </si>
  <si>
    <t xml:space="preserve">
기본관리자 계정명(Administrator)을 변경하여 사용하지 않으므로 취약하다.
User accounts for \\WIN-CCBVPL1S3DG
-------------------------------------------------------------------------------
Administrator            Guest
</t>
    <phoneticPr fontId="25" type="noConversion"/>
  </si>
  <si>
    <t xml:space="preserve">
관리자 그룹에 최소한의 관리자 계정만 존재하므로 양호하다.
Alias name     Administrators
-------------------------------------------------------------------------------
Administrator
</t>
    <phoneticPr fontId="25" type="noConversion"/>
  </si>
  <si>
    <t xml:space="preserve">
웹 프로세스가 관리자 권한이 부여된 계정으로 구동되고 있으므로 취약하다.
    ObjectName    REG_SZ    LocalSystem
Alias name     Administrators
Comment        컴퓨터/도메인에 모든 액세스 권한을 가진 관리자입니다.
Members
-------------------------------------------------------------------------------
Administrator
</t>
    <phoneticPr fontId="25" type="noConversion"/>
  </si>
  <si>
    <t>취약</t>
    <phoneticPr fontId="32" type="noConversion"/>
  </si>
  <si>
    <t xml:space="preserve">
.asa 매핑이 존재하지 않아 취약하다
</t>
    <phoneticPr fontId="32" type="noConversion"/>
  </si>
  <si>
    <t xml:space="preserve">
해당 사이트에 가상디렉터리가 존재하지 않아 양호하다
</t>
    <phoneticPr fontId="25" type="noConversion"/>
  </si>
  <si>
    <t>취약</t>
    <phoneticPr fontId="25" type="noConversion"/>
  </si>
  <si>
    <t>확인</t>
    <phoneticPr fontId="25" type="noConversion"/>
  </si>
  <si>
    <t xml:space="preserve">
특정 IP 주소에서만 FTP 서버에 접속하도록 접근제어 설정을 적용하고 있지 않으므로 취약하다.
                &lt;section name="ipSecurity" overrideModeDefault="Deny" /&gt;
                &lt;section name="dynamicIpSecurity" overrideModeDefault="Deny" /&gt;
                &lt;section name="ipSecurity" overrideModeDefault="Deny" /&gt;
            &lt;ipSecurity /&gt;
            &lt;ipSecurity /&gt;
</t>
    <phoneticPr fontId="25" type="noConversion"/>
  </si>
  <si>
    <t xml:space="preserve">
웹 서비스 에러 페이지가 별도로 지정되어 있으므로 양호하다.
            &lt;error statusCode="401" prefixLanguageFilePath="%SystemDrive%\inetpub\custerr" path="401.htm" /&gt;
            &lt;error statusCode="403" prefixLanguageFilePath="%SystemDrive%\inetpub\custerr" path="403.htm" /&gt;
            &lt;error statusCode="404" prefixLanguageFilePath="%SystemDrive%\inetpub\custerr" path="404.htm" /&gt;
            &lt;error statusCode="405" prefixLanguageFilePath="%SystemDrive%\inetpub\custerr" path="405.htm" /&gt;
            &lt;error statusCode="406" prefixLanguageFilePath="%SystemDrive%\inetpub\custerr" path="406.htm" /&gt;
            &lt;error statusCode="412" prefixLanguageFilePath="%SystemDrive%\inetpub\custerr" path="412.htm" /&gt;
            &lt;error statusCode="500" prefixLanguageFilePath="%SystemDrive%\inetpub\custerr" path="500.htm" /&gt;
            &lt;error statusCode="501" prefixLanguageFilePath="%SystemDrive%\inetpub\custerr" path="501.htm" /&gt;
            &lt;error statusCode="502" prefixLanguageFilePath="%SystemDrive%\inetpub\custerr" path="502.htm" /&gt;
            &lt;error statusCode="401" prefixLanguageFilePath="%SystemDrive%\inetpub\custerr" path="401.htm" /&gt;
            &lt;error statusCode="403" prefixLanguageFilePath="%SystemDrive%\inetpub\custerr" path="403.htm" /&gt;
            &lt;error statusCode="404" prefixLanguageFilePath="%SystemDrive%\inetpub\custerr" path="404.htm" /&gt;
            &lt;error statusCode="405" prefixLanguageFilePath="%SystemDrive%\inetpub\custerr" path="405.htm" /&gt;
            &lt;error statusCode="406" prefixLanguageFilePath="%SystemDrive%\inetpub\custerr" path="406.htm" /&gt;
            &lt;error statusCode="412" prefixLanguageFilePath="%SystemDrive%\inetpub\custerr" path="412.htm" /&gt;
            &lt;error statusCode="500" prefixLanguageFilePath="%SystemDrive%\inetpub\custerr" path="500.htm" /&gt;
            &lt;error statusCode="501" prefixLanguageFilePath="%SystemDrive%\inetpub\custerr" path="501.htm" /&gt;
            &lt;error statusCode="502" prefixLanguageFilePath="%SystemDrive%\inetpub\custerr" path="502.htm" /&gt;</t>
    <phoneticPr fontId="25" type="noConversion"/>
  </si>
  <si>
    <t xml:space="preserve">
SNMP 서비스를 사용하고 있으며, 해당 서비스가 업무상 필요한 서비스인지 확인 필요 
(업무상 필요한 경우 양호)
HKEY_LOCAL_MACHINE\SYSTEM\CurrentControlSet\Services\SNMP\Parameters\ValidCommunities
</t>
    <phoneticPr fontId="25" type="noConversion"/>
  </si>
  <si>
    <t>양호</t>
    <phoneticPr fontId="25" type="noConversion"/>
  </si>
  <si>
    <t xml:space="preserve">
특정 호스트로부터 SNMP 패킷을 받아 양호하다
HKEY_LOCAL_MACHINE\SYSTEM\CurrentControlSet\Services\SNMP\Parameters\PermittedManagers
    1    REG_SZ    localhost
</t>
    <phoneticPr fontId="25" type="noConversion"/>
  </si>
  <si>
    <t xml:space="preserve">
"감사 정책"이 설정되어 있지 않으므로 취약하다.
로그온 이벤트 감사                   = 감사 안 함
권한 사용 감사                        = 감사 안 함
정책 변경 감사                        = 감사 안 함
디렉터리 서비스 액세스 감사        = 감사 안 함
계정 로그온 이벤트 감사             = 감사 안 함
계정 관리 감사                        = 감사 안 함
AuditLogonEvents = 0
AuditPrivilegeUse = 0
AuditPolicyChange = 0
AuditDSAccess = 0
AuditAccountLogon = 0
AuditAccountManage = 0
</t>
    <phoneticPr fontId="25" type="noConversion"/>
  </si>
  <si>
    <t xml:space="preserve">
SAM 계정과 공유 관련 정책을 "사용"으로 설정하였으므로 양호하다.
네트워크 액세스: SAM 계정과 공유의 익명 열거 허용 안 함 : 사용 안 함
네트워크 액세스: SAM 계정의 익명 열거 허용 안 함 : 사용
    restrictanonymous    REG_DWORD    0x0
    restrictanonymoussam    REG_DWORD    0x1</t>
    <phoneticPr fontId="25" type="noConversion"/>
  </si>
  <si>
    <t>양호</t>
    <phoneticPr fontId="25" type="noConversion"/>
  </si>
  <si>
    <t>파일서버</t>
    <phoneticPr fontId="25" type="noConversion"/>
  </si>
  <si>
    <t>파일서버</t>
    <phoneticPr fontId="30" type="noConversion"/>
  </si>
  <si>
    <t>파일서버</t>
    <phoneticPr fontId="25" type="noConversion"/>
  </si>
  <si>
    <t xml:space="preserve">
다음의 정책들을 모두 "사용"으로 설정하였으므로 양호하다.
도메인 구성원: 보안 채널 데이터를 디지털 암호화 또는 서명(항상) : 사용
도메인 구성원: 보안 채널 데이터를 디지털 암호화(가능한 경우) : 사용
도메인 구성원: 보안 채널 데이터를 디지털 서명(가능한 경우) : 사용
MACHINE\System\CurrentControlSet\Services\Netlogon\Parameters\RequireSignOrSeal=4,1
MACHINE\System\CurrentControlSet\Services\Netlogon\Parameters\SealSecureChannel=4,1
MACHINE\System\CurrentControlSet\Services\Netlogon\Parameters\SignSecureChannel=4,1
</t>
    <phoneticPr fontId="25" type="noConversion"/>
  </si>
  <si>
    <t xml:space="preserve">
"암호는 복잡성을 만족해야 함" 정책을 "사용"으로 설정하였으므로 양호하다.
PasswordComplexity = 1
</t>
    <phoneticPr fontId="25" type="noConversion"/>
  </si>
  <si>
    <t xml:space="preserve">
"최소 암호 길이" 정책이 "0자리"로 설정하였으므로 취약하다.
MinimumPasswordLength = 0
</t>
    <phoneticPr fontId="25" type="noConversion"/>
  </si>
  <si>
    <t xml:space="preserve">
"최대 암호 사용 기간" 정책을 90일 이하로 설정하였으므로 취약하다.
MaximumPasswordAge = 42
MACHINE\System\CurrentControlSet\Services\Netlogon\Parameters\MaximumPasswordAge=4,30
</t>
    <phoneticPr fontId="25" type="noConversion"/>
  </si>
  <si>
    <t xml:space="preserve">
하드디스크 기본 공유를 제거하지 않았으므로 취약하다.
C$           C:\                             기본 공유 
</t>
    <phoneticPr fontId="25" type="noConversion"/>
  </si>
  <si>
    <t xml:space="preserve">
불필요한 서비스를 사용하지 않으므로 양호하다.
  Application Experience
   Application Host Helper Service
   Background Tasks Infrastructure Service
   Base Filtering Engine
   COM+ Event System
   COM+ System Application
   Cryptographic Services
   DCOM Server Process Launcher
   DHCP Client
   Diagnostic Policy Service
   Distributed Link Tracking Client
   Distributed Transaction Coordinator
   DNS Client
   Group Policy Client
   IP Helper
   Local Session Manager
   Microsoft FTP Service
   Network List Service
   Network Location Awareness
   Network Store Interface Service
   Plug and Play
   Power
   Print Spooler
   Remote Procedure Call (RPC)
   RPC Endpoint Mapper
   Security Accounts Manager
   Server
   Shell Hardware Detection
   SNMP Service
   System Event Notification Service
   System Events Broker
   Task Scheduler
   TCP/IP NetBIOS Helper
   Themes
   User Access Logging Service
   User Profile Service
   VMware Alias Manager and Ticket Service
   VMware Tools
   VMware 물리적 디스크 도우미 서비스
   Windows Connection Manager
   Windows Event Log
   Windows Firewall
   Windows Font Cache Service
   Windows Management Instrumentation
   Windows Modules Installer
   Windows Process Activation Service
   Windows Remote Management (WS-Management)
   Workstation
   World Wide Web Publishing Service</t>
    <phoneticPr fontId="25" type="noConversion"/>
  </si>
  <si>
    <t xml:space="preserve">
IIS 서비스를 사용하고 있어 취약하다.
World Wide Web Publishing Service
</t>
    <phoneticPr fontId="25" type="noConversion"/>
  </si>
  <si>
    <t xml:space="preserve">
"디렉토리 검색"이 체크되어 있지 않으므로 양호하다
</t>
    <phoneticPr fontId="25" type="noConversion"/>
  </si>
  <si>
    <t xml:space="preserve">
불필요한 파일이 존재하므로 취약하다.
c:\inetpub\iissamples 
</t>
    <phoneticPr fontId="25" type="noConversion"/>
  </si>
  <si>
    <t xml:space="preserve">
취약한 매핑(.stm .shtm .shtml)이 존재하지 않으므로 양호하다.
</t>
    <phoneticPr fontId="25" type="noConversion"/>
  </si>
  <si>
    <t xml:space="preserve">
DisableWebDav가 활성화되어 있으므로 취약하다
</t>
    <phoneticPr fontId="25" type="noConversion"/>
  </si>
  <si>
    <t xml:space="preserve">
NetBIOS 바인딩 서비스를 "사용 안 함"으로 설정하였으므로 양호하다.
    NetbiosOptions    REG_DWORD    0x2
</t>
    <phoneticPr fontId="32" type="noConversion"/>
  </si>
  <si>
    <t xml:space="preserve">
Windows Server 2008 버전의 최신 서비스팩을 적용하고 있으므로 양호하다.
OS 이름:                 Microsoft Windows Server 2012 R2 Standard
OS 버전:                 6.3.9600 N/A 빌드 9600
</t>
    <phoneticPr fontId="25" type="noConversion"/>
  </si>
  <si>
    <t xml:space="preserve">
SNMP 서비스를 커뮤니티 스트링을 설정하고 있지 않으므로 취약하다.
</t>
    <phoneticPr fontId="25" type="noConversion"/>
  </si>
  <si>
    <t xml:space="preserve">
최신 HOT-FIX를 적용하고 있으므로 양호하다.
</t>
    <phoneticPr fontId="32" type="noConversion"/>
  </si>
  <si>
    <t xml:space="preserve">
"이벤트 뷰어"의 "최대 로그 크기"를 다음과 같이 설정하였으므로 양호하다.
    MaxSize    REG_DWORD    0x1400000
    MaxSize    REG_DWORD    0x1400000
    MaxSize    REG_DWORD    0x1400000
</t>
    <phoneticPr fontId="25" type="noConversion"/>
  </si>
  <si>
    <t xml:space="preserve">
Remote Registry 서비스를 사용 중이므로 취약하다.
   Remote Procedure Call (RPC)
   Windows Remote Management (WS-Management)</t>
    <phoneticPr fontId="25" type="noConversion"/>
  </si>
  <si>
    <t>확인</t>
    <phoneticPr fontId="25" type="noConversion"/>
  </si>
  <si>
    <t>백식 프로그램 설치가 되어있는지 확인</t>
    <phoneticPr fontId="25" type="noConversion"/>
  </si>
  <si>
    <t xml:space="preserve">
SAM 파일 접근권한에 Administrator, System 그룹 만 설정되어있엉 양호하다
C:\Windows\system32\config\SAM NT AUTHORITY\SYSTEM:F 
                               BUILTIN\Administrators:F 
</t>
    <phoneticPr fontId="25" type="noConversion"/>
  </si>
  <si>
    <t>양호</t>
    <phoneticPr fontId="25" type="noConversion"/>
  </si>
  <si>
    <t xml:space="preserve">
“로그온 시간이 만료되면 클라이언트 연결 끊기” 정책이 "사용안함"으로 “세션 연결을 중단하기 전에 필요한 유휴 시간”이 "15"분이 설정되어있지 않아 취약함
    autodisconnect    REG_DWORD    0xf
    enableforcedlogoff    REG_DWORD    0x1
</t>
    <phoneticPr fontId="25" type="noConversion"/>
  </si>
  <si>
    <t xml:space="preserve">
서버 접속시 경고 메시지 문구가 삽입되어 있지 않으므로 취약하다.
    LegalNoticeCaption    REG_SZ    
    LegalNoticeText    REG_SZ    
    legalnoticecaption    REG_SZ    
    legalnoticetext    REG_SZ 
</t>
    <phoneticPr fontId="25" type="noConversion"/>
  </si>
  <si>
    <t xml:space="preserve">
"LAN Manager 인증 수준" 정책에 "NTLMv2 응답만 보냄"이 설정되어 있어 양호하다
MACHINE\System\CurrentControlSet\Control\Lsa\LmCompatibilityLevel=4,3
</t>
    <phoneticPr fontId="25" type="noConversion"/>
  </si>
  <si>
    <t xml:space="preserve">
"터미널 서비스 구성"의 암호화 수준이 "기본값:클라이언트 호환 가능"으로 설정하였으므로 양호하다.
MinEncryptionLevel REG_DWORD 0x2
</t>
    <phoneticPr fontId="25" type="noConversion"/>
  </si>
  <si>
    <t>192.168.60.140</t>
    <phoneticPr fontId="25" type="noConversion"/>
  </si>
  <si>
    <t>파일서버</t>
    <phoneticPr fontId="25" type="noConversion"/>
  </si>
  <si>
    <t>2018.10.</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</si>
</sst>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76" formatCode="0_);[Red]\(0\)"/>
  </numFmts>
  <fonts count="49" x14ac:knownFonts="1">
    <font>
      <sz val="11"/>
      <color theme="1"/>
      <name val="맑은 고딕"/>
      <family val="2"/>
      <charset val="129"/>
      <scheme val="minor"/>
    </font>
    <font>
      <sz val="11"/>
      <name val="돋움"/>
      <family val="3"/>
      <charset val="129"/>
    </font>
    <font>
      <sz val="10"/>
      <name val="Helv"/>
      <family val="2"/>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1"/>
      <color theme="1"/>
      <name val="맑은 고딕"/>
      <family val="3"/>
      <charset val="129"/>
      <scheme val="minor"/>
    </font>
    <font>
      <sz val="9"/>
      <name val="돋움"/>
      <family val="3"/>
      <charset val="129"/>
    </font>
    <font>
      <sz val="10"/>
      <name val="Arial"/>
      <family val="2"/>
    </font>
    <font>
      <sz val="10"/>
      <name val="굴림체"/>
      <family val="3"/>
      <charset val="129"/>
    </font>
    <font>
      <sz val="9"/>
      <color indexed="8"/>
      <name val="맑은 고딕"/>
      <family val="3"/>
      <charset val="129"/>
    </font>
    <font>
      <sz val="8"/>
      <name val="맑은 고딕"/>
      <family val="2"/>
      <charset val="129"/>
      <scheme val="minor"/>
    </font>
    <font>
      <sz val="9"/>
      <name val="맑은 고딕"/>
      <family val="3"/>
      <charset val="129"/>
    </font>
    <font>
      <b/>
      <sz val="9"/>
      <name val="맑은 고딕"/>
      <family val="3"/>
      <charset val="129"/>
    </font>
    <font>
      <sz val="11"/>
      <color theme="1"/>
      <name val="맑은 고딕"/>
      <family val="2"/>
      <charset val="129"/>
      <scheme val="minor"/>
    </font>
    <font>
      <sz val="10"/>
      <color theme="1"/>
      <name val="맑은 고딕"/>
      <family val="3"/>
      <charset val="129"/>
      <scheme val="minor"/>
    </font>
    <font>
      <sz val="8"/>
      <name val="맑은 고딕"/>
      <family val="3"/>
      <charset val="129"/>
    </font>
    <font>
      <sz val="9"/>
      <color theme="1"/>
      <name val="맑은 고딕"/>
      <family val="3"/>
      <charset val="129"/>
      <scheme val="minor"/>
    </font>
    <font>
      <sz val="8"/>
      <name val="돋움"/>
      <family val="3"/>
      <charset val="129"/>
    </font>
    <font>
      <sz val="9"/>
      <name val="맑은 고딕"/>
      <family val="3"/>
      <charset val="129"/>
      <scheme val="major"/>
    </font>
    <font>
      <b/>
      <sz val="9"/>
      <name val="맑은 고딕"/>
      <family val="3"/>
      <charset val="129"/>
      <scheme val="major"/>
    </font>
    <font>
      <sz val="9"/>
      <color theme="1"/>
      <name val="맑은 고딕"/>
      <family val="3"/>
      <charset val="129"/>
      <scheme val="major"/>
    </font>
    <font>
      <sz val="9"/>
      <color indexed="8"/>
      <name val="맑은 고딕"/>
      <family val="3"/>
      <charset val="129"/>
      <scheme val="major"/>
    </font>
    <font>
      <b/>
      <sz val="28"/>
      <color theme="1"/>
      <name val="맑은 고딕"/>
      <family val="3"/>
      <charset val="129"/>
      <scheme val="minor"/>
    </font>
    <font>
      <b/>
      <sz val="20"/>
      <color theme="1"/>
      <name val="맑은 고딕"/>
      <family val="3"/>
      <charset val="129"/>
      <scheme val="minor"/>
    </font>
    <font>
      <b/>
      <sz val="20"/>
      <color theme="1"/>
      <name val="맑은 고딕"/>
      <family val="3"/>
      <charset val="129"/>
      <scheme val="major"/>
    </font>
    <font>
      <b/>
      <sz val="16"/>
      <name val="맑은 고딕"/>
      <family val="3"/>
      <charset val="129"/>
    </font>
    <font>
      <b/>
      <sz val="20"/>
      <name val="맑은 고딕"/>
      <family val="3"/>
      <charset val="129"/>
    </font>
    <font>
      <b/>
      <sz val="26"/>
      <color theme="1"/>
      <name val="맑은 고딕"/>
      <family val="3"/>
      <charset val="129"/>
      <scheme val="minor"/>
    </font>
    <font>
      <b/>
      <sz val="9"/>
      <color theme="1"/>
      <name val="맑은 고딕"/>
      <family val="3"/>
      <charset val="129"/>
      <scheme val="minor"/>
    </font>
    <font>
      <sz val="11"/>
      <color theme="1"/>
      <name val="맑은 고딕"/>
      <family val="2"/>
      <scheme val="minor"/>
    </font>
    <font>
      <b/>
      <sz val="9"/>
      <color indexed="8"/>
      <name val="맑은 고딕"/>
      <family val="3"/>
      <charset val="129"/>
      <scheme val="major"/>
    </font>
    <font>
      <sz val="10"/>
      <color indexed="8"/>
      <name val="맑은 고딕"/>
      <family val="3"/>
      <charset val="129"/>
    </font>
    <font>
      <b/>
      <sz val="9"/>
      <color indexed="10"/>
      <name val="맑은 고딕"/>
      <family val="3"/>
      <charset val="129"/>
    </font>
    <font>
      <sz val="9"/>
      <color rgb="FF000000"/>
      <name val="맑은 고딕"/>
      <family val="3"/>
      <charset val="129"/>
      <scheme val="major"/>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4" tint="0.79998168889431442"/>
        <bgColor indexed="64"/>
      </patternFill>
    </fill>
    <fill>
      <patternFill patternType="solid">
        <fgColor theme="5" tint="0.79998168889431442"/>
        <bgColor indexed="64"/>
      </patternFill>
    </fill>
    <fill>
      <patternFill patternType="solid">
        <fgColor indexed="27"/>
        <bgColor indexed="64"/>
      </patternFill>
    </fill>
    <fill>
      <patternFill patternType="solid">
        <fgColor theme="0"/>
        <bgColor indexed="64"/>
      </patternFill>
    </fill>
    <fill>
      <patternFill patternType="solid">
        <fgColor rgb="FFFFFFFF"/>
        <bgColor indexed="64"/>
      </patternFill>
    </fill>
  </fills>
  <borders count="39">
    <border>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medium">
        <color auto="1"/>
      </bottom>
      <diagonal/>
    </border>
    <border>
      <left style="dotted">
        <color indexed="64"/>
      </left>
      <right style="dotted">
        <color indexed="64"/>
      </right>
      <top style="dotted">
        <color indexed="64"/>
      </top>
      <bottom style="medium">
        <color auto="1"/>
      </bottom>
      <diagonal/>
    </border>
    <border>
      <left style="dotted">
        <color indexed="64"/>
      </left>
      <right/>
      <top style="dotted">
        <color indexed="64"/>
      </top>
      <bottom style="medium">
        <color auto="1"/>
      </bottom>
      <diagonal/>
    </border>
    <border>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top style="medium">
        <color indexed="64"/>
      </top>
      <bottom style="dotted">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top/>
      <bottom style="dotted">
        <color indexed="64"/>
      </bottom>
      <diagonal/>
    </border>
    <border>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
      <left/>
      <right/>
      <top/>
      <bottom style="medium">
        <color auto="1"/>
      </bottom>
      <diagonal/>
    </border>
    <border>
      <left/>
      <right/>
      <top style="medium">
        <color auto="1"/>
      </top>
      <bottom/>
      <diagonal/>
    </border>
    <border>
      <left/>
      <right/>
      <top style="double">
        <color auto="1"/>
      </top>
      <bottom style="double">
        <color auto="1"/>
      </bottom>
      <diagonal/>
    </border>
    <border>
      <left/>
      <right/>
      <top/>
      <bottom style="medium">
        <color indexed="64"/>
      </bottom>
      <diagonal/>
    </border>
    <border>
      <left/>
      <right/>
      <top style="medium">
        <color indexed="64"/>
      </top>
      <bottom style="medium">
        <color indexed="64"/>
      </bottom>
      <diagonal/>
    </border>
    <border>
      <left/>
      <right style="dotted">
        <color indexed="64"/>
      </right>
      <top/>
      <bottom style="medium">
        <color indexed="64"/>
      </bottom>
      <diagonal/>
    </border>
    <border>
      <left style="dotted">
        <color indexed="64"/>
      </left>
      <right style="dotted">
        <color indexed="64"/>
      </right>
      <top/>
      <bottom style="medium">
        <color indexed="64"/>
      </bottom>
      <diagonal/>
    </border>
    <border>
      <left style="dotted">
        <color indexed="64"/>
      </left>
      <right style="dotted">
        <color indexed="64"/>
      </right>
      <top/>
      <bottom/>
      <diagonal/>
    </border>
    <border>
      <left/>
      <right style="dotted">
        <color indexed="64"/>
      </right>
      <top style="medium">
        <color indexed="64"/>
      </top>
      <bottom/>
      <diagonal/>
    </border>
    <border>
      <left/>
      <right style="dotted">
        <color indexed="64"/>
      </right>
      <top/>
      <bottom/>
      <diagonal/>
    </border>
    <border>
      <left style="dotted">
        <color indexed="64"/>
      </left>
      <right/>
      <top style="medium">
        <color indexed="64"/>
      </top>
      <bottom/>
      <diagonal/>
    </border>
    <border>
      <left/>
      <right style="dotted">
        <color indexed="64"/>
      </right>
      <top style="dotted">
        <color indexed="64"/>
      </top>
      <bottom/>
      <diagonal/>
    </border>
    <border>
      <left style="dotted">
        <color indexed="64"/>
      </left>
      <right/>
      <top style="dotted">
        <color indexed="64"/>
      </top>
      <bottom/>
      <diagonal/>
    </border>
    <border>
      <left style="dotted">
        <color indexed="64"/>
      </left>
      <right style="dotted">
        <color indexed="64"/>
      </right>
      <top style="medium">
        <color auto="1"/>
      </top>
      <bottom/>
      <diagonal/>
    </border>
  </borders>
  <cellStyleXfs count="157">
    <xf numFmtId="0" fontId="0" fillId="0" borderId="0">
      <alignment vertical="center"/>
    </xf>
    <xf numFmtId="0" fontId="1" fillId="0" borderId="0">
      <alignment vertical="center"/>
    </xf>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9" borderId="0" applyNumberFormat="0" applyBorder="0" applyAlignment="0" applyProtection="0">
      <alignment vertical="center"/>
    </xf>
    <xf numFmtId="0" fontId="5" fillId="0" borderId="0" applyNumberFormat="0" applyFill="0" applyBorder="0" applyAlignment="0" applyProtection="0">
      <alignment vertical="center"/>
    </xf>
    <xf numFmtId="0" fontId="6" fillId="20" borderId="1" applyNumberFormat="0" applyAlignment="0" applyProtection="0">
      <alignment vertical="center"/>
    </xf>
    <xf numFmtId="0" fontId="7" fillId="3" borderId="0" applyNumberFormat="0" applyBorder="0" applyAlignment="0" applyProtection="0">
      <alignment vertical="center"/>
    </xf>
    <xf numFmtId="0" fontId="1" fillId="21" borderId="2" applyNumberFormat="0" applyFont="0" applyAlignment="0" applyProtection="0">
      <alignment vertical="center"/>
    </xf>
    <xf numFmtId="0" fontId="8" fillId="22" borderId="0" applyNumberFormat="0" applyBorder="0" applyAlignment="0" applyProtection="0">
      <alignment vertical="center"/>
    </xf>
    <xf numFmtId="0" fontId="9" fillId="0" borderId="0" applyNumberFormat="0" applyFill="0" applyBorder="0" applyAlignment="0" applyProtection="0">
      <alignment vertical="center"/>
    </xf>
    <xf numFmtId="0" fontId="10" fillId="23" borderId="3" applyNumberFormat="0" applyAlignment="0" applyProtection="0">
      <alignment vertical="center"/>
    </xf>
    <xf numFmtId="0" fontId="2" fillId="0" borderId="0"/>
    <xf numFmtId="0" fontId="11" fillId="0" borderId="4" applyNumberFormat="0" applyFill="0" applyAlignment="0" applyProtection="0">
      <alignment vertical="center"/>
    </xf>
    <xf numFmtId="0" fontId="12" fillId="0" borderId="5" applyNumberFormat="0" applyFill="0" applyAlignment="0" applyProtection="0">
      <alignment vertical="center"/>
    </xf>
    <xf numFmtId="0" fontId="13" fillId="7" borderId="1" applyNumberFormat="0" applyAlignment="0" applyProtection="0">
      <alignment vertical="center"/>
    </xf>
    <xf numFmtId="0" fontId="14" fillId="0" borderId="0" applyNumberFormat="0" applyFill="0" applyBorder="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7" fillId="0" borderId="0" applyNumberFormat="0" applyFill="0" applyBorder="0" applyAlignment="0" applyProtection="0">
      <alignment vertical="center"/>
    </xf>
    <xf numFmtId="0" fontId="18" fillId="4" borderId="0" applyNumberFormat="0" applyBorder="0" applyAlignment="0" applyProtection="0">
      <alignment vertical="center"/>
    </xf>
    <xf numFmtId="0" fontId="19" fillId="20" borderId="9" applyNumberFormat="0" applyAlignment="0" applyProtection="0">
      <alignment vertical="center"/>
    </xf>
    <xf numFmtId="0" fontId="20" fillId="0" borderId="0"/>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1" fillId="0" borderId="0">
      <alignment vertical="center"/>
    </xf>
    <xf numFmtId="0" fontId="1" fillId="0" borderId="0"/>
    <xf numFmtId="9" fontId="1" fillId="0" borderId="0" applyFont="0" applyFill="0" applyBorder="0" applyAlignment="0" applyProtection="0">
      <alignment vertical="center"/>
    </xf>
    <xf numFmtId="0" fontId="3" fillId="6" borderId="0" applyNumberFormat="0" applyBorder="0" applyAlignment="0" applyProtection="0">
      <alignment vertical="center"/>
    </xf>
    <xf numFmtId="0" fontId="21" fillId="0" borderId="0">
      <alignment vertical="center"/>
    </xf>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9" borderId="0" applyNumberFormat="0" applyBorder="0" applyAlignment="0" applyProtection="0">
      <alignment vertical="center"/>
    </xf>
    <xf numFmtId="0" fontId="5" fillId="0" borderId="0" applyNumberFormat="0" applyFill="0" applyBorder="0" applyAlignment="0" applyProtection="0">
      <alignment vertical="center"/>
    </xf>
    <xf numFmtId="0" fontId="6" fillId="20" borderId="1" applyNumberFormat="0" applyAlignment="0" applyProtection="0">
      <alignment vertical="center"/>
    </xf>
    <xf numFmtId="0" fontId="7" fillId="3" borderId="0" applyNumberFormat="0" applyBorder="0" applyAlignment="0" applyProtection="0">
      <alignment vertical="center"/>
    </xf>
    <xf numFmtId="0" fontId="1" fillId="21" borderId="2" applyNumberFormat="0" applyFont="0" applyAlignment="0" applyProtection="0">
      <alignment vertical="center"/>
    </xf>
    <xf numFmtId="0" fontId="8" fillId="22" borderId="0" applyNumberFormat="0" applyBorder="0" applyAlignment="0" applyProtection="0">
      <alignment vertical="center"/>
    </xf>
    <xf numFmtId="0" fontId="9" fillId="0" borderId="0" applyNumberFormat="0" applyFill="0" applyBorder="0" applyAlignment="0" applyProtection="0">
      <alignment vertical="center"/>
    </xf>
    <xf numFmtId="0" fontId="10" fillId="23" borderId="3" applyNumberFormat="0" applyAlignment="0" applyProtection="0">
      <alignment vertical="center"/>
    </xf>
    <xf numFmtId="41" fontId="1" fillId="0" borderId="0" applyFont="0" applyFill="0" applyBorder="0" applyAlignment="0" applyProtection="0">
      <alignment vertical="center"/>
    </xf>
    <xf numFmtId="0" fontId="22" fillId="0" borderId="0"/>
    <xf numFmtId="0" fontId="11" fillId="0" borderId="4" applyNumberFormat="0" applyFill="0" applyAlignment="0" applyProtection="0">
      <alignment vertical="center"/>
    </xf>
    <xf numFmtId="0" fontId="12" fillId="0" borderId="5" applyNumberFormat="0" applyFill="0" applyAlignment="0" applyProtection="0">
      <alignment vertical="center"/>
    </xf>
    <xf numFmtId="0" fontId="13" fillId="7" borderId="1" applyNumberFormat="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4" borderId="0" applyNumberFormat="0" applyBorder="0" applyAlignment="0" applyProtection="0">
      <alignment vertical="center"/>
    </xf>
    <xf numFmtId="0" fontId="19" fillId="20" borderId="9" applyNumberFormat="0" applyAlignment="0" applyProtection="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1" fillId="0" borderId="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alignment vertical="center"/>
    </xf>
    <xf numFmtId="0" fontId="22" fillId="0" borderId="0">
      <alignment vertical="center"/>
    </xf>
    <xf numFmtId="0" fontId="22" fillId="0" borderId="0">
      <alignment vertical="center"/>
    </xf>
    <xf numFmtId="0" fontId="1" fillId="0" borderId="0">
      <alignment vertical="center"/>
    </xf>
    <xf numFmtId="0" fontId="21" fillId="0" borderId="0">
      <alignment vertical="center"/>
    </xf>
    <xf numFmtId="0" fontId="23" fillId="0" borderId="0">
      <alignment vertical="center"/>
    </xf>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0" fontId="22" fillId="0" borderId="0" applyNumberFormat="0" applyFont="0" applyFill="0" applyBorder="0" applyAlignment="0" applyProtection="0"/>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4" fillId="0" borderId="0">
      <alignment vertical="center"/>
    </xf>
    <xf numFmtId="0" fontId="1" fillId="0" borderId="0">
      <alignment vertical="center"/>
    </xf>
    <xf numFmtId="0" fontId="21" fillId="0" borderId="0">
      <alignment vertical="center"/>
    </xf>
    <xf numFmtId="0" fontId="21" fillId="0" borderId="0">
      <alignment vertical="center"/>
    </xf>
    <xf numFmtId="0" fontId="20" fillId="0" borderId="0"/>
    <xf numFmtId="0" fontId="1" fillId="0" borderId="0">
      <alignment vertical="center"/>
    </xf>
    <xf numFmtId="0" fontId="21" fillId="0" borderId="0">
      <alignment vertical="center"/>
    </xf>
    <xf numFmtId="0" fontId="20" fillId="0" borderId="0">
      <alignment vertical="center"/>
    </xf>
    <xf numFmtId="0" fontId="1" fillId="0" borderId="0">
      <alignment vertical="center"/>
    </xf>
    <xf numFmtId="0" fontId="20" fillId="0" borderId="0">
      <alignment vertical="center"/>
    </xf>
    <xf numFmtId="0" fontId="21" fillId="0" borderId="0">
      <alignment vertical="center"/>
    </xf>
    <xf numFmtId="0" fontId="21" fillId="0" borderId="0">
      <alignment vertical="center"/>
    </xf>
    <xf numFmtId="0" fontId="21" fillId="0" borderId="0">
      <alignment vertical="center"/>
    </xf>
    <xf numFmtId="9" fontId="28" fillId="0" borderId="0" applyFont="0" applyFill="0" applyBorder="0" applyAlignment="0" applyProtection="0">
      <alignment vertical="center"/>
    </xf>
    <xf numFmtId="0" fontId="1" fillId="0" borderId="0">
      <alignment vertical="center"/>
    </xf>
    <xf numFmtId="41" fontId="28" fillId="0" borderId="0" applyFont="0" applyFill="0" applyBorder="0" applyAlignment="0" applyProtection="0">
      <alignment vertical="center"/>
    </xf>
    <xf numFmtId="0" fontId="3" fillId="6" borderId="0" applyNumberFormat="0" applyBorder="0" applyAlignment="0" applyProtection="0">
      <alignment vertical="center"/>
    </xf>
    <xf numFmtId="0" fontId="3" fillId="26" borderId="0" applyNumberFormat="0" applyBorder="0" applyAlignment="0" applyProtection="0">
      <alignment vertical="center"/>
    </xf>
    <xf numFmtId="0" fontId="28" fillId="0" borderId="0">
      <alignment vertical="center"/>
    </xf>
    <xf numFmtId="0" fontId="3" fillId="6" borderId="0" applyNumberFormat="0" applyBorder="0" applyAlignment="0" applyProtection="0">
      <alignment vertical="center"/>
    </xf>
    <xf numFmtId="9" fontId="20" fillId="0" borderId="0" applyFont="0" applyFill="0" applyBorder="0" applyAlignment="0" applyProtection="0">
      <alignment vertical="center"/>
    </xf>
    <xf numFmtId="41" fontId="20" fillId="0" borderId="0" applyFont="0" applyFill="0" applyBorder="0" applyAlignment="0" applyProtection="0">
      <alignment vertical="center"/>
    </xf>
    <xf numFmtId="0" fontId="28"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8" fillId="0" borderId="0">
      <alignment vertical="center"/>
    </xf>
    <xf numFmtId="0" fontId="44" fillId="0" borderId="0"/>
  </cellStyleXfs>
  <cellXfs count="157">
    <xf numFmtId="0" fontId="0" fillId="0" borderId="0" xfId="0">
      <alignment vertical="center"/>
    </xf>
    <xf numFmtId="0" fontId="31" fillId="0" borderId="0" xfId="0" applyFont="1">
      <alignment vertical="center"/>
    </xf>
    <xf numFmtId="0" fontId="35" fillId="24" borderId="11" xfId="0" applyFont="1" applyFill="1" applyBorder="1" applyAlignment="1">
      <alignment horizontal="center" vertical="center" wrapText="1"/>
    </xf>
    <xf numFmtId="0" fontId="0" fillId="0" borderId="25" xfId="0" applyBorder="1">
      <alignment vertical="center"/>
    </xf>
    <xf numFmtId="0" fontId="35" fillId="0" borderId="11" xfId="0" applyFont="1" applyFill="1" applyBorder="1" applyAlignment="1">
      <alignment horizontal="center" vertical="center" wrapText="1"/>
    </xf>
    <xf numFmtId="0" fontId="0" fillId="0" borderId="26" xfId="0" applyBorder="1">
      <alignment vertical="center"/>
    </xf>
    <xf numFmtId="0" fontId="0" fillId="0" borderId="0" xfId="0" applyBorder="1">
      <alignment vertical="center"/>
    </xf>
    <xf numFmtId="0" fontId="0" fillId="0" borderId="0" xfId="0" applyBorder="1" applyAlignment="1">
      <alignment vertical="center"/>
    </xf>
    <xf numFmtId="0" fontId="37" fillId="0" borderId="0" xfId="0" applyFont="1" applyAlignment="1">
      <alignment vertical="center"/>
    </xf>
    <xf numFmtId="0" fontId="0" fillId="0" borderId="0" xfId="0" applyAlignment="1">
      <alignment vertical="center"/>
    </xf>
    <xf numFmtId="0" fontId="35" fillId="0" borderId="0" xfId="0" applyFont="1">
      <alignment vertical="center"/>
    </xf>
    <xf numFmtId="0" fontId="33" fillId="0" borderId="22" xfId="50" applyFont="1" applyBorder="1" applyAlignment="1">
      <alignment horizontal="center" vertical="center" wrapText="1"/>
    </xf>
    <xf numFmtId="0" fontId="33" fillId="0" borderId="23" xfId="50" applyFont="1" applyBorder="1" applyAlignment="1">
      <alignment horizontal="center" vertical="center" wrapText="1"/>
    </xf>
    <xf numFmtId="0" fontId="33" fillId="0" borderId="24" xfId="50" applyFont="1" applyBorder="1" applyAlignment="1">
      <alignment horizontal="center" vertical="center" wrapText="1"/>
    </xf>
    <xf numFmtId="0" fontId="33" fillId="0" borderId="19" xfId="50" applyFont="1" applyBorder="1" applyAlignment="1">
      <alignment horizontal="center" vertical="center"/>
    </xf>
    <xf numFmtId="0" fontId="33" fillId="0" borderId="20" xfId="50" applyFont="1" applyBorder="1" applyAlignment="1">
      <alignment horizontal="center" vertical="center"/>
    </xf>
    <xf numFmtId="0" fontId="33" fillId="0" borderId="21" xfId="50" applyFont="1" applyBorder="1" applyAlignment="1">
      <alignment horizontal="center" vertical="center"/>
    </xf>
    <xf numFmtId="0" fontId="33" fillId="0" borderId="10" xfId="50" applyFont="1" applyBorder="1" applyAlignment="1">
      <alignment horizontal="center" vertical="center"/>
    </xf>
    <xf numFmtId="0" fontId="33" fillId="0" borderId="11" xfId="50" applyFont="1" applyBorder="1" applyAlignment="1">
      <alignment horizontal="center" vertical="center"/>
    </xf>
    <xf numFmtId="0" fontId="33" fillId="0" borderId="12" xfId="50" applyFont="1" applyBorder="1" applyAlignment="1">
      <alignment horizontal="center" vertical="center"/>
    </xf>
    <xf numFmtId="0" fontId="33" fillId="0" borderId="13" xfId="50" applyFont="1" applyBorder="1" applyAlignment="1">
      <alignment horizontal="center" vertical="center"/>
    </xf>
    <xf numFmtId="0" fontId="33" fillId="0" borderId="14" xfId="50" applyFont="1" applyBorder="1" applyAlignment="1">
      <alignment horizontal="center" vertical="center"/>
    </xf>
    <xf numFmtId="0" fontId="33" fillId="0" borderId="15" xfId="50" applyFont="1" applyBorder="1" applyAlignment="1">
      <alignment horizontal="center" vertical="center"/>
    </xf>
    <xf numFmtId="0" fontId="35" fillId="0" borderId="0" xfId="0" applyFont="1" applyAlignment="1">
      <alignment horizontal="center" vertical="center"/>
    </xf>
    <xf numFmtId="0" fontId="40" fillId="0" borderId="25" xfId="142" applyFont="1" applyBorder="1" applyAlignment="1">
      <alignment vertical="center"/>
    </xf>
    <xf numFmtId="0" fontId="35" fillId="0" borderId="17" xfId="0" applyFont="1" applyBorder="1" applyAlignment="1">
      <alignment horizontal="center" vertical="center"/>
    </xf>
    <xf numFmtId="0" fontId="35" fillId="0" borderId="11" xfId="0" applyFont="1" applyBorder="1" applyAlignment="1">
      <alignment horizontal="center" vertical="center"/>
    </xf>
    <xf numFmtId="0" fontId="35" fillId="24" borderId="11" xfId="0" applyFont="1" applyFill="1" applyBorder="1" applyAlignment="1">
      <alignment horizontal="center" vertical="center"/>
    </xf>
    <xf numFmtId="9" fontId="29" fillId="24" borderId="17" xfId="141" applyNumberFormat="1" applyFont="1" applyFill="1" applyBorder="1" applyAlignment="1">
      <alignment horizontal="center" vertical="center"/>
    </xf>
    <xf numFmtId="0" fontId="35" fillId="0" borderId="14" xfId="0" applyFont="1" applyFill="1" applyBorder="1" applyAlignment="1">
      <alignment horizontal="center" vertical="center" wrapText="1"/>
    </xf>
    <xf numFmtId="0" fontId="35" fillId="0" borderId="14" xfId="0" applyFont="1" applyBorder="1" applyAlignment="1">
      <alignment horizontal="center" vertical="center"/>
    </xf>
    <xf numFmtId="176" fontId="35" fillId="0" borderId="18" xfId="143" applyNumberFormat="1" applyFont="1" applyBorder="1" applyAlignment="1">
      <alignment horizontal="center" vertical="center"/>
    </xf>
    <xf numFmtId="176" fontId="35" fillId="0" borderId="12" xfId="143" applyNumberFormat="1" applyFont="1" applyBorder="1" applyAlignment="1">
      <alignment horizontal="center" vertical="center"/>
    </xf>
    <xf numFmtId="176" fontId="35" fillId="24" borderId="12" xfId="143" applyNumberFormat="1" applyFont="1" applyFill="1" applyBorder="1" applyAlignment="1">
      <alignment horizontal="center" vertical="center"/>
    </xf>
    <xf numFmtId="0" fontId="35" fillId="0" borderId="18" xfId="0" applyFont="1" applyBorder="1" applyAlignment="1">
      <alignment horizontal="center" vertical="center"/>
    </xf>
    <xf numFmtId="0" fontId="35" fillId="0" borderId="12" xfId="0" applyFont="1" applyBorder="1" applyAlignment="1">
      <alignment horizontal="center" vertical="center"/>
    </xf>
    <xf numFmtId="0" fontId="35" fillId="24" borderId="12" xfId="0" applyFont="1" applyFill="1" applyBorder="1" applyAlignment="1">
      <alignment horizontal="center" vertical="center"/>
    </xf>
    <xf numFmtId="0" fontId="40" fillId="0" borderId="28" xfId="142" applyFont="1" applyBorder="1" applyAlignment="1">
      <alignment vertical="center"/>
    </xf>
    <xf numFmtId="0" fontId="31" fillId="0" borderId="0" xfId="0" applyFont="1" applyBorder="1">
      <alignment vertical="center"/>
    </xf>
    <xf numFmtId="0" fontId="0" fillId="0" borderId="0" xfId="0" applyAlignment="1">
      <alignment horizontal="left" vertical="center"/>
    </xf>
    <xf numFmtId="0" fontId="26" fillId="0" borderId="12" xfId="50" applyFont="1" applyFill="1" applyBorder="1" applyAlignment="1">
      <alignment horizontal="center" vertical="center"/>
    </xf>
    <xf numFmtId="0" fontId="26" fillId="0" borderId="15" xfId="50" applyFont="1" applyFill="1" applyBorder="1" applyAlignment="1">
      <alignment horizontal="center" vertical="center"/>
    </xf>
    <xf numFmtId="0" fontId="33" fillId="24" borderId="12" xfId="50" applyFont="1" applyFill="1" applyBorder="1" applyAlignment="1">
      <alignment vertical="center" wrapText="1"/>
    </xf>
    <xf numFmtId="0" fontId="33" fillId="0" borderId="12" xfId="50" applyFont="1" applyFill="1" applyBorder="1" applyAlignment="1">
      <alignment vertical="center" wrapText="1"/>
    </xf>
    <xf numFmtId="0" fontId="34" fillId="24" borderId="23" xfId="50" applyFont="1" applyFill="1" applyBorder="1" applyAlignment="1">
      <alignment horizontal="center" vertical="center" wrapText="1"/>
    </xf>
    <xf numFmtId="0" fontId="35" fillId="28" borderId="17" xfId="107" applyFont="1" applyFill="1" applyBorder="1" applyAlignment="1">
      <alignment horizontal="center" vertical="center" wrapText="1"/>
    </xf>
    <xf numFmtId="0" fontId="35" fillId="28" borderId="17" xfId="107" applyFont="1" applyFill="1" applyBorder="1" applyAlignment="1">
      <alignment horizontal="left" vertical="center" wrapText="1"/>
    </xf>
    <xf numFmtId="0" fontId="35" fillId="28" borderId="17" xfId="0" applyFont="1" applyFill="1" applyBorder="1" applyAlignment="1">
      <alignment horizontal="center" vertical="center" wrapText="1"/>
    </xf>
    <xf numFmtId="0" fontId="35" fillId="28" borderId="11" xfId="107" applyFont="1" applyFill="1" applyBorder="1" applyAlignment="1">
      <alignment horizontal="center" vertical="center" wrapText="1"/>
    </xf>
    <xf numFmtId="0" fontId="35" fillId="28" borderId="11" xfId="107" applyFont="1" applyFill="1" applyBorder="1" applyAlignment="1">
      <alignment horizontal="left" vertical="center" wrapText="1"/>
    </xf>
    <xf numFmtId="0" fontId="35" fillId="28" borderId="11" xfId="0" applyFont="1" applyFill="1" applyBorder="1" applyAlignment="1">
      <alignment horizontal="center" vertical="center" wrapText="1"/>
    </xf>
    <xf numFmtId="0" fontId="35" fillId="0" borderId="11" xfId="107" applyFont="1" applyFill="1" applyBorder="1" applyAlignment="1">
      <alignment horizontal="left" vertical="center" wrapText="1"/>
    </xf>
    <xf numFmtId="176" fontId="35" fillId="0" borderId="12" xfId="143" applyNumberFormat="1" applyFont="1" applyFill="1" applyBorder="1" applyAlignment="1">
      <alignment horizontal="center" vertical="center"/>
    </xf>
    <xf numFmtId="0" fontId="35" fillId="24" borderId="11" xfId="107" applyFont="1" applyFill="1" applyBorder="1" applyAlignment="1">
      <alignment horizontal="center" vertical="center" wrapText="1"/>
    </xf>
    <xf numFmtId="0" fontId="35" fillId="24" borderId="11" xfId="107" applyFont="1" applyFill="1" applyBorder="1" applyAlignment="1">
      <alignment horizontal="left" vertical="center" wrapText="1"/>
    </xf>
    <xf numFmtId="0" fontId="35" fillId="28" borderId="14" xfId="107" applyFont="1" applyFill="1" applyBorder="1" applyAlignment="1">
      <alignment horizontal="center" vertical="center" wrapText="1"/>
    </xf>
    <xf numFmtId="0" fontId="35" fillId="0" borderId="14" xfId="107" applyFont="1" applyFill="1" applyBorder="1" applyAlignment="1">
      <alignment horizontal="left" vertical="center" wrapText="1"/>
    </xf>
    <xf numFmtId="0" fontId="35" fillId="0" borderId="0" xfId="0" applyFont="1" applyFill="1">
      <alignment vertical="center"/>
    </xf>
    <xf numFmtId="176" fontId="29" fillId="24" borderId="35" xfId="143" applyNumberFormat="1" applyFont="1" applyFill="1" applyBorder="1" applyAlignment="1">
      <alignment horizontal="center" vertical="center"/>
    </xf>
    <xf numFmtId="0" fontId="29" fillId="24" borderId="17" xfId="141" applyNumberFormat="1" applyFont="1" applyFill="1" applyBorder="1" applyAlignment="1">
      <alignment horizontal="center" vertical="center"/>
    </xf>
    <xf numFmtId="9" fontId="29" fillId="24" borderId="11" xfId="141" applyNumberFormat="1" applyFont="1" applyFill="1" applyBorder="1" applyAlignment="1">
      <alignment horizontal="center" vertical="center"/>
    </xf>
    <xf numFmtId="176" fontId="29" fillId="24" borderId="11" xfId="143" applyNumberFormat="1" applyFont="1" applyFill="1" applyBorder="1" applyAlignment="1">
      <alignment horizontal="center" vertical="center"/>
    </xf>
    <xf numFmtId="176" fontId="29" fillId="24" borderId="12" xfId="143" applyNumberFormat="1" applyFont="1" applyFill="1" applyBorder="1" applyAlignment="1">
      <alignment horizontal="center" vertical="center"/>
    </xf>
    <xf numFmtId="0" fontId="29" fillId="24" borderId="11" xfId="141" applyNumberFormat="1" applyFont="1" applyFill="1" applyBorder="1" applyAlignment="1">
      <alignment horizontal="center" vertical="center"/>
    </xf>
    <xf numFmtId="9" fontId="29" fillId="25" borderId="14" xfId="141" applyNumberFormat="1" applyFont="1" applyFill="1" applyBorder="1" applyAlignment="1">
      <alignment horizontal="center" vertical="center"/>
    </xf>
    <xf numFmtId="176" fontId="46" fillId="25" borderId="15" xfId="143" applyNumberFormat="1" applyFont="1" applyFill="1" applyBorder="1" applyAlignment="1">
      <alignment horizontal="center" vertical="center"/>
    </xf>
    <xf numFmtId="0" fontId="29" fillId="25" borderId="14" xfId="141" applyNumberFormat="1" applyFont="1" applyFill="1" applyBorder="1" applyAlignment="1">
      <alignment horizontal="center" vertical="center"/>
    </xf>
    <xf numFmtId="9" fontId="35" fillId="0" borderId="0" xfId="0" applyNumberFormat="1" applyFont="1" applyAlignment="1">
      <alignment horizontal="center" vertical="center"/>
    </xf>
    <xf numFmtId="0" fontId="35" fillId="0" borderId="0" xfId="0" applyFont="1" applyBorder="1" applyAlignment="1">
      <alignment horizontal="center" vertical="center"/>
    </xf>
    <xf numFmtId="0" fontId="26" fillId="0" borderId="18" xfId="50" applyFont="1" applyFill="1" applyBorder="1" applyAlignment="1">
      <alignment horizontal="center" vertical="center" wrapText="1"/>
    </xf>
    <xf numFmtId="0" fontId="26" fillId="0" borderId="0" xfId="50" applyFont="1" applyAlignment="1">
      <alignment horizontal="center" vertical="center"/>
    </xf>
    <xf numFmtId="0" fontId="47" fillId="0" borderId="0" xfId="50" applyFont="1" applyFill="1" applyBorder="1">
      <alignment vertical="center"/>
    </xf>
    <xf numFmtId="0" fontId="47" fillId="0" borderId="0" xfId="50" applyFont="1" applyFill="1" applyBorder="1" applyAlignment="1">
      <alignment vertical="center"/>
    </xf>
    <xf numFmtId="0" fontId="26" fillId="0" borderId="0" xfId="50" applyFont="1">
      <alignment vertical="center"/>
    </xf>
    <xf numFmtId="0" fontId="27" fillId="24" borderId="23" xfId="50" applyFont="1" applyFill="1" applyBorder="1" applyAlignment="1">
      <alignment horizontal="center" vertical="center" wrapText="1"/>
    </xf>
    <xf numFmtId="0" fontId="27" fillId="24" borderId="24" xfId="50" applyFont="1" applyFill="1" applyBorder="1" applyAlignment="1">
      <alignment horizontal="center" vertical="center" wrapText="1"/>
    </xf>
    <xf numFmtId="0" fontId="33" fillId="0" borderId="18" xfId="50" applyFont="1" applyFill="1" applyBorder="1" applyAlignment="1">
      <alignment horizontal="left" vertical="center" wrapText="1"/>
    </xf>
    <xf numFmtId="0" fontId="24" fillId="0" borderId="11" xfId="53" applyFont="1" applyFill="1" applyBorder="1" applyAlignment="1">
      <alignment horizontal="center" vertical="center" wrapText="1"/>
    </xf>
    <xf numFmtId="0" fontId="33" fillId="0" borderId="12" xfId="50" applyFont="1" applyFill="1" applyBorder="1" applyAlignment="1">
      <alignment horizontal="left" vertical="center" wrapText="1"/>
    </xf>
    <xf numFmtId="0" fontId="33" fillId="27" borderId="12" xfId="50" applyFont="1" applyFill="1" applyBorder="1" applyAlignment="1">
      <alignment horizontal="left" vertical="center" wrapText="1"/>
    </xf>
    <xf numFmtId="0" fontId="26" fillId="0" borderId="11" xfId="50" applyFont="1" applyFill="1" applyBorder="1" applyAlignment="1">
      <alignment horizontal="center" vertical="center" wrapText="1"/>
    </xf>
    <xf numFmtId="0" fontId="26" fillId="27" borderId="11" xfId="50" applyFont="1" applyFill="1" applyBorder="1" applyAlignment="1">
      <alignment horizontal="center" vertical="center" wrapText="1"/>
    </xf>
    <xf numFmtId="0" fontId="26" fillId="24" borderId="11" xfId="50" applyFont="1" applyFill="1" applyBorder="1" applyAlignment="1">
      <alignment horizontal="center" vertical="center" wrapText="1"/>
    </xf>
    <xf numFmtId="0" fontId="33" fillId="24" borderId="12" xfId="50" applyFont="1" applyFill="1" applyBorder="1" applyAlignment="1">
      <alignment horizontal="left" vertical="center" wrapText="1"/>
    </xf>
    <xf numFmtId="0" fontId="33" fillId="24" borderId="37" xfId="50" applyFont="1" applyFill="1" applyBorder="1" applyAlignment="1">
      <alignment vertical="center" wrapText="1"/>
    </xf>
    <xf numFmtId="0" fontId="26" fillId="24" borderId="12" xfId="50" applyFont="1" applyFill="1" applyBorder="1" applyAlignment="1">
      <alignment horizontal="center" vertical="center" wrapText="1"/>
    </xf>
    <xf numFmtId="0" fontId="26" fillId="24" borderId="21" xfId="50" applyFont="1" applyFill="1" applyBorder="1" applyAlignment="1">
      <alignment horizontal="center" vertical="center" wrapText="1"/>
    </xf>
    <xf numFmtId="0" fontId="33" fillId="24" borderId="21" xfId="50" applyFont="1" applyFill="1" applyBorder="1" applyAlignment="1">
      <alignment vertical="center" wrapText="1"/>
    </xf>
    <xf numFmtId="0" fontId="24" fillId="24" borderId="11" xfId="53" applyFont="1" applyFill="1" applyBorder="1" applyAlignment="1">
      <alignment horizontal="center" vertical="center"/>
    </xf>
    <xf numFmtId="0" fontId="31" fillId="24" borderId="11" xfId="117" applyFont="1" applyFill="1" applyBorder="1" applyAlignment="1">
      <alignment horizontal="center" vertical="center"/>
    </xf>
    <xf numFmtId="0" fontId="31" fillId="0" borderId="11" xfId="117" applyFont="1" applyBorder="1" applyAlignment="1">
      <alignment horizontal="center" vertical="center"/>
    </xf>
    <xf numFmtId="0" fontId="33" fillId="0" borderId="12" xfId="50" applyFont="1" applyFill="1" applyBorder="1" applyAlignment="1">
      <alignment horizontal="left" vertical="top" wrapText="1"/>
    </xf>
    <xf numFmtId="0" fontId="31" fillId="27" borderId="11" xfId="117" applyFont="1" applyFill="1" applyBorder="1" applyAlignment="1">
      <alignment horizontal="center" vertical="center"/>
    </xf>
    <xf numFmtId="0" fontId="31" fillId="0" borderId="14" xfId="117" applyFont="1" applyBorder="1" applyAlignment="1">
      <alignment horizontal="center" vertical="center"/>
    </xf>
    <xf numFmtId="0" fontId="33" fillId="0" borderId="15" xfId="50" applyFont="1" applyFill="1" applyBorder="1" applyAlignment="1">
      <alignment horizontal="left" vertical="center" wrapText="1"/>
    </xf>
    <xf numFmtId="0" fontId="31" fillId="0" borderId="11" xfId="117" applyFont="1" applyFill="1" applyBorder="1" applyAlignment="1">
      <alignment horizontal="center" vertical="center"/>
    </xf>
    <xf numFmtId="0" fontId="34" fillId="24" borderId="23" xfId="50" applyFont="1" applyFill="1" applyBorder="1" applyAlignment="1">
      <alignment horizontal="center" vertical="center" wrapText="1"/>
    </xf>
    <xf numFmtId="0" fontId="34" fillId="24" borderId="22" xfId="142" applyFont="1" applyFill="1" applyBorder="1" applyAlignment="1">
      <alignment horizontal="center" vertical="center"/>
    </xf>
    <xf numFmtId="0" fontId="34" fillId="24" borderId="23" xfId="142" applyFont="1" applyFill="1" applyBorder="1" applyAlignment="1">
      <alignment horizontal="center" vertical="center"/>
    </xf>
    <xf numFmtId="0" fontId="35" fillId="0" borderId="31" xfId="0" applyFont="1" applyFill="1" applyBorder="1" applyAlignment="1">
      <alignment horizontal="center" vertical="center"/>
    </xf>
    <xf numFmtId="176" fontId="29" fillId="24" borderId="26" xfId="143" applyNumberFormat="1" applyFont="1" applyFill="1" applyBorder="1" applyAlignment="1">
      <alignment horizontal="center" vertical="center"/>
    </xf>
    <xf numFmtId="0" fontId="35" fillId="0" borderId="32" xfId="0" applyFont="1" applyFill="1" applyBorder="1" applyAlignment="1">
      <alignment horizontal="center" vertical="center"/>
    </xf>
    <xf numFmtId="176" fontId="29" fillId="24" borderId="17" xfId="143" applyNumberFormat="1" applyFont="1" applyFill="1" applyBorder="1" applyAlignment="1">
      <alignment horizontal="center" vertical="center"/>
    </xf>
    <xf numFmtId="176" fontId="35" fillId="0" borderId="14" xfId="143" applyNumberFormat="1" applyFont="1" applyFill="1" applyBorder="1" applyAlignment="1">
      <alignment horizontal="center" vertical="center"/>
    </xf>
    <xf numFmtId="176" fontId="35" fillId="0" borderId="31" xfId="143" applyNumberFormat="1" applyFont="1" applyFill="1" applyBorder="1" applyAlignment="1">
      <alignment horizontal="center" vertical="center"/>
    </xf>
    <xf numFmtId="0" fontId="35" fillId="0" borderId="38" xfId="0" applyFont="1" applyFill="1" applyBorder="1" applyAlignment="1">
      <alignment horizontal="center" vertical="center"/>
    </xf>
    <xf numFmtId="0" fontId="35" fillId="0" borderId="11" xfId="107" applyFont="1" applyFill="1" applyBorder="1" applyAlignment="1">
      <alignment horizontal="center" vertical="center" wrapText="1"/>
    </xf>
    <xf numFmtId="0" fontId="35" fillId="0" borderId="11" xfId="0" applyFont="1" applyFill="1" applyBorder="1" applyAlignment="1">
      <alignment horizontal="center" vertical="center"/>
    </xf>
    <xf numFmtId="0" fontId="35" fillId="0" borderId="12" xfId="0" applyFont="1" applyFill="1" applyBorder="1" applyAlignment="1">
      <alignment horizontal="center" vertical="center"/>
    </xf>
    <xf numFmtId="0" fontId="33" fillId="0" borderId="22" xfId="142" applyFont="1" applyBorder="1" applyAlignment="1">
      <alignment horizontal="center" vertical="center"/>
    </xf>
    <xf numFmtId="0" fontId="48" fillId="0" borderId="23" xfId="0" applyFont="1" applyFill="1" applyBorder="1" applyAlignment="1">
      <alignment vertical="center" wrapText="1" readingOrder="1"/>
    </xf>
    <xf numFmtId="0" fontId="35" fillId="0" borderId="22" xfId="0" applyFont="1" applyBorder="1" applyAlignment="1">
      <alignment horizontal="center" vertical="center"/>
    </xf>
    <xf numFmtId="0" fontId="48" fillId="0" borderId="22" xfId="0" applyFont="1" applyFill="1" applyBorder="1" applyAlignment="1">
      <alignment horizontal="center" vertical="center" wrapText="1" readingOrder="1"/>
    </xf>
    <xf numFmtId="0" fontId="48" fillId="0" borderId="23" xfId="0" applyFont="1" applyFill="1" applyBorder="1" applyAlignment="1">
      <alignment horizontal="center" vertical="center" wrapText="1" readingOrder="1"/>
    </xf>
    <xf numFmtId="0" fontId="38" fillId="0" borderId="0" xfId="0" applyFont="1" applyAlignment="1">
      <alignment horizontal="center" vertical="center"/>
    </xf>
    <xf numFmtId="0" fontId="42" fillId="0" borderId="27" xfId="0" applyFont="1" applyBorder="1" applyAlignment="1">
      <alignment horizontal="center" vertical="center"/>
    </xf>
    <xf numFmtId="0" fontId="41" fillId="0" borderId="0" xfId="142" applyFont="1" applyBorder="1" applyAlignment="1">
      <alignment horizontal="left" vertical="center"/>
    </xf>
    <xf numFmtId="0" fontId="39" fillId="0" borderId="0" xfId="0" applyFont="1" applyAlignment="1">
      <alignment horizontal="left" vertical="center"/>
    </xf>
    <xf numFmtId="0" fontId="34" fillId="24" borderId="22" xfId="50" applyFont="1" applyFill="1" applyBorder="1" applyAlignment="1">
      <alignment horizontal="center" vertical="center" wrapText="1"/>
    </xf>
    <xf numFmtId="0" fontId="34" fillId="24" borderId="23" xfId="50" applyFont="1" applyFill="1" applyBorder="1" applyAlignment="1">
      <alignment horizontal="center" vertical="center" wrapText="1"/>
    </xf>
    <xf numFmtId="0" fontId="31" fillId="28" borderId="33" xfId="117" applyFont="1" applyFill="1" applyBorder="1" applyAlignment="1">
      <alignment horizontal="center" vertical="center" wrapText="1"/>
    </xf>
    <xf numFmtId="0" fontId="31" fillId="28" borderId="34" xfId="117" applyFont="1" applyFill="1" applyBorder="1" applyAlignment="1">
      <alignment horizontal="center" vertical="center" wrapText="1"/>
    </xf>
    <xf numFmtId="0" fontId="31" fillId="28" borderId="19" xfId="117" applyFont="1" applyFill="1" applyBorder="1" applyAlignment="1">
      <alignment horizontal="center" vertical="center" wrapText="1"/>
    </xf>
    <xf numFmtId="0" fontId="36" fillId="24" borderId="10" xfId="0" applyFont="1" applyFill="1" applyBorder="1" applyAlignment="1">
      <alignment horizontal="center" vertical="center" wrapText="1"/>
    </xf>
    <xf numFmtId="0" fontId="36" fillId="24" borderId="10" xfId="0" applyFont="1" applyFill="1" applyBorder="1" applyAlignment="1">
      <alignment horizontal="center" vertical="center"/>
    </xf>
    <xf numFmtId="0" fontId="36" fillId="0" borderId="36" xfId="0" applyFont="1" applyBorder="1" applyAlignment="1">
      <alignment horizontal="center" vertical="center" wrapText="1"/>
    </xf>
    <xf numFmtId="0" fontId="36" fillId="0" borderId="19" xfId="0" applyFont="1" applyBorder="1" applyAlignment="1">
      <alignment horizontal="center" vertical="center" wrapText="1"/>
    </xf>
    <xf numFmtId="0" fontId="36" fillId="24" borderId="34" xfId="0" applyFont="1" applyFill="1" applyBorder="1" applyAlignment="1">
      <alignment horizontal="center" vertical="center" wrapText="1"/>
    </xf>
    <xf numFmtId="0" fontId="36" fillId="0" borderId="34" xfId="0" applyFont="1" applyBorder="1" applyAlignment="1">
      <alignment horizontal="center" vertical="center" wrapText="1"/>
    </xf>
    <xf numFmtId="0" fontId="36" fillId="0" borderId="30" xfId="0" applyFont="1" applyBorder="1" applyAlignment="1">
      <alignment horizontal="center" vertical="center" wrapText="1"/>
    </xf>
    <xf numFmtId="0" fontId="43" fillId="24" borderId="10" xfId="0" applyFont="1" applyFill="1" applyBorder="1" applyAlignment="1">
      <alignment horizontal="center" vertical="center"/>
    </xf>
    <xf numFmtId="0" fontId="43" fillId="24" borderId="11" xfId="0" applyFont="1" applyFill="1" applyBorder="1" applyAlignment="1">
      <alignment horizontal="center" vertical="center"/>
    </xf>
    <xf numFmtId="0" fontId="43" fillId="25" borderId="13" xfId="0" applyFont="1" applyFill="1" applyBorder="1" applyAlignment="1">
      <alignment horizontal="center" vertical="center"/>
    </xf>
    <xf numFmtId="0" fontId="43" fillId="25" borderId="14" xfId="0" applyFont="1" applyFill="1" applyBorder="1" applyAlignment="1">
      <alignment horizontal="center" vertical="center"/>
    </xf>
    <xf numFmtId="0" fontId="45" fillId="24" borderId="29" xfId="0" applyFont="1" applyFill="1" applyBorder="1" applyAlignment="1">
      <alignment horizontal="center" vertical="center"/>
    </xf>
    <xf numFmtId="0" fontId="45" fillId="24" borderId="22" xfId="0" applyFont="1" applyFill="1" applyBorder="1" applyAlignment="1">
      <alignment horizontal="center" vertical="center"/>
    </xf>
    <xf numFmtId="0" fontId="43" fillId="24" borderId="16" xfId="0" applyFont="1" applyFill="1" applyBorder="1" applyAlignment="1">
      <alignment horizontal="center" vertical="center"/>
    </xf>
    <xf numFmtId="0" fontId="43" fillId="24" borderId="17" xfId="0" applyFont="1" applyFill="1" applyBorder="1" applyAlignment="1">
      <alignment horizontal="center" vertical="center"/>
    </xf>
    <xf numFmtId="0" fontId="24" fillId="0" borderId="36" xfId="0" applyFont="1" applyBorder="1" applyAlignment="1">
      <alignment horizontal="center" vertical="center" wrapText="1"/>
    </xf>
    <xf numFmtId="0" fontId="24" fillId="0" borderId="34" xfId="0" applyFont="1" applyBorder="1" applyAlignment="1">
      <alignment horizontal="center" vertical="center" wrapText="1"/>
    </xf>
    <xf numFmtId="0" fontId="24" fillId="0" borderId="30" xfId="0" applyFont="1" applyBorder="1" applyAlignment="1">
      <alignment horizontal="center" vertical="center" wrapText="1"/>
    </xf>
    <xf numFmtId="0" fontId="24" fillId="24" borderId="36" xfId="0" applyFont="1" applyFill="1" applyBorder="1" applyAlignment="1">
      <alignment horizontal="center" vertical="center" wrapText="1"/>
    </xf>
    <xf numFmtId="0" fontId="24" fillId="24" borderId="34" xfId="0" applyFont="1" applyFill="1" applyBorder="1" applyAlignment="1">
      <alignment horizontal="center" vertical="center" wrapText="1"/>
    </xf>
    <xf numFmtId="0" fontId="24" fillId="24" borderId="19" xfId="0" applyFont="1" applyFill="1" applyBorder="1" applyAlignment="1">
      <alignment horizontal="center" vertical="center" wrapText="1"/>
    </xf>
    <xf numFmtId="0" fontId="27" fillId="24" borderId="16" xfId="50" applyFont="1" applyFill="1" applyBorder="1" applyAlignment="1">
      <alignment horizontal="center" vertical="center"/>
    </xf>
    <xf numFmtId="0" fontId="27" fillId="24" borderId="17" xfId="50" applyFont="1" applyFill="1" applyBorder="1" applyAlignment="1">
      <alignment horizontal="center" vertical="center"/>
    </xf>
    <xf numFmtId="0" fontId="27" fillId="24" borderId="10" xfId="50" applyFont="1" applyFill="1" applyBorder="1" applyAlignment="1">
      <alignment horizontal="center" vertical="center"/>
    </xf>
    <xf numFmtId="0" fontId="27" fillId="24" borderId="11" xfId="50" applyFont="1" applyFill="1" applyBorder="1" applyAlignment="1">
      <alignment horizontal="center" vertical="center"/>
    </xf>
    <xf numFmtId="0" fontId="27" fillId="24" borderId="13" xfId="50" applyFont="1" applyFill="1" applyBorder="1" applyAlignment="1">
      <alignment horizontal="center" vertical="center"/>
    </xf>
    <xf numFmtId="0" fontId="27" fillId="24" borderId="14" xfId="50" applyFont="1" applyFill="1" applyBorder="1" applyAlignment="1">
      <alignment horizontal="center" vertical="center"/>
    </xf>
    <xf numFmtId="0" fontId="27" fillId="24" borderId="22" xfId="50" applyFont="1" applyFill="1" applyBorder="1" applyAlignment="1">
      <alignment horizontal="center" vertical="center" wrapText="1"/>
    </xf>
    <xf numFmtId="0" fontId="27" fillId="24" borderId="23" xfId="50" applyFont="1" applyFill="1" applyBorder="1" applyAlignment="1">
      <alignment horizontal="center" vertical="center" wrapText="1"/>
    </xf>
    <xf numFmtId="0" fontId="31" fillId="28" borderId="33" xfId="0" applyFont="1" applyFill="1" applyBorder="1" applyAlignment="1">
      <alignment horizontal="center" vertical="center" wrapText="1"/>
    </xf>
    <xf numFmtId="0" fontId="31" fillId="28" borderId="34" xfId="0" applyFont="1" applyFill="1" applyBorder="1" applyAlignment="1">
      <alignment horizontal="center" vertical="center" wrapText="1"/>
    </xf>
    <xf numFmtId="0" fontId="31" fillId="28" borderId="19" xfId="0" applyFont="1" applyFill="1" applyBorder="1" applyAlignment="1">
      <alignment horizontal="center" vertical="center" wrapText="1"/>
    </xf>
    <xf numFmtId="0" fontId="24" fillId="0" borderId="36" xfId="0" applyFont="1" applyFill="1" applyBorder="1" applyAlignment="1">
      <alignment horizontal="center" vertical="center" wrapText="1"/>
    </xf>
    <xf numFmtId="0" fontId="24" fillId="0" borderId="19" xfId="0" applyFont="1" applyFill="1" applyBorder="1" applyAlignment="1">
      <alignment horizontal="center" vertical="center" wrapText="1"/>
    </xf>
  </cellXfs>
  <cellStyles count="157">
    <cellStyle name="20% - 강조색1 2" xfId="55"/>
    <cellStyle name="20% - 강조색1 3" xfId="2"/>
    <cellStyle name="20% - 강조색2 2" xfId="56"/>
    <cellStyle name="20% - 강조색2 3" xfId="3"/>
    <cellStyle name="20% - 강조색3 2" xfId="57"/>
    <cellStyle name="20% - 강조색3 3" xfId="4"/>
    <cellStyle name="20% - 강조색4 2" xfId="58"/>
    <cellStyle name="20% - 강조색4 3" xfId="5"/>
    <cellStyle name="20% - 강조색5 2" xfId="53"/>
    <cellStyle name="20% - 강조색5 2 2" xfId="144"/>
    <cellStyle name="20% - 강조색5 3" xfId="6"/>
    <cellStyle name="20% - 강조색5 3 2" xfId="147"/>
    <cellStyle name="20% - 강조색6 2" xfId="59"/>
    <cellStyle name="20% - 강조색6 3" xfId="7"/>
    <cellStyle name="40% - 강조색1 2" xfId="60"/>
    <cellStyle name="40% - 강조색1 3" xfId="8"/>
    <cellStyle name="40% - 강조색2 2" xfId="61"/>
    <cellStyle name="40% - 강조색2 3" xfId="9"/>
    <cellStyle name="40% - 강조색3 2" xfId="62"/>
    <cellStyle name="40% - 강조색3 3" xfId="10"/>
    <cellStyle name="40% - 강조색4 2" xfId="63"/>
    <cellStyle name="40% - 강조색4 3" xfId="11"/>
    <cellStyle name="40% - 강조색5 2" xfId="64"/>
    <cellStyle name="40% - 강조색5 3" xfId="12"/>
    <cellStyle name="40% - 강조색6 2" xfId="65"/>
    <cellStyle name="40% - 강조색6 3" xfId="13"/>
    <cellStyle name="60% - 강조색1 2" xfId="66"/>
    <cellStyle name="60% - 강조색1 3" xfId="14"/>
    <cellStyle name="60% - 강조색2 2" xfId="67"/>
    <cellStyle name="60% - 강조색2 3" xfId="15"/>
    <cellStyle name="60% - 강조색3 2" xfId="68"/>
    <cellStyle name="60% - 강조색3 3" xfId="16"/>
    <cellStyle name="60% - 강조색4 2" xfId="69"/>
    <cellStyle name="60% - 강조색4 3" xfId="17"/>
    <cellStyle name="60% - 강조색5 2" xfId="70"/>
    <cellStyle name="60% - 강조색5 3" xfId="18"/>
    <cellStyle name="60% - 강조색6 2" xfId="71"/>
    <cellStyle name="60% - 강조색6 3" xfId="19"/>
    <cellStyle name="강조색1 2" xfId="72"/>
    <cellStyle name="강조색1 3" xfId="20"/>
    <cellStyle name="강조색2 2" xfId="73"/>
    <cellStyle name="강조색2 3" xfId="21"/>
    <cellStyle name="강조색3 2" xfId="74"/>
    <cellStyle name="강조색3 3" xfId="22"/>
    <cellStyle name="강조색4 2" xfId="75"/>
    <cellStyle name="강조색4 3" xfId="23"/>
    <cellStyle name="강조색5 2" xfId="76"/>
    <cellStyle name="강조색5 3" xfId="24"/>
    <cellStyle name="강조색6 2" xfId="77"/>
    <cellStyle name="강조색6 3" xfId="25"/>
    <cellStyle name="경고문 2" xfId="78"/>
    <cellStyle name="경고문 3" xfId="26"/>
    <cellStyle name="계산 2" xfId="79"/>
    <cellStyle name="계산 3" xfId="27"/>
    <cellStyle name="나쁨 2" xfId="80"/>
    <cellStyle name="나쁨 3" xfId="28"/>
    <cellStyle name="메모 2" xfId="81"/>
    <cellStyle name="메모 3" xfId="29"/>
    <cellStyle name="백분율" xfId="141" builtinId="5"/>
    <cellStyle name="백분율 2" xfId="52"/>
    <cellStyle name="백분율 3" xfId="148"/>
    <cellStyle name="보통 2" xfId="82"/>
    <cellStyle name="보통 3" xfId="30"/>
    <cellStyle name="설명 텍스트 2" xfId="83"/>
    <cellStyle name="설명 텍스트 3" xfId="31"/>
    <cellStyle name="셀 확인 2" xfId="84"/>
    <cellStyle name="셀 확인 3" xfId="32"/>
    <cellStyle name="쉼표 [0]" xfId="143" builtinId="6"/>
    <cellStyle name="쉼표 [0] 2" xfId="85"/>
    <cellStyle name="쉼표 [0] 3" xfId="149"/>
    <cellStyle name="쉼표 2" xfId="145"/>
    <cellStyle name="스타일 1" xfId="33"/>
    <cellStyle name="스타일 1 2" xfId="86"/>
    <cellStyle name="연결된 셀 2" xfId="87"/>
    <cellStyle name="연결된 셀 3" xfId="34"/>
    <cellStyle name="요약 2" xfId="88"/>
    <cellStyle name="요약 3" xfId="35"/>
    <cellStyle name="입력 2" xfId="89"/>
    <cellStyle name="입력 3" xfId="36"/>
    <cellStyle name="제목 1 2" xfId="90"/>
    <cellStyle name="제목 1 3" xfId="38"/>
    <cellStyle name="제목 2 2" xfId="91"/>
    <cellStyle name="제목 2 3" xfId="39"/>
    <cellStyle name="제목 3 2" xfId="92"/>
    <cellStyle name="제목 3 3" xfId="40"/>
    <cellStyle name="제목 4 2" xfId="93"/>
    <cellStyle name="제목 4 3" xfId="41"/>
    <cellStyle name="제목 5" xfId="94"/>
    <cellStyle name="제목 6" xfId="37"/>
    <cellStyle name="좋음 2" xfId="95"/>
    <cellStyle name="좋음 3" xfId="42"/>
    <cellStyle name="출력 2" xfId="96"/>
    <cellStyle name="출력 3" xfId="43"/>
    <cellStyle name="표준" xfId="0" builtinId="0"/>
    <cellStyle name="표준 10" xfId="97"/>
    <cellStyle name="표준 11" xfId="98"/>
    <cellStyle name="표준 113" xfId="156"/>
    <cellStyle name="표준 12" xfId="99"/>
    <cellStyle name="표준 13" xfId="100"/>
    <cellStyle name="표준 14" xfId="54"/>
    <cellStyle name="표준 15" xfId="101"/>
    <cellStyle name="표준 15 2" xfId="102"/>
    <cellStyle name="표준 16" xfId="103"/>
    <cellStyle name="표준 17" xfId="104"/>
    <cellStyle name="표준 18" xfId="105"/>
    <cellStyle name="표준 188" xfId="146"/>
    <cellStyle name="표준 19" xfId="106"/>
    <cellStyle name="표준 190" xfId="150"/>
    <cellStyle name="표준 2" xfId="44"/>
    <cellStyle name="표준 2 2" xfId="107"/>
    <cellStyle name="표준 2 2 2" xfId="108"/>
    <cellStyle name="표준 2 3" xfId="51"/>
    <cellStyle name="표준 2 4" xfId="109"/>
    <cellStyle name="표준 2 46" xfId="151"/>
    <cellStyle name="표준 2 5" xfId="110"/>
    <cellStyle name="표준 2 64" xfId="152"/>
    <cellStyle name="표준 2 65" xfId="153"/>
    <cellStyle name="표준 2 66" xfId="154"/>
    <cellStyle name="표준 20" xfId="111"/>
    <cellStyle name="표준 21" xfId="112"/>
    <cellStyle name="표준 22" xfId="113"/>
    <cellStyle name="표준 23" xfId="1"/>
    <cellStyle name="표준 24" xfId="114"/>
    <cellStyle name="표준 25" xfId="115"/>
    <cellStyle name="표준 29" xfId="116"/>
    <cellStyle name="표준 3" xfId="45"/>
    <cellStyle name="표준 3 2" xfId="117"/>
    <cellStyle name="표준 30" xfId="118"/>
    <cellStyle name="표준 31" xfId="119"/>
    <cellStyle name="표준 32" xfId="120"/>
    <cellStyle name="표준 33" xfId="121"/>
    <cellStyle name="표준 34" xfId="122"/>
    <cellStyle name="표준 35" xfId="123"/>
    <cellStyle name="표준 36" xfId="124"/>
    <cellStyle name="표준 37" xfId="125"/>
    <cellStyle name="표준 38" xfId="126"/>
    <cellStyle name="표준 39" xfId="127"/>
    <cellStyle name="표준 4" xfId="46"/>
    <cellStyle name="표준 4 2" xfId="128"/>
    <cellStyle name="표준 4 3" xfId="129"/>
    <cellStyle name="표준 4 4" xfId="155"/>
    <cellStyle name="표준 40" xfId="130"/>
    <cellStyle name="표준 5" xfId="47"/>
    <cellStyle name="표준 5 2" xfId="131"/>
    <cellStyle name="표준 5 3" xfId="132"/>
    <cellStyle name="표준 5 4" xfId="133"/>
    <cellStyle name="표준 6" xfId="48"/>
    <cellStyle name="표준 6 2" xfId="134"/>
    <cellStyle name="표준 6 3" xfId="135"/>
    <cellStyle name="표준 6 4" xfId="136"/>
    <cellStyle name="표준 7" xfId="49"/>
    <cellStyle name="표준 7 2" xfId="137"/>
    <cellStyle name="표준 7 3" xfId="138"/>
    <cellStyle name="표준 8" xfId="139"/>
    <cellStyle name="표준 9" xfId="140"/>
    <cellStyle name="표준_서버 취약점 진단 요약보고서_기간계업무_계정계서버_1" xfId="142"/>
    <cellStyle name="표준_정보통신부_취약점진단결과_우체국금융_서버_0708_v0.7" xfId="50"/>
  </cellStyles>
  <dxfs count="119">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val="0"/>
        <i val="0"/>
        <color auto="1"/>
      </font>
    </dxf>
    <dxf>
      <font>
        <b/>
        <i val="0"/>
        <color rgb="FFFF0000"/>
      </font>
    </dxf>
    <dxf>
      <font>
        <b/>
        <i/>
        <color theme="9"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52"/>
  <sheetViews>
    <sheetView showGridLines="0" view="pageLayout" topLeftCell="A40" zoomScale="70" zoomScaleNormal="60" zoomScalePageLayoutView="70" workbookViewId="0">
      <selection activeCell="G34" sqref="G34"/>
    </sheetView>
  </sheetViews>
  <sheetFormatPr defaultColWidth="5.59765625" defaultRowHeight="17.399999999999999" x14ac:dyDescent="0.4"/>
  <cols>
    <col min="1" max="1" width="9.69921875" customWidth="1"/>
    <col min="2" max="10" width="9.3984375" customWidth="1"/>
    <col min="11" max="11" width="9.59765625" customWidth="1"/>
  </cols>
  <sheetData>
    <row r="1" spans="1:11" x14ac:dyDescent="0.4">
      <c r="A1" s="5"/>
      <c r="B1" s="5"/>
      <c r="C1" s="5"/>
      <c r="D1" s="5"/>
      <c r="E1" s="5"/>
      <c r="F1" s="5"/>
      <c r="G1" s="5"/>
      <c r="H1" s="5"/>
      <c r="I1" s="5"/>
      <c r="J1" s="5"/>
      <c r="K1" s="5"/>
    </row>
    <row r="16" spans="1:11" ht="18" thickBot="1" x14ac:dyDescent="0.45"/>
    <row r="17" spans="1:11" ht="66.75" customHeight="1" thickTop="1" thickBot="1" x14ac:dyDescent="0.45">
      <c r="A17" s="8"/>
      <c r="B17" s="115" t="s">
        <v>262</v>
      </c>
      <c r="C17" s="115"/>
      <c r="D17" s="115"/>
      <c r="E17" s="115"/>
      <c r="F17" s="115"/>
      <c r="G17" s="115"/>
      <c r="H17" s="115"/>
      <c r="I17" s="115"/>
      <c r="J17" s="115"/>
      <c r="K17" s="9"/>
    </row>
    <row r="18" spans="1:11" ht="18" thickTop="1" x14ac:dyDescent="0.4"/>
    <row r="19" spans="1:11" ht="16.5" customHeight="1" x14ac:dyDescent="0.4"/>
    <row r="20" spans="1:11" ht="16.5" customHeight="1" x14ac:dyDescent="0.4"/>
    <row r="21" spans="1:11" ht="16.5" customHeight="1" x14ac:dyDescent="0.4"/>
    <row r="22" spans="1:11" ht="16.5" customHeight="1" x14ac:dyDescent="0.4"/>
    <row r="23" spans="1:11" ht="16.5" customHeight="1" x14ac:dyDescent="0.4"/>
    <row r="24" spans="1:11" ht="16.5" customHeight="1" x14ac:dyDescent="0.4"/>
    <row r="25" spans="1:11" ht="16.5" customHeight="1" x14ac:dyDescent="0.4"/>
    <row r="26" spans="1:11" ht="16.5" customHeight="1" x14ac:dyDescent="0.4"/>
    <row r="27" spans="1:11" ht="16.5" customHeight="1" x14ac:dyDescent="0.4"/>
    <row r="28" spans="1:11" ht="16.5" customHeight="1" x14ac:dyDescent="0.4"/>
    <row r="29" spans="1:11" ht="16.5" customHeight="1" x14ac:dyDescent="0.4"/>
    <row r="30" spans="1:11" ht="16.5" customHeight="1" x14ac:dyDescent="0.4"/>
    <row r="31" spans="1:11" ht="41.25" customHeight="1" x14ac:dyDescent="0.4">
      <c r="A31" s="114" t="s">
        <v>333</v>
      </c>
      <c r="B31" s="114"/>
      <c r="C31" s="114"/>
      <c r="D31" s="114"/>
      <c r="E31" s="114"/>
      <c r="F31" s="114"/>
      <c r="G31" s="114"/>
      <c r="H31" s="114"/>
      <c r="I31" s="114"/>
      <c r="J31" s="114"/>
      <c r="K31" s="114"/>
    </row>
    <row r="32" spans="1:11" ht="16.5" customHeight="1" x14ac:dyDescent="0.4"/>
    <row r="33" spans="5:7" ht="16.5" customHeight="1" x14ac:dyDescent="0.4"/>
    <row r="34" spans="5:7" ht="16.5" customHeight="1" x14ac:dyDescent="0.4"/>
    <row r="35" spans="5:7" ht="16.5" customHeight="1" x14ac:dyDescent="0.4"/>
    <row r="36" spans="5:7" ht="16.5" customHeight="1" x14ac:dyDescent="0.4"/>
    <row r="37" spans="5:7" ht="16.5" customHeight="1" x14ac:dyDescent="0.4"/>
    <row r="38" spans="5:7" ht="16.5" customHeight="1" x14ac:dyDescent="0.4"/>
    <row r="39" spans="5:7" ht="16.5" customHeight="1" x14ac:dyDescent="0.4"/>
    <row r="40" spans="5:7" ht="16.5" customHeight="1" x14ac:dyDescent="0.4"/>
    <row r="41" spans="5:7" ht="16.5" customHeight="1" x14ac:dyDescent="0.4"/>
    <row r="42" spans="5:7" ht="16.5" customHeight="1" x14ac:dyDescent="0.4">
      <c r="E42" s="7"/>
      <c r="F42" s="7"/>
      <c r="G42" s="7"/>
    </row>
    <row r="43" spans="5:7" ht="16.5" customHeight="1" x14ac:dyDescent="0.4">
      <c r="E43" s="7"/>
      <c r="F43" s="7"/>
      <c r="G43" s="7"/>
    </row>
    <row r="44" spans="5:7" ht="16.5" customHeight="1" x14ac:dyDescent="0.4"/>
    <row r="45" spans="5:7" ht="16.5" customHeight="1" x14ac:dyDescent="0.4"/>
    <row r="46" spans="5:7" ht="16.5" customHeight="1" x14ac:dyDescent="0.4"/>
    <row r="47" spans="5:7" ht="16.5" customHeight="1" x14ac:dyDescent="0.4"/>
    <row r="48" spans="5:7" ht="16.5" customHeight="1" x14ac:dyDescent="0.4"/>
    <row r="49" spans="1:11" ht="16.5" customHeight="1" x14ac:dyDescent="0.4"/>
    <row r="50" spans="1:11" ht="16.5" customHeight="1" x14ac:dyDescent="0.4"/>
    <row r="51" spans="1:11" ht="16.5" customHeight="1" x14ac:dyDescent="0.4">
      <c r="A51" s="6"/>
      <c r="B51" s="6"/>
      <c r="C51" s="6"/>
      <c r="D51" s="6"/>
      <c r="E51" s="6"/>
      <c r="F51" s="6"/>
      <c r="G51" s="6"/>
      <c r="H51" s="6"/>
      <c r="I51" s="6"/>
      <c r="J51" s="6"/>
      <c r="K51" s="6"/>
    </row>
    <row r="52" spans="1:11" ht="15.75" customHeight="1" thickBot="1" x14ac:dyDescent="0.45">
      <c r="A52" s="3"/>
      <c r="B52" s="3"/>
      <c r="C52" s="3"/>
      <c r="D52" s="3"/>
      <c r="E52" s="3"/>
      <c r="F52" s="3"/>
      <c r="G52" s="3"/>
      <c r="H52" s="3"/>
      <c r="I52" s="3"/>
      <c r="J52" s="3"/>
      <c r="K52" s="3"/>
    </row>
  </sheetData>
  <mergeCells count="2">
    <mergeCell ref="A31:K31"/>
    <mergeCell ref="B17:J17"/>
  </mergeCells>
  <phoneticPr fontId="25" type="noConversion"/>
  <pageMargins left="0.59055118110236227" right="0.59055118110236227" top="0.59055118110236227" bottom="0.59055118110236227" header="0.31496062992125984" footer="0.31496062992125984"/>
  <pageSetup paperSize="9"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6"/>
  <sheetViews>
    <sheetView view="pageLayout" zoomScale="70" zoomScaleNormal="85" zoomScaleSheetLayoutView="100" zoomScalePageLayoutView="70" workbookViewId="0">
      <selection activeCell="F9" sqref="F9"/>
    </sheetView>
  </sheetViews>
  <sheetFormatPr defaultRowHeight="17.399999999999999" x14ac:dyDescent="0.4"/>
  <cols>
    <col min="1" max="1" width="6" customWidth="1"/>
    <col min="2" max="2" width="12.5" customWidth="1"/>
    <col min="3" max="3" width="24" customWidth="1"/>
    <col min="4" max="4" width="26.69921875" customWidth="1"/>
    <col min="5" max="5" width="14.5" customWidth="1"/>
    <col min="6" max="6" width="22.69921875" customWidth="1"/>
    <col min="7" max="7" width="8.19921875" style="39" customWidth="1"/>
  </cols>
  <sheetData>
    <row r="1" spans="1:8" ht="30" x14ac:dyDescent="0.4">
      <c r="A1" s="116" t="s">
        <v>11</v>
      </c>
      <c r="B1" s="116"/>
      <c r="C1" s="116"/>
      <c r="D1" s="116"/>
      <c r="E1" s="116"/>
      <c r="F1" s="116"/>
      <c r="G1" s="116"/>
    </row>
    <row r="2" spans="1:8" ht="6" customHeight="1" thickBot="1" x14ac:dyDescent="0.45">
      <c r="A2" s="24"/>
      <c r="B2" s="37"/>
      <c r="C2" s="24"/>
      <c r="D2" s="24"/>
      <c r="E2" s="24"/>
      <c r="F2" s="24"/>
    </row>
    <row r="3" spans="1:8" s="1" customFormat="1" ht="21.9" customHeight="1" thickBot="1" x14ac:dyDescent="0.45">
      <c r="A3" s="97" t="s">
        <v>5</v>
      </c>
      <c r="B3" s="98" t="s">
        <v>6</v>
      </c>
      <c r="C3" s="98" t="s">
        <v>10</v>
      </c>
      <c r="D3" s="98" t="s">
        <v>8</v>
      </c>
      <c r="E3" s="98" t="s">
        <v>9</v>
      </c>
      <c r="F3" s="98" t="s">
        <v>7</v>
      </c>
      <c r="G3" s="98" t="s">
        <v>218</v>
      </c>
      <c r="H3" s="38"/>
    </row>
    <row r="4" spans="1:8" s="1" customFormat="1" ht="22.5" customHeight="1" thickBot="1" x14ac:dyDescent="0.45">
      <c r="A4" s="109">
        <v>1</v>
      </c>
      <c r="B4" s="110" t="s">
        <v>304</v>
      </c>
      <c r="C4" s="111" t="s">
        <v>305</v>
      </c>
      <c r="D4" s="112" t="str">
        <f ca="1">INDIRECT("'"&amp;INDIRECT("C"&amp;ROW())&amp;"'!C2")</f>
        <v>Windows Server 2012 R2</v>
      </c>
      <c r="E4" s="112" t="str">
        <f ca="1">INDIRECT("'"&amp;INDIRECT("C"&amp;ROW())&amp;"'!C3")</f>
        <v>192.168.60.140</v>
      </c>
      <c r="F4" s="113" t="s">
        <v>303</v>
      </c>
      <c r="G4" s="113"/>
      <c r="H4" s="38"/>
    </row>
    <row r="5" spans="1:8" x14ac:dyDescent="0.4">
      <c r="E5" s="6"/>
      <c r="F5" s="6"/>
    </row>
    <row r="6" spans="1:8" x14ac:dyDescent="0.4">
      <c r="E6" s="6"/>
      <c r="F6" s="6"/>
    </row>
  </sheetData>
  <mergeCells count="1">
    <mergeCell ref="A1:G1"/>
  </mergeCells>
  <phoneticPr fontId="25" type="noConversion"/>
  <printOptions horizontalCentered="1"/>
  <pageMargins left="0.59055118110236227" right="0.59055118110236227" top="0.59055118110236227" bottom="0.59055118110236227" header="0.31496062992125984" footer="0.31496062992125984"/>
  <pageSetup paperSize="9" scale="72" orientation="portrait" r:id="rId1"/>
  <headerFooter>
    <oddHeader>&amp;R&amp;"-,굵게"&amp;9서버 취약점 점검 상세 보고서</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pageSetUpPr fitToPage="1"/>
  </sheetPr>
  <dimension ref="A1:I105"/>
  <sheetViews>
    <sheetView tabSelected="1" view="pageLayout" zoomScale="60" zoomScaleNormal="80" zoomScalePageLayoutView="60" workbookViewId="0">
      <selection activeCell="X1" sqref="X1:DN1048576"/>
    </sheetView>
  </sheetViews>
  <sheetFormatPr defaultColWidth="1.8984375" defaultRowHeight="13.2" x14ac:dyDescent="0.4"/>
  <cols>
    <col min="1" max="2" width="5.59765625" style="10" customWidth="1"/>
    <col min="3" max="3" width="40.69921875" style="10" customWidth="1"/>
    <col min="4" max="4" width="6" style="10" bestFit="1" customWidth="1"/>
    <col min="5" max="5" width="5" style="23" customWidth="1"/>
    <col min="6" max="6" width="13.5" style="23" customWidth="1"/>
    <col min="7" max="8" width="6" style="23" customWidth="1"/>
    <col min="9" max="9" width="9.59765625" style="10" bestFit="1" customWidth="1"/>
    <col min="10" max="16" width="1.8984375" style="10"/>
    <col min="17" max="17" width="1.8984375" style="10" customWidth="1"/>
    <col min="18" max="16384" width="1.8984375" style="10"/>
  </cols>
  <sheetData>
    <row r="1" spans="1:9" ht="30" x14ac:dyDescent="0.4">
      <c r="A1" s="117" t="s">
        <v>31</v>
      </c>
      <c r="B1" s="117"/>
      <c r="C1" s="117"/>
      <c r="D1" s="117"/>
      <c r="E1" s="117"/>
    </row>
    <row r="2" spans="1:9" ht="6" customHeight="1" thickBot="1" x14ac:dyDescent="0.45"/>
    <row r="3" spans="1:9" ht="27" thickBot="1" x14ac:dyDescent="0.45">
      <c r="A3" s="118" t="s">
        <v>0</v>
      </c>
      <c r="B3" s="119"/>
      <c r="C3" s="44" t="s">
        <v>23</v>
      </c>
      <c r="D3" s="44" t="s">
        <v>1</v>
      </c>
      <c r="E3" s="44" t="s">
        <v>12</v>
      </c>
      <c r="F3" s="44" t="str">
        <f ca="1">INDIRECT("'"&amp;INDIRECT("점검대상!C"&amp;COLUMN()/3+2)&amp;"'!C1")</f>
        <v>파일서버</v>
      </c>
      <c r="G3" s="44" t="s">
        <v>18</v>
      </c>
      <c r="H3" s="44" t="s">
        <v>19</v>
      </c>
      <c r="I3" s="96" t="s">
        <v>219</v>
      </c>
    </row>
    <row r="4" spans="1:9" ht="13.5" customHeight="1" x14ac:dyDescent="0.4">
      <c r="A4" s="120" t="s">
        <v>32</v>
      </c>
      <c r="B4" s="45" t="s">
        <v>253</v>
      </c>
      <c r="C4" s="46" t="s">
        <v>33</v>
      </c>
      <c r="D4" s="47" t="s">
        <v>2</v>
      </c>
      <c r="E4" s="25">
        <f>IF(D4="상", 10, IF(D4="중", 8, IF(D4="하", 6, 0)))</f>
        <v>10</v>
      </c>
      <c r="F4" s="25" t="str">
        <f ca="1">INDIRECT("'"&amp;INDIRECT("점검대상!C"&amp;COLUMN()/3+2)&amp;"'!E"&amp;ROW()+2)</f>
        <v>취약</v>
      </c>
      <c r="G4" s="34">
        <f ca="1">IF(F4="N/A",0,$E4)</f>
        <v>10</v>
      </c>
      <c r="H4" s="31">
        <f t="shared" ref="H4:H67" ca="1" si="0">SUMPRODUCT(N($A$97:$A$102=$D4)*($B$97:$B$102=F4)*($C$97:$C$102))</f>
        <v>10</v>
      </c>
      <c r="I4" s="25">
        <f t="shared" ref="I4:I35" ca="1" si="1">COUNTIF(F4:H4,"취약")</f>
        <v>1</v>
      </c>
    </row>
    <row r="5" spans="1:9" ht="13.5" customHeight="1" x14ac:dyDescent="0.4">
      <c r="A5" s="121" t="s">
        <v>34</v>
      </c>
      <c r="B5" s="48" t="s">
        <v>254</v>
      </c>
      <c r="C5" s="49" t="s">
        <v>35</v>
      </c>
      <c r="D5" s="50" t="s">
        <v>2</v>
      </c>
      <c r="E5" s="26">
        <f t="shared" ref="E5:E68" si="2">IF(D5="상", 10, IF(D5="중", 8, IF(D5="하", 6, 0)))</f>
        <v>10</v>
      </c>
      <c r="F5" s="26" t="str">
        <f t="shared" ref="F5:F68" ca="1" si="3">INDIRECT("'"&amp;INDIRECT("점검대상!C"&amp;COLUMN()/3+2)&amp;"'!E"&amp;ROW()+2)</f>
        <v>양호</v>
      </c>
      <c r="G5" s="35">
        <f t="shared" ref="G5:G67" ca="1" si="4">IF(F5="N/A",0,$E5)</f>
        <v>10</v>
      </c>
      <c r="H5" s="32">
        <f t="shared" ca="1" si="0"/>
        <v>0</v>
      </c>
      <c r="I5" s="26">
        <f t="shared" ca="1" si="1"/>
        <v>0</v>
      </c>
    </row>
    <row r="6" spans="1:9" ht="13.5" customHeight="1" x14ac:dyDescent="0.4">
      <c r="A6" s="121" t="s">
        <v>34</v>
      </c>
      <c r="B6" s="48" t="s">
        <v>255</v>
      </c>
      <c r="C6" s="49" t="s">
        <v>3</v>
      </c>
      <c r="D6" s="50" t="s">
        <v>2</v>
      </c>
      <c r="E6" s="26">
        <f t="shared" si="2"/>
        <v>10</v>
      </c>
      <c r="F6" s="26" t="str">
        <f t="shared" ca="1" si="3"/>
        <v>양호</v>
      </c>
      <c r="G6" s="35">
        <f t="shared" ca="1" si="4"/>
        <v>10</v>
      </c>
      <c r="H6" s="32">
        <f t="shared" ca="1" si="0"/>
        <v>0</v>
      </c>
      <c r="I6" s="26">
        <f t="shared" ca="1" si="1"/>
        <v>0</v>
      </c>
    </row>
    <row r="7" spans="1:9" ht="13.5" customHeight="1" x14ac:dyDescent="0.4">
      <c r="A7" s="121" t="s">
        <v>34</v>
      </c>
      <c r="B7" s="48" t="s">
        <v>256</v>
      </c>
      <c r="C7" s="49" t="s">
        <v>27</v>
      </c>
      <c r="D7" s="50" t="s">
        <v>2</v>
      </c>
      <c r="E7" s="26">
        <f t="shared" si="2"/>
        <v>10</v>
      </c>
      <c r="F7" s="26" t="str">
        <f t="shared" ca="1" si="3"/>
        <v>취약</v>
      </c>
      <c r="G7" s="35">
        <f t="shared" ca="1" si="4"/>
        <v>10</v>
      </c>
      <c r="H7" s="32">
        <f t="shared" ca="1" si="0"/>
        <v>10</v>
      </c>
      <c r="I7" s="26">
        <f t="shared" ca="1" si="1"/>
        <v>1</v>
      </c>
    </row>
    <row r="8" spans="1:9" ht="13.5" customHeight="1" x14ac:dyDescent="0.4">
      <c r="A8" s="121" t="s">
        <v>34</v>
      </c>
      <c r="B8" s="48" t="s">
        <v>257</v>
      </c>
      <c r="C8" s="49" t="s">
        <v>36</v>
      </c>
      <c r="D8" s="50" t="s">
        <v>2</v>
      </c>
      <c r="E8" s="26">
        <f t="shared" si="2"/>
        <v>10</v>
      </c>
      <c r="F8" s="26" t="str">
        <f t="shared" ca="1" si="3"/>
        <v>양호</v>
      </c>
      <c r="G8" s="35">
        <f t="shared" ca="1" si="4"/>
        <v>10</v>
      </c>
      <c r="H8" s="32">
        <f t="shared" ca="1" si="0"/>
        <v>0</v>
      </c>
      <c r="I8" s="26">
        <f t="shared" ca="1" si="1"/>
        <v>0</v>
      </c>
    </row>
    <row r="9" spans="1:9" ht="13.5" customHeight="1" x14ac:dyDescent="0.4">
      <c r="A9" s="121" t="s">
        <v>34</v>
      </c>
      <c r="B9" s="48" t="s">
        <v>258</v>
      </c>
      <c r="C9" s="49" t="s">
        <v>37</v>
      </c>
      <c r="D9" s="50" t="s">
        <v>2</v>
      </c>
      <c r="E9" s="26">
        <f t="shared" si="2"/>
        <v>10</v>
      </c>
      <c r="F9" s="26" t="str">
        <f t="shared" ca="1" si="3"/>
        <v>양호</v>
      </c>
      <c r="G9" s="35">
        <f t="shared" ca="1" si="4"/>
        <v>10</v>
      </c>
      <c r="H9" s="32">
        <f t="shared" ca="1" si="0"/>
        <v>0</v>
      </c>
      <c r="I9" s="26">
        <f t="shared" ca="1" si="1"/>
        <v>0</v>
      </c>
    </row>
    <row r="10" spans="1:9" ht="13.5" customHeight="1" x14ac:dyDescent="0.4">
      <c r="A10" s="121" t="s">
        <v>34</v>
      </c>
      <c r="B10" s="48" t="s">
        <v>259</v>
      </c>
      <c r="C10" s="51" t="s">
        <v>38</v>
      </c>
      <c r="D10" s="4" t="s">
        <v>14</v>
      </c>
      <c r="E10" s="26">
        <f t="shared" si="2"/>
        <v>8</v>
      </c>
      <c r="F10" s="26" t="str">
        <f t="shared" ca="1" si="3"/>
        <v>양호</v>
      </c>
      <c r="G10" s="35">
        <f t="shared" ca="1" si="4"/>
        <v>8</v>
      </c>
      <c r="H10" s="52">
        <f t="shared" ca="1" si="0"/>
        <v>0</v>
      </c>
      <c r="I10" s="26">
        <f t="shared" ca="1" si="1"/>
        <v>0</v>
      </c>
    </row>
    <row r="11" spans="1:9" ht="13.5" customHeight="1" x14ac:dyDescent="0.4">
      <c r="A11" s="121" t="s">
        <v>34</v>
      </c>
      <c r="B11" s="48" t="s">
        <v>260</v>
      </c>
      <c r="C11" s="51" t="s">
        <v>39</v>
      </c>
      <c r="D11" s="4" t="s">
        <v>14</v>
      </c>
      <c r="E11" s="26">
        <f t="shared" si="2"/>
        <v>8</v>
      </c>
      <c r="F11" s="26" t="str">
        <f t="shared" ca="1" si="3"/>
        <v>취약</v>
      </c>
      <c r="G11" s="35">
        <f t="shared" ca="1" si="4"/>
        <v>8</v>
      </c>
      <c r="H11" s="52">
        <f t="shared" ca="1" si="0"/>
        <v>8</v>
      </c>
      <c r="I11" s="26">
        <f t="shared" ca="1" si="1"/>
        <v>1</v>
      </c>
    </row>
    <row r="12" spans="1:9" ht="13.5" customHeight="1" x14ac:dyDescent="0.4">
      <c r="A12" s="121" t="s">
        <v>34</v>
      </c>
      <c r="B12" s="48" t="s">
        <v>261</v>
      </c>
      <c r="C12" s="51" t="s">
        <v>26</v>
      </c>
      <c r="D12" s="4" t="s">
        <v>14</v>
      </c>
      <c r="E12" s="26">
        <f t="shared" si="2"/>
        <v>8</v>
      </c>
      <c r="F12" s="26" t="str">
        <f t="shared" ca="1" si="3"/>
        <v>양호</v>
      </c>
      <c r="G12" s="35">
        <f t="shared" ca="1" si="4"/>
        <v>8</v>
      </c>
      <c r="H12" s="52">
        <f t="shared" ca="1" si="0"/>
        <v>0</v>
      </c>
      <c r="I12" s="26">
        <f t="shared" ca="1" si="1"/>
        <v>0</v>
      </c>
    </row>
    <row r="13" spans="1:9" ht="13.5" customHeight="1" x14ac:dyDescent="0.4">
      <c r="A13" s="121" t="s">
        <v>34</v>
      </c>
      <c r="B13" s="48" t="s">
        <v>40</v>
      </c>
      <c r="C13" s="51" t="s">
        <v>41</v>
      </c>
      <c r="D13" s="4" t="s">
        <v>14</v>
      </c>
      <c r="E13" s="26">
        <f t="shared" si="2"/>
        <v>8</v>
      </c>
      <c r="F13" s="26" t="str">
        <f t="shared" ca="1" si="3"/>
        <v>취약</v>
      </c>
      <c r="G13" s="35">
        <f t="shared" ca="1" si="4"/>
        <v>8</v>
      </c>
      <c r="H13" s="52">
        <f t="shared" ca="1" si="0"/>
        <v>8</v>
      </c>
      <c r="I13" s="26">
        <f t="shared" ca="1" si="1"/>
        <v>1</v>
      </c>
    </row>
    <row r="14" spans="1:9" ht="13.5" customHeight="1" x14ac:dyDescent="0.4">
      <c r="A14" s="121" t="s">
        <v>34</v>
      </c>
      <c r="B14" s="48" t="s">
        <v>42</v>
      </c>
      <c r="C14" s="51" t="s">
        <v>43</v>
      </c>
      <c r="D14" s="4" t="s">
        <v>14</v>
      </c>
      <c r="E14" s="26">
        <f t="shared" si="2"/>
        <v>8</v>
      </c>
      <c r="F14" s="26" t="str">
        <f t="shared" ca="1" si="3"/>
        <v>취약</v>
      </c>
      <c r="G14" s="35">
        <f t="shared" ca="1" si="4"/>
        <v>8</v>
      </c>
      <c r="H14" s="52">
        <f t="shared" ca="1" si="0"/>
        <v>8</v>
      </c>
      <c r="I14" s="26">
        <f t="shared" ca="1" si="1"/>
        <v>1</v>
      </c>
    </row>
    <row r="15" spans="1:9" ht="13.5" customHeight="1" x14ac:dyDescent="0.4">
      <c r="A15" s="121" t="s">
        <v>34</v>
      </c>
      <c r="B15" s="48" t="s">
        <v>44</v>
      </c>
      <c r="C15" s="51" t="s">
        <v>45</v>
      </c>
      <c r="D15" s="4" t="s">
        <v>14</v>
      </c>
      <c r="E15" s="26">
        <f t="shared" si="2"/>
        <v>8</v>
      </c>
      <c r="F15" s="26" t="str">
        <f t="shared" ca="1" si="3"/>
        <v>취약</v>
      </c>
      <c r="G15" s="35">
        <f t="shared" ca="1" si="4"/>
        <v>8</v>
      </c>
      <c r="H15" s="52">
        <f t="shared" ca="1" si="0"/>
        <v>8</v>
      </c>
      <c r="I15" s="26">
        <f t="shared" ca="1" si="1"/>
        <v>1</v>
      </c>
    </row>
    <row r="16" spans="1:9" ht="13.5" customHeight="1" x14ac:dyDescent="0.4">
      <c r="A16" s="121" t="s">
        <v>34</v>
      </c>
      <c r="B16" s="48" t="s">
        <v>46</v>
      </c>
      <c r="C16" s="51" t="s">
        <v>47</v>
      </c>
      <c r="D16" s="4" t="s">
        <v>14</v>
      </c>
      <c r="E16" s="26">
        <f t="shared" si="2"/>
        <v>8</v>
      </c>
      <c r="F16" s="26" t="str">
        <f t="shared" ca="1" si="3"/>
        <v>취약</v>
      </c>
      <c r="G16" s="35">
        <f t="shared" ca="1" si="4"/>
        <v>8</v>
      </c>
      <c r="H16" s="52">
        <f t="shared" ca="1" si="0"/>
        <v>8</v>
      </c>
      <c r="I16" s="26">
        <f t="shared" ca="1" si="1"/>
        <v>1</v>
      </c>
    </row>
    <row r="17" spans="1:9" ht="13.5" customHeight="1" x14ac:dyDescent="0.4">
      <c r="A17" s="121" t="s">
        <v>34</v>
      </c>
      <c r="B17" s="48" t="s">
        <v>48</v>
      </c>
      <c r="C17" s="51" t="s">
        <v>49</v>
      </c>
      <c r="D17" s="4" t="s">
        <v>14</v>
      </c>
      <c r="E17" s="26">
        <f t="shared" si="2"/>
        <v>8</v>
      </c>
      <c r="F17" s="26" t="str">
        <f t="shared" ca="1" si="3"/>
        <v>취약</v>
      </c>
      <c r="G17" s="35">
        <f t="shared" ca="1" si="4"/>
        <v>8</v>
      </c>
      <c r="H17" s="52">
        <f t="shared" ca="1" si="0"/>
        <v>8</v>
      </c>
      <c r="I17" s="26">
        <f t="shared" ca="1" si="1"/>
        <v>1</v>
      </c>
    </row>
    <row r="18" spans="1:9" ht="13.5" customHeight="1" x14ac:dyDescent="0.4">
      <c r="A18" s="121" t="s">
        <v>34</v>
      </c>
      <c r="B18" s="48" t="s">
        <v>50</v>
      </c>
      <c r="C18" s="51" t="s">
        <v>51</v>
      </c>
      <c r="D18" s="4" t="s">
        <v>14</v>
      </c>
      <c r="E18" s="26">
        <f t="shared" si="2"/>
        <v>8</v>
      </c>
      <c r="F18" s="26" t="str">
        <f t="shared" ca="1" si="3"/>
        <v>양호</v>
      </c>
      <c r="G18" s="35">
        <f t="shared" ca="1" si="4"/>
        <v>8</v>
      </c>
      <c r="H18" s="52">
        <f t="shared" ca="1" si="0"/>
        <v>0</v>
      </c>
      <c r="I18" s="26">
        <f t="shared" ca="1" si="1"/>
        <v>0</v>
      </c>
    </row>
    <row r="19" spans="1:9" ht="13.5" customHeight="1" x14ac:dyDescent="0.4">
      <c r="A19" s="121" t="s">
        <v>34</v>
      </c>
      <c r="B19" s="48" t="s">
        <v>52</v>
      </c>
      <c r="C19" s="51" t="s">
        <v>53</v>
      </c>
      <c r="D19" s="4" t="s">
        <v>14</v>
      </c>
      <c r="E19" s="26">
        <f t="shared" si="2"/>
        <v>8</v>
      </c>
      <c r="F19" s="26" t="str">
        <f t="shared" ca="1" si="3"/>
        <v>취약</v>
      </c>
      <c r="G19" s="35">
        <f t="shared" ca="1" si="4"/>
        <v>8</v>
      </c>
      <c r="H19" s="52">
        <f t="shared" ca="1" si="0"/>
        <v>8</v>
      </c>
      <c r="I19" s="26">
        <f t="shared" ca="1" si="1"/>
        <v>1</v>
      </c>
    </row>
    <row r="20" spans="1:9" ht="13.5" customHeight="1" x14ac:dyDescent="0.4">
      <c r="A20" s="121" t="s">
        <v>34</v>
      </c>
      <c r="B20" s="48" t="s">
        <v>54</v>
      </c>
      <c r="C20" s="51" t="s">
        <v>55</v>
      </c>
      <c r="D20" s="4" t="s">
        <v>14</v>
      </c>
      <c r="E20" s="26">
        <f t="shared" si="2"/>
        <v>8</v>
      </c>
      <c r="F20" s="26" t="str">
        <f t="shared" ca="1" si="3"/>
        <v>양호</v>
      </c>
      <c r="G20" s="35">
        <f t="shared" ca="1" si="4"/>
        <v>8</v>
      </c>
      <c r="H20" s="52">
        <f t="shared" ca="1" si="0"/>
        <v>0</v>
      </c>
      <c r="I20" s="26">
        <f t="shared" ca="1" si="1"/>
        <v>0</v>
      </c>
    </row>
    <row r="21" spans="1:9" ht="13.5" customHeight="1" x14ac:dyDescent="0.4">
      <c r="A21" s="122" t="s">
        <v>34</v>
      </c>
      <c r="B21" s="48" t="s">
        <v>56</v>
      </c>
      <c r="C21" s="51" t="s">
        <v>57</v>
      </c>
      <c r="D21" s="4" t="s">
        <v>14</v>
      </c>
      <c r="E21" s="26">
        <f t="shared" si="2"/>
        <v>8</v>
      </c>
      <c r="F21" s="26" t="str">
        <f t="shared" ca="1" si="3"/>
        <v>취약</v>
      </c>
      <c r="G21" s="35">
        <f t="shared" ca="1" si="4"/>
        <v>8</v>
      </c>
      <c r="H21" s="52">
        <f t="shared" ca="1" si="0"/>
        <v>8</v>
      </c>
      <c r="I21" s="26">
        <f t="shared" ca="1" si="1"/>
        <v>1</v>
      </c>
    </row>
    <row r="22" spans="1:9" ht="13.5" customHeight="1" x14ac:dyDescent="0.4">
      <c r="A22" s="123" t="s">
        <v>58</v>
      </c>
      <c r="B22" s="53" t="s">
        <v>59</v>
      </c>
      <c r="C22" s="54" t="s">
        <v>60</v>
      </c>
      <c r="D22" s="2" t="s">
        <v>2</v>
      </c>
      <c r="E22" s="27">
        <f t="shared" si="2"/>
        <v>10</v>
      </c>
      <c r="F22" s="27" t="str">
        <f t="shared" ca="1" si="3"/>
        <v>양호</v>
      </c>
      <c r="G22" s="36">
        <f t="shared" ca="1" si="4"/>
        <v>10</v>
      </c>
      <c r="H22" s="33">
        <f t="shared" ca="1" si="0"/>
        <v>0</v>
      </c>
      <c r="I22" s="27">
        <f t="shared" ca="1" si="1"/>
        <v>0</v>
      </c>
    </row>
    <row r="23" spans="1:9" ht="13.5" customHeight="1" x14ac:dyDescent="0.4">
      <c r="A23" s="124"/>
      <c r="B23" s="53" t="s">
        <v>61</v>
      </c>
      <c r="C23" s="54" t="s">
        <v>62</v>
      </c>
      <c r="D23" s="2" t="s">
        <v>2</v>
      </c>
      <c r="E23" s="27">
        <f t="shared" si="2"/>
        <v>10</v>
      </c>
      <c r="F23" s="27" t="str">
        <f t="shared" ca="1" si="3"/>
        <v>취약</v>
      </c>
      <c r="G23" s="36">
        <f t="shared" ca="1" si="4"/>
        <v>10</v>
      </c>
      <c r="H23" s="33">
        <f t="shared" ca="1" si="0"/>
        <v>10</v>
      </c>
      <c r="I23" s="27">
        <f t="shared" ca="1" si="1"/>
        <v>1</v>
      </c>
    </row>
    <row r="24" spans="1:9" ht="13.5" customHeight="1" x14ac:dyDescent="0.4">
      <c r="A24" s="124"/>
      <c r="B24" s="53" t="s">
        <v>63</v>
      </c>
      <c r="C24" s="54" t="s">
        <v>64</v>
      </c>
      <c r="D24" s="2" t="s">
        <v>2</v>
      </c>
      <c r="E24" s="27">
        <f t="shared" si="2"/>
        <v>10</v>
      </c>
      <c r="F24" s="27" t="str">
        <f t="shared" ca="1" si="3"/>
        <v>양호</v>
      </c>
      <c r="G24" s="36">
        <f t="shared" ca="1" si="4"/>
        <v>10</v>
      </c>
      <c r="H24" s="33">
        <f t="shared" ca="1" si="0"/>
        <v>0</v>
      </c>
      <c r="I24" s="27">
        <f t="shared" ca="1" si="1"/>
        <v>0</v>
      </c>
    </row>
    <row r="25" spans="1:9" ht="13.5" customHeight="1" x14ac:dyDescent="0.4">
      <c r="A25" s="124"/>
      <c r="B25" s="53" t="s">
        <v>65</v>
      </c>
      <c r="C25" s="54" t="s">
        <v>66</v>
      </c>
      <c r="D25" s="2" t="s">
        <v>2</v>
      </c>
      <c r="E25" s="27">
        <f t="shared" si="2"/>
        <v>10</v>
      </c>
      <c r="F25" s="27" t="str">
        <f t="shared" ca="1" si="3"/>
        <v>취약</v>
      </c>
      <c r="G25" s="36">
        <f t="shared" ca="1" si="4"/>
        <v>10</v>
      </c>
      <c r="H25" s="33">
        <f t="shared" ca="1" si="0"/>
        <v>10</v>
      </c>
      <c r="I25" s="27">
        <f t="shared" ca="1" si="1"/>
        <v>1</v>
      </c>
    </row>
    <row r="26" spans="1:9" ht="13.5" customHeight="1" x14ac:dyDescent="0.4">
      <c r="A26" s="124"/>
      <c r="B26" s="53" t="s">
        <v>67</v>
      </c>
      <c r="C26" s="54" t="s">
        <v>68</v>
      </c>
      <c r="D26" s="2" t="s">
        <v>2</v>
      </c>
      <c r="E26" s="27">
        <f t="shared" si="2"/>
        <v>10</v>
      </c>
      <c r="F26" s="27" t="str">
        <f t="shared" ca="1" si="3"/>
        <v>양호</v>
      </c>
      <c r="G26" s="36">
        <f t="shared" ca="1" si="4"/>
        <v>10</v>
      </c>
      <c r="H26" s="33">
        <f t="shared" ca="1" si="0"/>
        <v>0</v>
      </c>
      <c r="I26" s="27">
        <f t="shared" ca="1" si="1"/>
        <v>0</v>
      </c>
    </row>
    <row r="27" spans="1:9" ht="13.5" customHeight="1" x14ac:dyDescent="0.4">
      <c r="A27" s="124"/>
      <c r="B27" s="53" t="s">
        <v>69</v>
      </c>
      <c r="C27" s="54" t="s">
        <v>70</v>
      </c>
      <c r="D27" s="2" t="s">
        <v>2</v>
      </c>
      <c r="E27" s="27">
        <f t="shared" si="2"/>
        <v>10</v>
      </c>
      <c r="F27" s="27" t="str">
        <f t="shared" ca="1" si="3"/>
        <v>양호</v>
      </c>
      <c r="G27" s="36">
        <f t="shared" ca="1" si="4"/>
        <v>10</v>
      </c>
      <c r="H27" s="33">
        <f t="shared" ca="1" si="0"/>
        <v>0</v>
      </c>
      <c r="I27" s="27">
        <f t="shared" ca="1" si="1"/>
        <v>0</v>
      </c>
    </row>
    <row r="28" spans="1:9" ht="13.5" customHeight="1" x14ac:dyDescent="0.4">
      <c r="A28" s="124"/>
      <c r="B28" s="53" t="s">
        <v>71</v>
      </c>
      <c r="C28" s="54" t="s">
        <v>72</v>
      </c>
      <c r="D28" s="2" t="s">
        <v>2</v>
      </c>
      <c r="E28" s="27">
        <f t="shared" si="2"/>
        <v>10</v>
      </c>
      <c r="F28" s="27" t="str">
        <f t="shared" ca="1" si="3"/>
        <v>양호</v>
      </c>
      <c r="G28" s="36">
        <f t="shared" ca="1" si="4"/>
        <v>10</v>
      </c>
      <c r="H28" s="33">
        <f t="shared" ca="1" si="0"/>
        <v>0</v>
      </c>
      <c r="I28" s="27">
        <f t="shared" ca="1" si="1"/>
        <v>0</v>
      </c>
    </row>
    <row r="29" spans="1:9" ht="13.5" customHeight="1" x14ac:dyDescent="0.4">
      <c r="A29" s="124"/>
      <c r="B29" s="53" t="s">
        <v>73</v>
      </c>
      <c r="C29" s="54" t="s">
        <v>74</v>
      </c>
      <c r="D29" s="2" t="s">
        <v>2</v>
      </c>
      <c r="E29" s="27">
        <f t="shared" si="2"/>
        <v>10</v>
      </c>
      <c r="F29" s="27" t="str">
        <f t="shared" ca="1" si="3"/>
        <v>취약</v>
      </c>
      <c r="G29" s="36">
        <f t="shared" ca="1" si="4"/>
        <v>10</v>
      </c>
      <c r="H29" s="33">
        <f t="shared" ca="1" si="0"/>
        <v>10</v>
      </c>
      <c r="I29" s="27">
        <f t="shared" ca="1" si="1"/>
        <v>1</v>
      </c>
    </row>
    <row r="30" spans="1:9" ht="13.5" customHeight="1" x14ac:dyDescent="0.4">
      <c r="A30" s="124"/>
      <c r="B30" s="53" t="s">
        <v>75</v>
      </c>
      <c r="C30" s="54" t="s">
        <v>76</v>
      </c>
      <c r="D30" s="2" t="s">
        <v>2</v>
      </c>
      <c r="E30" s="27">
        <f t="shared" si="2"/>
        <v>10</v>
      </c>
      <c r="F30" s="27" t="str">
        <f t="shared" ca="1" si="3"/>
        <v>취약</v>
      </c>
      <c r="G30" s="36">
        <f t="shared" ca="1" si="4"/>
        <v>10</v>
      </c>
      <c r="H30" s="33">
        <f t="shared" ca="1" si="0"/>
        <v>10</v>
      </c>
      <c r="I30" s="27">
        <f t="shared" ca="1" si="1"/>
        <v>1</v>
      </c>
    </row>
    <row r="31" spans="1:9" ht="13.5" customHeight="1" x14ac:dyDescent="0.4">
      <c r="A31" s="124"/>
      <c r="B31" s="53" t="s">
        <v>77</v>
      </c>
      <c r="C31" s="54" t="s">
        <v>78</v>
      </c>
      <c r="D31" s="2" t="s">
        <v>2</v>
      </c>
      <c r="E31" s="27">
        <f t="shared" si="2"/>
        <v>10</v>
      </c>
      <c r="F31" s="27" t="str">
        <f t="shared" ca="1" si="3"/>
        <v>양호</v>
      </c>
      <c r="G31" s="36">
        <f t="shared" ca="1" si="4"/>
        <v>10</v>
      </c>
      <c r="H31" s="33">
        <f t="shared" ca="1" si="0"/>
        <v>0</v>
      </c>
      <c r="I31" s="27">
        <f t="shared" ca="1" si="1"/>
        <v>0</v>
      </c>
    </row>
    <row r="32" spans="1:9" ht="13.5" customHeight="1" x14ac:dyDescent="0.4">
      <c r="A32" s="124"/>
      <c r="B32" s="53" t="s">
        <v>79</v>
      </c>
      <c r="C32" s="54" t="s">
        <v>80</v>
      </c>
      <c r="D32" s="2" t="s">
        <v>2</v>
      </c>
      <c r="E32" s="27">
        <f t="shared" si="2"/>
        <v>10</v>
      </c>
      <c r="F32" s="27" t="str">
        <f t="shared" ca="1" si="3"/>
        <v>취약</v>
      </c>
      <c r="G32" s="36">
        <f t="shared" ca="1" si="4"/>
        <v>10</v>
      </c>
      <c r="H32" s="33">
        <f t="shared" ca="1" si="0"/>
        <v>10</v>
      </c>
      <c r="I32" s="27">
        <f t="shared" ca="1" si="1"/>
        <v>1</v>
      </c>
    </row>
    <row r="33" spans="1:9" ht="13.5" customHeight="1" x14ac:dyDescent="0.4">
      <c r="A33" s="124"/>
      <c r="B33" s="53" t="s">
        <v>81</v>
      </c>
      <c r="C33" s="54" t="s">
        <v>82</v>
      </c>
      <c r="D33" s="2" t="s">
        <v>2</v>
      </c>
      <c r="E33" s="27">
        <f t="shared" si="2"/>
        <v>10</v>
      </c>
      <c r="F33" s="27" t="str">
        <f t="shared" ca="1" si="3"/>
        <v>취약</v>
      </c>
      <c r="G33" s="36">
        <f t="shared" ca="1" si="4"/>
        <v>10</v>
      </c>
      <c r="H33" s="33">
        <f t="shared" ca="1" si="0"/>
        <v>10</v>
      </c>
      <c r="I33" s="27">
        <f t="shared" ca="1" si="1"/>
        <v>1</v>
      </c>
    </row>
    <row r="34" spans="1:9" ht="13.5" customHeight="1" x14ac:dyDescent="0.4">
      <c r="A34" s="124"/>
      <c r="B34" s="53" t="s">
        <v>83</v>
      </c>
      <c r="C34" s="54" t="s">
        <v>84</v>
      </c>
      <c r="D34" s="2" t="s">
        <v>2</v>
      </c>
      <c r="E34" s="27">
        <f t="shared" si="2"/>
        <v>10</v>
      </c>
      <c r="F34" s="27" t="str">
        <f t="shared" ca="1" si="3"/>
        <v>양호</v>
      </c>
      <c r="G34" s="36">
        <f t="shared" ca="1" si="4"/>
        <v>10</v>
      </c>
      <c r="H34" s="33">
        <f t="shared" ca="1" si="0"/>
        <v>0</v>
      </c>
      <c r="I34" s="27">
        <f t="shared" ca="1" si="1"/>
        <v>0</v>
      </c>
    </row>
    <row r="35" spans="1:9" ht="13.5" customHeight="1" x14ac:dyDescent="0.4">
      <c r="A35" s="124"/>
      <c r="B35" s="53" t="s">
        <v>85</v>
      </c>
      <c r="C35" s="54" t="s">
        <v>86</v>
      </c>
      <c r="D35" s="2" t="s">
        <v>2</v>
      </c>
      <c r="E35" s="27">
        <f t="shared" si="2"/>
        <v>10</v>
      </c>
      <c r="F35" s="27" t="str">
        <f t="shared" ca="1" si="3"/>
        <v>양호</v>
      </c>
      <c r="G35" s="36">
        <f t="shared" ca="1" si="4"/>
        <v>10</v>
      </c>
      <c r="H35" s="33">
        <f t="shared" ca="1" si="0"/>
        <v>0</v>
      </c>
      <c r="I35" s="27">
        <f t="shared" ca="1" si="1"/>
        <v>0</v>
      </c>
    </row>
    <row r="36" spans="1:9" ht="13.5" customHeight="1" x14ac:dyDescent="0.4">
      <c r="A36" s="124"/>
      <c r="B36" s="53" t="s">
        <v>87</v>
      </c>
      <c r="C36" s="54" t="s">
        <v>88</v>
      </c>
      <c r="D36" s="2" t="s">
        <v>2</v>
      </c>
      <c r="E36" s="27">
        <f t="shared" si="2"/>
        <v>10</v>
      </c>
      <c r="F36" s="27" t="str">
        <f t="shared" ca="1" si="3"/>
        <v>양호</v>
      </c>
      <c r="G36" s="36">
        <f t="shared" ca="1" si="4"/>
        <v>10</v>
      </c>
      <c r="H36" s="33">
        <f t="shared" ca="1" si="0"/>
        <v>0</v>
      </c>
      <c r="I36" s="27">
        <f t="shared" ref="I36:I67" ca="1" si="5">COUNTIF(F36:H36,"취약")</f>
        <v>0</v>
      </c>
    </row>
    <row r="37" spans="1:9" ht="13.5" customHeight="1" x14ac:dyDescent="0.4">
      <c r="A37" s="124"/>
      <c r="B37" s="53" t="s">
        <v>89</v>
      </c>
      <c r="C37" s="54" t="s">
        <v>90</v>
      </c>
      <c r="D37" s="2" t="s">
        <v>2</v>
      </c>
      <c r="E37" s="27">
        <f t="shared" si="2"/>
        <v>10</v>
      </c>
      <c r="F37" s="27" t="str">
        <f t="shared" ca="1" si="3"/>
        <v>양호</v>
      </c>
      <c r="G37" s="36">
        <f t="shared" ca="1" si="4"/>
        <v>10</v>
      </c>
      <c r="H37" s="33">
        <f t="shared" ca="1" si="0"/>
        <v>0</v>
      </c>
      <c r="I37" s="27">
        <f t="shared" ca="1" si="5"/>
        <v>0</v>
      </c>
    </row>
    <row r="38" spans="1:9" ht="13.5" customHeight="1" x14ac:dyDescent="0.4">
      <c r="A38" s="124"/>
      <c r="B38" s="53" t="s">
        <v>91</v>
      </c>
      <c r="C38" s="54" t="s">
        <v>92</v>
      </c>
      <c r="D38" s="2" t="s">
        <v>2</v>
      </c>
      <c r="E38" s="27">
        <f t="shared" si="2"/>
        <v>10</v>
      </c>
      <c r="F38" s="27" t="str">
        <f t="shared" ca="1" si="3"/>
        <v>취약</v>
      </c>
      <c r="G38" s="36">
        <f t="shared" ca="1" si="4"/>
        <v>10</v>
      </c>
      <c r="H38" s="33">
        <f t="shared" ca="1" si="0"/>
        <v>10</v>
      </c>
      <c r="I38" s="27">
        <f t="shared" ca="1" si="5"/>
        <v>1</v>
      </c>
    </row>
    <row r="39" spans="1:9" ht="13.5" customHeight="1" x14ac:dyDescent="0.4">
      <c r="A39" s="124"/>
      <c r="B39" s="53" t="s">
        <v>93</v>
      </c>
      <c r="C39" s="54" t="s">
        <v>94</v>
      </c>
      <c r="D39" s="2" t="s">
        <v>2</v>
      </c>
      <c r="E39" s="27">
        <f t="shared" si="2"/>
        <v>10</v>
      </c>
      <c r="F39" s="27" t="str">
        <f t="shared" ca="1" si="3"/>
        <v>양호</v>
      </c>
      <c r="G39" s="36">
        <f t="shared" ca="1" si="4"/>
        <v>10</v>
      </c>
      <c r="H39" s="33">
        <f t="shared" ca="1" si="0"/>
        <v>0</v>
      </c>
      <c r="I39" s="27">
        <f t="shared" ca="1" si="5"/>
        <v>0</v>
      </c>
    </row>
    <row r="40" spans="1:9" ht="13.5" customHeight="1" x14ac:dyDescent="0.4">
      <c r="A40" s="124"/>
      <c r="B40" s="53" t="s">
        <v>95</v>
      </c>
      <c r="C40" s="54" t="s">
        <v>96</v>
      </c>
      <c r="D40" s="2" t="s">
        <v>2</v>
      </c>
      <c r="E40" s="27">
        <f t="shared" si="2"/>
        <v>10</v>
      </c>
      <c r="F40" s="27" t="str">
        <f t="shared" ca="1" si="3"/>
        <v>취약</v>
      </c>
      <c r="G40" s="36">
        <f t="shared" ca="1" si="4"/>
        <v>10</v>
      </c>
      <c r="H40" s="33">
        <f t="shared" ca="1" si="0"/>
        <v>10</v>
      </c>
      <c r="I40" s="27">
        <f t="shared" ca="1" si="5"/>
        <v>1</v>
      </c>
    </row>
    <row r="41" spans="1:9" ht="13.5" customHeight="1" x14ac:dyDescent="0.4">
      <c r="A41" s="124"/>
      <c r="B41" s="53" t="s">
        <v>97</v>
      </c>
      <c r="C41" s="54" t="s">
        <v>98</v>
      </c>
      <c r="D41" s="2" t="s">
        <v>2</v>
      </c>
      <c r="E41" s="27">
        <f t="shared" si="2"/>
        <v>10</v>
      </c>
      <c r="F41" s="27" t="str">
        <f t="shared" ca="1" si="3"/>
        <v>확인</v>
      </c>
      <c r="G41" s="36">
        <f t="shared" ca="1" si="4"/>
        <v>10</v>
      </c>
      <c r="H41" s="33">
        <f t="shared" ca="1" si="0"/>
        <v>0</v>
      </c>
      <c r="I41" s="27">
        <f t="shared" ca="1" si="5"/>
        <v>0</v>
      </c>
    </row>
    <row r="42" spans="1:9" ht="13.5" customHeight="1" x14ac:dyDescent="0.4">
      <c r="A42" s="124"/>
      <c r="B42" s="53" t="s">
        <v>99</v>
      </c>
      <c r="C42" s="54" t="s">
        <v>100</v>
      </c>
      <c r="D42" s="2" t="s">
        <v>2</v>
      </c>
      <c r="E42" s="27">
        <f t="shared" si="2"/>
        <v>10</v>
      </c>
      <c r="F42" s="27" t="str">
        <f t="shared" ca="1" si="3"/>
        <v>확인</v>
      </c>
      <c r="G42" s="36">
        <f t="shared" ca="1" si="4"/>
        <v>10</v>
      </c>
      <c r="H42" s="33">
        <f t="shared" ca="1" si="0"/>
        <v>0</v>
      </c>
      <c r="I42" s="27">
        <f t="shared" ca="1" si="5"/>
        <v>0</v>
      </c>
    </row>
    <row r="43" spans="1:9" ht="13.5" customHeight="1" x14ac:dyDescent="0.4">
      <c r="A43" s="124"/>
      <c r="B43" s="53" t="s">
        <v>101</v>
      </c>
      <c r="C43" s="54" t="s">
        <v>102</v>
      </c>
      <c r="D43" s="2" t="s">
        <v>2</v>
      </c>
      <c r="E43" s="27">
        <f t="shared" si="2"/>
        <v>10</v>
      </c>
      <c r="F43" s="27" t="str">
        <f t="shared" ca="1" si="3"/>
        <v>취약</v>
      </c>
      <c r="G43" s="36">
        <f t="shared" ca="1" si="4"/>
        <v>10</v>
      </c>
      <c r="H43" s="33">
        <f t="shared" ca="1" si="0"/>
        <v>10</v>
      </c>
      <c r="I43" s="27">
        <f t="shared" ca="1" si="5"/>
        <v>1</v>
      </c>
    </row>
    <row r="44" spans="1:9" ht="13.5" customHeight="1" x14ac:dyDescent="0.4">
      <c r="A44" s="124"/>
      <c r="B44" s="53" t="s">
        <v>103</v>
      </c>
      <c r="C44" s="54" t="s">
        <v>4</v>
      </c>
      <c r="D44" s="2" t="s">
        <v>2</v>
      </c>
      <c r="E44" s="27">
        <f t="shared" si="2"/>
        <v>10</v>
      </c>
      <c r="F44" s="27" t="str">
        <f t="shared" ca="1" si="3"/>
        <v>양호</v>
      </c>
      <c r="G44" s="36">
        <f t="shared" ca="1" si="4"/>
        <v>10</v>
      </c>
      <c r="H44" s="33">
        <f t="shared" ca="1" si="0"/>
        <v>0</v>
      </c>
      <c r="I44" s="27">
        <f t="shared" ca="1" si="5"/>
        <v>0</v>
      </c>
    </row>
    <row r="45" spans="1:9" ht="13.5" customHeight="1" x14ac:dyDescent="0.4">
      <c r="A45" s="124"/>
      <c r="B45" s="53" t="s">
        <v>104</v>
      </c>
      <c r="C45" s="54" t="s">
        <v>105</v>
      </c>
      <c r="D45" s="2" t="s">
        <v>2</v>
      </c>
      <c r="E45" s="27">
        <f t="shared" si="2"/>
        <v>10</v>
      </c>
      <c r="F45" s="27" t="str">
        <f t="shared" ca="1" si="3"/>
        <v>양호</v>
      </c>
      <c r="G45" s="36">
        <f t="shared" ca="1" si="4"/>
        <v>10</v>
      </c>
      <c r="H45" s="33">
        <f t="shared" ca="1" si="0"/>
        <v>0</v>
      </c>
      <c r="I45" s="27">
        <f t="shared" ca="1" si="5"/>
        <v>0</v>
      </c>
    </row>
    <row r="46" spans="1:9" ht="13.5" customHeight="1" x14ac:dyDescent="0.4">
      <c r="A46" s="124"/>
      <c r="B46" s="53" t="s">
        <v>106</v>
      </c>
      <c r="C46" s="54" t="s">
        <v>107</v>
      </c>
      <c r="D46" s="2" t="s">
        <v>2</v>
      </c>
      <c r="E46" s="27">
        <f t="shared" si="2"/>
        <v>10</v>
      </c>
      <c r="F46" s="27" t="str">
        <f t="shared" ca="1" si="3"/>
        <v>양호</v>
      </c>
      <c r="G46" s="36">
        <f t="shared" ca="1" si="4"/>
        <v>10</v>
      </c>
      <c r="H46" s="33">
        <f t="shared" ca="1" si="0"/>
        <v>0</v>
      </c>
      <c r="I46" s="27">
        <f t="shared" ca="1" si="5"/>
        <v>0</v>
      </c>
    </row>
    <row r="47" spans="1:9" ht="13.5" customHeight="1" x14ac:dyDescent="0.4">
      <c r="A47" s="124"/>
      <c r="B47" s="53" t="s">
        <v>108</v>
      </c>
      <c r="C47" s="54" t="s">
        <v>109</v>
      </c>
      <c r="D47" s="2" t="s">
        <v>14</v>
      </c>
      <c r="E47" s="27">
        <f t="shared" si="2"/>
        <v>8</v>
      </c>
      <c r="F47" s="27" t="str">
        <f t="shared" ca="1" si="3"/>
        <v>양호</v>
      </c>
      <c r="G47" s="36">
        <f t="shared" ca="1" si="4"/>
        <v>8</v>
      </c>
      <c r="H47" s="33">
        <f t="shared" ca="1" si="0"/>
        <v>0</v>
      </c>
      <c r="I47" s="27">
        <f t="shared" ca="1" si="5"/>
        <v>0</v>
      </c>
    </row>
    <row r="48" spans="1:9" ht="13.5" customHeight="1" x14ac:dyDescent="0.4">
      <c r="A48" s="124"/>
      <c r="B48" s="53" t="s">
        <v>110</v>
      </c>
      <c r="C48" s="54" t="s">
        <v>111</v>
      </c>
      <c r="D48" s="2" t="s">
        <v>14</v>
      </c>
      <c r="E48" s="27">
        <f t="shared" si="2"/>
        <v>8</v>
      </c>
      <c r="F48" s="27" t="str">
        <f t="shared" ca="1" si="3"/>
        <v>양호</v>
      </c>
      <c r="G48" s="36">
        <f t="shared" ca="1" si="4"/>
        <v>8</v>
      </c>
      <c r="H48" s="33">
        <f t="shared" ca="1" si="0"/>
        <v>0</v>
      </c>
      <c r="I48" s="27">
        <f t="shared" ca="1" si="5"/>
        <v>0</v>
      </c>
    </row>
    <row r="49" spans="1:9" ht="13.5" customHeight="1" x14ac:dyDescent="0.4">
      <c r="A49" s="124"/>
      <c r="B49" s="53" t="s">
        <v>112</v>
      </c>
      <c r="C49" s="54" t="s">
        <v>15</v>
      </c>
      <c r="D49" s="2" t="s">
        <v>14</v>
      </c>
      <c r="E49" s="27">
        <f t="shared" si="2"/>
        <v>8</v>
      </c>
      <c r="F49" s="27" t="str">
        <f t="shared" ca="1" si="3"/>
        <v>취약</v>
      </c>
      <c r="G49" s="36">
        <f t="shared" ca="1" si="4"/>
        <v>8</v>
      </c>
      <c r="H49" s="33">
        <f t="shared" ca="1" si="0"/>
        <v>8</v>
      </c>
      <c r="I49" s="27">
        <f t="shared" ca="1" si="5"/>
        <v>1</v>
      </c>
    </row>
    <row r="50" spans="1:9" ht="13.5" customHeight="1" x14ac:dyDescent="0.4">
      <c r="A50" s="124"/>
      <c r="B50" s="53" t="s">
        <v>113</v>
      </c>
      <c r="C50" s="54" t="s">
        <v>114</v>
      </c>
      <c r="D50" s="2" t="s">
        <v>14</v>
      </c>
      <c r="E50" s="27">
        <f t="shared" si="2"/>
        <v>8</v>
      </c>
      <c r="F50" s="27" t="str">
        <f t="shared" ca="1" si="3"/>
        <v>취약</v>
      </c>
      <c r="G50" s="36">
        <f t="shared" ca="1" si="4"/>
        <v>8</v>
      </c>
      <c r="H50" s="33">
        <f t="shared" ca="1" si="0"/>
        <v>8</v>
      </c>
      <c r="I50" s="27">
        <f t="shared" ca="1" si="5"/>
        <v>1</v>
      </c>
    </row>
    <row r="51" spans="1:9" ht="13.5" customHeight="1" x14ac:dyDescent="0.4">
      <c r="A51" s="124"/>
      <c r="B51" s="53" t="s">
        <v>115</v>
      </c>
      <c r="C51" s="54" t="s">
        <v>116</v>
      </c>
      <c r="D51" s="2" t="s">
        <v>14</v>
      </c>
      <c r="E51" s="27">
        <f t="shared" si="2"/>
        <v>8</v>
      </c>
      <c r="F51" s="27" t="str">
        <f t="shared" ca="1" si="3"/>
        <v>양호</v>
      </c>
      <c r="G51" s="36">
        <f t="shared" ca="1" si="4"/>
        <v>8</v>
      </c>
      <c r="H51" s="33">
        <f t="shared" ca="1" si="0"/>
        <v>0</v>
      </c>
      <c r="I51" s="27">
        <f t="shared" ca="1" si="5"/>
        <v>0</v>
      </c>
    </row>
    <row r="52" spans="1:9" ht="13.5" customHeight="1" x14ac:dyDescent="0.4">
      <c r="A52" s="124"/>
      <c r="B52" s="53" t="s">
        <v>117</v>
      </c>
      <c r="C52" s="54" t="s">
        <v>118</v>
      </c>
      <c r="D52" s="2" t="s">
        <v>14</v>
      </c>
      <c r="E52" s="27">
        <f t="shared" si="2"/>
        <v>8</v>
      </c>
      <c r="F52" s="27" t="str">
        <f t="shared" ca="1" si="3"/>
        <v>양호</v>
      </c>
      <c r="G52" s="36">
        <f t="shared" ca="1" si="4"/>
        <v>8</v>
      </c>
      <c r="H52" s="33">
        <f t="shared" ca="1" si="0"/>
        <v>0</v>
      </c>
      <c r="I52" s="27">
        <f t="shared" ca="1" si="5"/>
        <v>0</v>
      </c>
    </row>
    <row r="53" spans="1:9" ht="13.5" customHeight="1" x14ac:dyDescent="0.4">
      <c r="A53" s="124"/>
      <c r="B53" s="53" t="s">
        <v>119</v>
      </c>
      <c r="C53" s="54" t="s">
        <v>120</v>
      </c>
      <c r="D53" s="2" t="s">
        <v>16</v>
      </c>
      <c r="E53" s="27">
        <f t="shared" si="2"/>
        <v>6</v>
      </c>
      <c r="F53" s="27" t="str">
        <f t="shared" ca="1" si="3"/>
        <v>양호</v>
      </c>
      <c r="G53" s="36">
        <f t="shared" ca="1" si="4"/>
        <v>6</v>
      </c>
      <c r="H53" s="33">
        <f t="shared" ca="1" si="0"/>
        <v>0</v>
      </c>
      <c r="I53" s="27">
        <f t="shared" ca="1" si="5"/>
        <v>0</v>
      </c>
    </row>
    <row r="54" spans="1:9" ht="13.5" customHeight="1" x14ac:dyDescent="0.4">
      <c r="A54" s="124"/>
      <c r="B54" s="53" t="s">
        <v>121</v>
      </c>
      <c r="C54" s="54" t="s">
        <v>122</v>
      </c>
      <c r="D54" s="2" t="s">
        <v>14</v>
      </c>
      <c r="E54" s="27">
        <f t="shared" si="2"/>
        <v>8</v>
      </c>
      <c r="F54" s="27" t="str">
        <f t="shared" ca="1" si="3"/>
        <v>양호</v>
      </c>
      <c r="G54" s="36">
        <f t="shared" ca="1" si="4"/>
        <v>8</v>
      </c>
      <c r="H54" s="33">
        <f t="shared" ca="1" si="0"/>
        <v>0</v>
      </c>
      <c r="I54" s="27">
        <f t="shared" ca="1" si="5"/>
        <v>0</v>
      </c>
    </row>
    <row r="55" spans="1:9" ht="13.5" customHeight="1" x14ac:dyDescent="0.4">
      <c r="A55" s="124"/>
      <c r="B55" s="53" t="s">
        <v>123</v>
      </c>
      <c r="C55" s="54" t="s">
        <v>124</v>
      </c>
      <c r="D55" s="2" t="s">
        <v>14</v>
      </c>
      <c r="E55" s="27">
        <f t="shared" si="2"/>
        <v>8</v>
      </c>
      <c r="F55" s="27" t="str">
        <f t="shared" ca="1" si="3"/>
        <v>양호</v>
      </c>
      <c r="G55" s="36">
        <f t="shared" ca="1" si="4"/>
        <v>8</v>
      </c>
      <c r="H55" s="33">
        <f t="shared" ca="1" si="0"/>
        <v>0</v>
      </c>
      <c r="I55" s="27">
        <f t="shared" ca="1" si="5"/>
        <v>0</v>
      </c>
    </row>
    <row r="56" spans="1:9" ht="13.5" customHeight="1" x14ac:dyDescent="0.4">
      <c r="A56" s="124"/>
      <c r="B56" s="53" t="s">
        <v>125</v>
      </c>
      <c r="C56" s="54" t="s">
        <v>126</v>
      </c>
      <c r="D56" s="2" t="s">
        <v>14</v>
      </c>
      <c r="E56" s="27">
        <f t="shared" si="2"/>
        <v>8</v>
      </c>
      <c r="F56" s="27" t="str">
        <f t="shared" ca="1" si="3"/>
        <v>취약</v>
      </c>
      <c r="G56" s="36">
        <f t="shared" ca="1" si="4"/>
        <v>8</v>
      </c>
      <c r="H56" s="33">
        <f t="shared" ca="1" si="0"/>
        <v>8</v>
      </c>
      <c r="I56" s="27">
        <f t="shared" ca="1" si="5"/>
        <v>1</v>
      </c>
    </row>
    <row r="57" spans="1:9" ht="13.5" customHeight="1" x14ac:dyDescent="0.4">
      <c r="A57" s="124"/>
      <c r="B57" s="53" t="s">
        <v>127</v>
      </c>
      <c r="C57" s="54" t="s">
        <v>128</v>
      </c>
      <c r="D57" s="2" t="s">
        <v>14</v>
      </c>
      <c r="E57" s="27">
        <f t="shared" si="2"/>
        <v>8</v>
      </c>
      <c r="F57" s="27" t="str">
        <f t="shared" ca="1" si="3"/>
        <v>양호</v>
      </c>
      <c r="G57" s="36">
        <f t="shared" ca="1" si="4"/>
        <v>8</v>
      </c>
      <c r="H57" s="33">
        <f t="shared" ca="1" si="0"/>
        <v>0</v>
      </c>
      <c r="I57" s="27">
        <f t="shared" ca="1" si="5"/>
        <v>0</v>
      </c>
    </row>
    <row r="58" spans="1:9" ht="13.5" customHeight="1" x14ac:dyDescent="0.4">
      <c r="A58" s="125" t="s">
        <v>129</v>
      </c>
      <c r="B58" s="48" t="s">
        <v>130</v>
      </c>
      <c r="C58" s="49" t="s">
        <v>131</v>
      </c>
      <c r="D58" s="50" t="s">
        <v>2</v>
      </c>
      <c r="E58" s="26">
        <f t="shared" si="2"/>
        <v>10</v>
      </c>
      <c r="F58" s="26" t="str">
        <f t="shared" ca="1" si="3"/>
        <v>양호</v>
      </c>
      <c r="G58" s="35">
        <f t="shared" ca="1" si="4"/>
        <v>10</v>
      </c>
      <c r="H58" s="32">
        <f t="shared" ca="1" si="0"/>
        <v>0</v>
      </c>
      <c r="I58" s="26">
        <f t="shared" ca="1" si="5"/>
        <v>0</v>
      </c>
    </row>
    <row r="59" spans="1:9" ht="13.5" customHeight="1" x14ac:dyDescent="0.4">
      <c r="A59" s="126"/>
      <c r="B59" s="48" t="s">
        <v>132</v>
      </c>
      <c r="C59" s="49" t="s">
        <v>133</v>
      </c>
      <c r="D59" s="50" t="s">
        <v>2</v>
      </c>
      <c r="E59" s="26">
        <f t="shared" si="2"/>
        <v>10</v>
      </c>
      <c r="F59" s="26" t="str">
        <f t="shared" ca="1" si="3"/>
        <v>양호</v>
      </c>
      <c r="G59" s="35">
        <f t="shared" ca="1" si="4"/>
        <v>10</v>
      </c>
      <c r="H59" s="32">
        <f t="shared" ca="1" si="0"/>
        <v>0</v>
      </c>
      <c r="I59" s="26">
        <f t="shared" ca="1" si="5"/>
        <v>0</v>
      </c>
    </row>
    <row r="60" spans="1:9" s="57" customFormat="1" ht="13.5" customHeight="1" x14ac:dyDescent="0.4">
      <c r="A60" s="127" t="s">
        <v>134</v>
      </c>
      <c r="B60" s="53" t="s">
        <v>135</v>
      </c>
      <c r="C60" s="54" t="s">
        <v>279</v>
      </c>
      <c r="D60" s="2" t="s">
        <v>2</v>
      </c>
      <c r="E60" s="27">
        <f t="shared" si="2"/>
        <v>10</v>
      </c>
      <c r="F60" s="27" t="str">
        <f t="shared" ca="1" si="3"/>
        <v>양호</v>
      </c>
      <c r="G60" s="36">
        <f t="shared" ca="1" si="4"/>
        <v>10</v>
      </c>
      <c r="H60" s="33">
        <f t="shared" ca="1" si="0"/>
        <v>0</v>
      </c>
      <c r="I60" s="27">
        <f t="shared" ca="1" si="5"/>
        <v>0</v>
      </c>
    </row>
    <row r="61" spans="1:9" ht="13.5" customHeight="1" x14ac:dyDescent="0.4">
      <c r="A61" s="127"/>
      <c r="B61" s="53" t="s">
        <v>136</v>
      </c>
      <c r="C61" s="54" t="s">
        <v>280</v>
      </c>
      <c r="D61" s="2" t="s">
        <v>14</v>
      </c>
      <c r="E61" s="27">
        <f t="shared" si="2"/>
        <v>8</v>
      </c>
      <c r="F61" s="27" t="str">
        <f t="shared" ca="1" si="3"/>
        <v>취약</v>
      </c>
      <c r="G61" s="36">
        <f t="shared" ca="1" si="4"/>
        <v>8</v>
      </c>
      <c r="H61" s="33">
        <f t="shared" ca="1" si="0"/>
        <v>8</v>
      </c>
      <c r="I61" s="27">
        <f t="shared" ca="1" si="5"/>
        <v>1</v>
      </c>
    </row>
    <row r="62" spans="1:9" ht="13.5" customHeight="1" x14ac:dyDescent="0.4">
      <c r="A62" s="127"/>
      <c r="B62" s="53" t="s">
        <v>137</v>
      </c>
      <c r="C62" s="54" t="s">
        <v>281</v>
      </c>
      <c r="D62" s="2" t="s">
        <v>16</v>
      </c>
      <c r="E62" s="27">
        <f t="shared" si="2"/>
        <v>6</v>
      </c>
      <c r="F62" s="27" t="str">
        <f t="shared" ca="1" si="3"/>
        <v>양호</v>
      </c>
      <c r="G62" s="36">
        <f t="shared" ca="1" si="4"/>
        <v>6</v>
      </c>
      <c r="H62" s="33">
        <f t="shared" ca="1" si="0"/>
        <v>0</v>
      </c>
      <c r="I62" s="27">
        <f t="shared" ca="1" si="5"/>
        <v>0</v>
      </c>
    </row>
    <row r="63" spans="1:9" ht="13.5" customHeight="1" x14ac:dyDescent="0.4">
      <c r="A63" s="127"/>
      <c r="B63" s="53" t="s">
        <v>139</v>
      </c>
      <c r="C63" s="54" t="s">
        <v>282</v>
      </c>
      <c r="D63" s="2" t="s">
        <v>14</v>
      </c>
      <c r="E63" s="27">
        <f t="shared" si="2"/>
        <v>8</v>
      </c>
      <c r="F63" s="27" t="str">
        <f t="shared" ca="1" si="3"/>
        <v>양호</v>
      </c>
      <c r="G63" s="36">
        <f t="shared" ca="1" si="4"/>
        <v>8</v>
      </c>
      <c r="H63" s="33">
        <f t="shared" ca="1" si="0"/>
        <v>0</v>
      </c>
      <c r="I63" s="27">
        <f t="shared" ca="1" si="5"/>
        <v>0</v>
      </c>
    </row>
    <row r="64" spans="1:9" ht="13.5" customHeight="1" x14ac:dyDescent="0.4">
      <c r="A64" s="125" t="s">
        <v>140</v>
      </c>
      <c r="B64" s="106" t="s">
        <v>141</v>
      </c>
      <c r="C64" s="51" t="s">
        <v>283</v>
      </c>
      <c r="D64" s="4" t="s">
        <v>2</v>
      </c>
      <c r="E64" s="107">
        <f t="shared" si="2"/>
        <v>10</v>
      </c>
      <c r="F64" s="107" t="str">
        <f t="shared" ca="1" si="3"/>
        <v>취약</v>
      </c>
      <c r="G64" s="108">
        <f t="shared" ca="1" si="4"/>
        <v>10</v>
      </c>
      <c r="H64" s="52">
        <f t="shared" ca="1" si="0"/>
        <v>10</v>
      </c>
      <c r="I64" s="107">
        <f t="shared" ca="1" si="5"/>
        <v>1</v>
      </c>
    </row>
    <row r="65" spans="1:9" ht="13.5" customHeight="1" x14ac:dyDescent="0.4">
      <c r="A65" s="128"/>
      <c r="B65" s="48" t="s">
        <v>142</v>
      </c>
      <c r="C65" s="49" t="s">
        <v>143</v>
      </c>
      <c r="D65" s="50" t="s">
        <v>2</v>
      </c>
      <c r="E65" s="26">
        <f t="shared" si="2"/>
        <v>10</v>
      </c>
      <c r="F65" s="26" t="str">
        <f t="shared" ca="1" si="3"/>
        <v>확인</v>
      </c>
      <c r="G65" s="35">
        <f t="shared" ca="1" si="4"/>
        <v>10</v>
      </c>
      <c r="H65" s="32">
        <f t="shared" ca="1" si="0"/>
        <v>0</v>
      </c>
      <c r="I65" s="107">
        <f t="shared" ca="1" si="5"/>
        <v>0</v>
      </c>
    </row>
    <row r="66" spans="1:9" ht="13.5" customHeight="1" x14ac:dyDescent="0.4">
      <c r="A66" s="128"/>
      <c r="B66" s="48" t="s">
        <v>144</v>
      </c>
      <c r="C66" s="51" t="s">
        <v>145</v>
      </c>
      <c r="D66" s="4" t="s">
        <v>2</v>
      </c>
      <c r="E66" s="26">
        <f t="shared" si="2"/>
        <v>10</v>
      </c>
      <c r="F66" s="26" t="str">
        <f t="shared" ca="1" si="3"/>
        <v>양호</v>
      </c>
      <c r="G66" s="35">
        <f t="shared" ca="1" si="4"/>
        <v>10</v>
      </c>
      <c r="H66" s="52">
        <f t="shared" ca="1" si="0"/>
        <v>0</v>
      </c>
      <c r="I66" s="107">
        <f t="shared" ca="1" si="5"/>
        <v>0</v>
      </c>
    </row>
    <row r="67" spans="1:9" ht="13.5" customHeight="1" x14ac:dyDescent="0.4">
      <c r="A67" s="128"/>
      <c r="B67" s="48" t="s">
        <v>146</v>
      </c>
      <c r="C67" s="51" t="s">
        <v>147</v>
      </c>
      <c r="D67" s="4" t="s">
        <v>2</v>
      </c>
      <c r="E67" s="26">
        <f t="shared" si="2"/>
        <v>10</v>
      </c>
      <c r="F67" s="26" t="str">
        <f t="shared" ca="1" si="3"/>
        <v>취약</v>
      </c>
      <c r="G67" s="35">
        <f t="shared" ca="1" si="4"/>
        <v>10</v>
      </c>
      <c r="H67" s="52">
        <f t="shared" ca="1" si="0"/>
        <v>10</v>
      </c>
      <c r="I67" s="107">
        <f t="shared" ca="1" si="5"/>
        <v>1</v>
      </c>
    </row>
    <row r="68" spans="1:9" ht="13.5" customHeight="1" x14ac:dyDescent="0.4">
      <c r="A68" s="128"/>
      <c r="B68" s="48" t="s">
        <v>148</v>
      </c>
      <c r="C68" s="51" t="s">
        <v>149</v>
      </c>
      <c r="D68" s="4" t="s">
        <v>2</v>
      </c>
      <c r="E68" s="26">
        <f t="shared" si="2"/>
        <v>10</v>
      </c>
      <c r="F68" s="26" t="str">
        <f t="shared" ca="1" si="3"/>
        <v>양호</v>
      </c>
      <c r="G68" s="35">
        <f t="shared" ref="G68:G84" ca="1" si="6">IF(F68="N/A",0,$E68)</f>
        <v>10</v>
      </c>
      <c r="H68" s="52">
        <f t="shared" ref="H68:H84" ca="1" si="7">SUMPRODUCT(N($A$97:$A$102=$D68)*($B$97:$B$102=F68)*($C$97:$C$102))</f>
        <v>0</v>
      </c>
      <c r="I68" s="107">
        <f t="shared" ref="I68:I84" ca="1" si="8">COUNTIF(F68:H68,"취약")</f>
        <v>0</v>
      </c>
    </row>
    <row r="69" spans="1:9" ht="13.5" customHeight="1" x14ac:dyDescent="0.4">
      <c r="A69" s="128"/>
      <c r="B69" s="48" t="s">
        <v>150</v>
      </c>
      <c r="C69" s="51" t="s">
        <v>151</v>
      </c>
      <c r="D69" s="4" t="s">
        <v>2</v>
      </c>
      <c r="E69" s="26">
        <f t="shared" ref="E69:E84" si="9">IF(D69="상", 10, IF(D69="중", 8, IF(D69="하", 6, 0)))</f>
        <v>10</v>
      </c>
      <c r="F69" s="26" t="str">
        <f t="shared" ref="F69:F84" ca="1" si="10">INDIRECT("'"&amp;INDIRECT("점검대상!C"&amp;COLUMN()/3+2)&amp;"'!E"&amp;ROW()+2)</f>
        <v>양호</v>
      </c>
      <c r="G69" s="35">
        <f t="shared" ca="1" si="6"/>
        <v>10</v>
      </c>
      <c r="H69" s="52">
        <f t="shared" ca="1" si="7"/>
        <v>0</v>
      </c>
      <c r="I69" s="107">
        <f t="shared" ca="1" si="8"/>
        <v>0</v>
      </c>
    </row>
    <row r="70" spans="1:9" ht="13.5" customHeight="1" x14ac:dyDescent="0.4">
      <c r="A70" s="128"/>
      <c r="B70" s="48" t="s">
        <v>152</v>
      </c>
      <c r="C70" s="51" t="s">
        <v>153</v>
      </c>
      <c r="D70" s="4" t="s">
        <v>2</v>
      </c>
      <c r="E70" s="26">
        <f t="shared" si="9"/>
        <v>10</v>
      </c>
      <c r="F70" s="26" t="str">
        <f t="shared" ca="1" si="10"/>
        <v>양호</v>
      </c>
      <c r="G70" s="35">
        <f t="shared" ca="1" si="6"/>
        <v>10</v>
      </c>
      <c r="H70" s="52">
        <f t="shared" ca="1" si="7"/>
        <v>0</v>
      </c>
      <c r="I70" s="107">
        <f t="shared" ca="1" si="8"/>
        <v>0</v>
      </c>
    </row>
    <row r="71" spans="1:9" ht="13.5" customHeight="1" x14ac:dyDescent="0.4">
      <c r="A71" s="128"/>
      <c r="B71" s="48" t="s">
        <v>154</v>
      </c>
      <c r="C71" s="51" t="s">
        <v>155</v>
      </c>
      <c r="D71" s="4" t="s">
        <v>2</v>
      </c>
      <c r="E71" s="26">
        <f t="shared" si="9"/>
        <v>10</v>
      </c>
      <c r="F71" s="26" t="str">
        <f t="shared" ca="1" si="10"/>
        <v>양호</v>
      </c>
      <c r="G71" s="35">
        <f t="shared" ca="1" si="6"/>
        <v>10</v>
      </c>
      <c r="H71" s="52">
        <f t="shared" ca="1" si="7"/>
        <v>0</v>
      </c>
      <c r="I71" s="107">
        <f t="shared" ca="1" si="8"/>
        <v>0</v>
      </c>
    </row>
    <row r="72" spans="1:9" ht="13.5" customHeight="1" x14ac:dyDescent="0.4">
      <c r="A72" s="128"/>
      <c r="B72" s="48" t="s">
        <v>156</v>
      </c>
      <c r="C72" s="51" t="s">
        <v>157</v>
      </c>
      <c r="D72" s="4" t="s">
        <v>2</v>
      </c>
      <c r="E72" s="26">
        <f t="shared" si="9"/>
        <v>10</v>
      </c>
      <c r="F72" s="26" t="str">
        <f t="shared" ca="1" si="10"/>
        <v>양호</v>
      </c>
      <c r="G72" s="35">
        <f t="shared" ca="1" si="6"/>
        <v>10</v>
      </c>
      <c r="H72" s="52">
        <f t="shared" ca="1" si="7"/>
        <v>0</v>
      </c>
      <c r="I72" s="107">
        <f t="shared" ca="1" si="8"/>
        <v>0</v>
      </c>
    </row>
    <row r="73" spans="1:9" ht="13.5" customHeight="1" x14ac:dyDescent="0.4">
      <c r="A73" s="128"/>
      <c r="B73" s="48" t="s">
        <v>158</v>
      </c>
      <c r="C73" s="51" t="s">
        <v>159</v>
      </c>
      <c r="D73" s="4" t="s">
        <v>2</v>
      </c>
      <c r="E73" s="26">
        <f t="shared" si="9"/>
        <v>10</v>
      </c>
      <c r="F73" s="26" t="str">
        <f t="shared" ca="1" si="10"/>
        <v>양호</v>
      </c>
      <c r="G73" s="35">
        <f t="shared" ca="1" si="6"/>
        <v>10</v>
      </c>
      <c r="H73" s="52">
        <f t="shared" ca="1" si="7"/>
        <v>0</v>
      </c>
      <c r="I73" s="107">
        <f t="shared" ca="1" si="8"/>
        <v>0</v>
      </c>
    </row>
    <row r="74" spans="1:9" ht="13.5" customHeight="1" x14ac:dyDescent="0.4">
      <c r="A74" s="128"/>
      <c r="B74" s="48" t="s">
        <v>160</v>
      </c>
      <c r="C74" s="51" t="s">
        <v>161</v>
      </c>
      <c r="D74" s="4" t="s">
        <v>2</v>
      </c>
      <c r="E74" s="26">
        <f t="shared" si="9"/>
        <v>10</v>
      </c>
      <c r="F74" s="26" t="str">
        <f t="shared" ca="1" si="10"/>
        <v>양호</v>
      </c>
      <c r="G74" s="35">
        <f t="shared" ca="1" si="6"/>
        <v>10</v>
      </c>
      <c r="H74" s="52">
        <f t="shared" ca="1" si="7"/>
        <v>0</v>
      </c>
      <c r="I74" s="107">
        <f t="shared" ca="1" si="8"/>
        <v>0</v>
      </c>
    </row>
    <row r="75" spans="1:9" ht="13.5" customHeight="1" x14ac:dyDescent="0.4">
      <c r="A75" s="128"/>
      <c r="B75" s="48" t="s">
        <v>162</v>
      </c>
      <c r="C75" s="51" t="s">
        <v>163</v>
      </c>
      <c r="D75" s="4" t="s">
        <v>14</v>
      </c>
      <c r="E75" s="26">
        <f t="shared" si="9"/>
        <v>8</v>
      </c>
      <c r="F75" s="26" t="str">
        <f t="shared" ca="1" si="10"/>
        <v>취약</v>
      </c>
      <c r="G75" s="35">
        <f t="shared" ca="1" si="6"/>
        <v>8</v>
      </c>
      <c r="H75" s="52">
        <f t="shared" ca="1" si="7"/>
        <v>8</v>
      </c>
      <c r="I75" s="107">
        <f t="shared" ca="1" si="8"/>
        <v>1</v>
      </c>
    </row>
    <row r="76" spans="1:9" ht="13.5" customHeight="1" x14ac:dyDescent="0.4">
      <c r="A76" s="128"/>
      <c r="B76" s="48" t="s">
        <v>164</v>
      </c>
      <c r="C76" s="51" t="s">
        <v>165</v>
      </c>
      <c r="D76" s="4" t="s">
        <v>14</v>
      </c>
      <c r="E76" s="26">
        <f t="shared" si="9"/>
        <v>8</v>
      </c>
      <c r="F76" s="26" t="str">
        <f t="shared" ca="1" si="10"/>
        <v>양호</v>
      </c>
      <c r="G76" s="35">
        <f t="shared" ca="1" si="6"/>
        <v>8</v>
      </c>
      <c r="H76" s="52">
        <f t="shared" ca="1" si="7"/>
        <v>0</v>
      </c>
      <c r="I76" s="107">
        <f t="shared" ca="1" si="8"/>
        <v>0</v>
      </c>
    </row>
    <row r="77" spans="1:9" ht="13.5" customHeight="1" x14ac:dyDescent="0.4">
      <c r="A77" s="128"/>
      <c r="B77" s="48" t="s">
        <v>166</v>
      </c>
      <c r="C77" s="51" t="s">
        <v>167</v>
      </c>
      <c r="D77" s="4" t="s">
        <v>14</v>
      </c>
      <c r="E77" s="26">
        <f t="shared" si="9"/>
        <v>8</v>
      </c>
      <c r="F77" s="26" t="str">
        <f t="shared" ca="1" si="10"/>
        <v>취약</v>
      </c>
      <c r="G77" s="35">
        <f t="shared" ca="1" si="6"/>
        <v>8</v>
      </c>
      <c r="H77" s="52">
        <f t="shared" ca="1" si="7"/>
        <v>8</v>
      </c>
      <c r="I77" s="107">
        <f t="shared" ca="1" si="8"/>
        <v>1</v>
      </c>
    </row>
    <row r="78" spans="1:9" ht="13.5" customHeight="1" x14ac:dyDescent="0.4">
      <c r="A78" s="128"/>
      <c r="B78" s="48" t="s">
        <v>168</v>
      </c>
      <c r="C78" s="51" t="s">
        <v>169</v>
      </c>
      <c r="D78" s="4" t="s">
        <v>16</v>
      </c>
      <c r="E78" s="26">
        <f t="shared" si="9"/>
        <v>6</v>
      </c>
      <c r="F78" s="26" t="str">
        <f t="shared" ca="1" si="10"/>
        <v>취약</v>
      </c>
      <c r="G78" s="35">
        <f t="shared" ca="1" si="6"/>
        <v>6</v>
      </c>
      <c r="H78" s="52">
        <f t="shared" ca="1" si="7"/>
        <v>6</v>
      </c>
      <c r="I78" s="107">
        <f t="shared" ca="1" si="8"/>
        <v>1</v>
      </c>
    </row>
    <row r="79" spans="1:9" ht="13.5" customHeight="1" x14ac:dyDescent="0.4">
      <c r="A79" s="128"/>
      <c r="B79" s="48" t="s">
        <v>170</v>
      </c>
      <c r="C79" s="51" t="s">
        <v>171</v>
      </c>
      <c r="D79" s="4" t="s">
        <v>14</v>
      </c>
      <c r="E79" s="26">
        <f t="shared" si="9"/>
        <v>8</v>
      </c>
      <c r="F79" s="26" t="str">
        <f t="shared" ca="1" si="10"/>
        <v>양호</v>
      </c>
      <c r="G79" s="35">
        <f t="shared" ca="1" si="6"/>
        <v>8</v>
      </c>
      <c r="H79" s="52">
        <f t="shared" ca="1" si="7"/>
        <v>0</v>
      </c>
      <c r="I79" s="107">
        <f t="shared" ca="1" si="8"/>
        <v>0</v>
      </c>
    </row>
    <row r="80" spans="1:9" ht="13.5" customHeight="1" x14ac:dyDescent="0.4">
      <c r="A80" s="128"/>
      <c r="B80" s="48" t="s">
        <v>172</v>
      </c>
      <c r="C80" s="51" t="s">
        <v>173</v>
      </c>
      <c r="D80" s="4" t="s">
        <v>14</v>
      </c>
      <c r="E80" s="26">
        <f t="shared" si="9"/>
        <v>8</v>
      </c>
      <c r="F80" s="26" t="str">
        <f t="shared" ca="1" si="10"/>
        <v>양호</v>
      </c>
      <c r="G80" s="35">
        <f t="shared" ca="1" si="6"/>
        <v>8</v>
      </c>
      <c r="H80" s="52">
        <f t="shared" ca="1" si="7"/>
        <v>0</v>
      </c>
      <c r="I80" s="107">
        <f t="shared" ca="1" si="8"/>
        <v>0</v>
      </c>
    </row>
    <row r="81" spans="1:9" ht="13.5" customHeight="1" x14ac:dyDescent="0.4">
      <c r="A81" s="128"/>
      <c r="B81" s="48" t="s">
        <v>174</v>
      </c>
      <c r="C81" s="51" t="s">
        <v>175</v>
      </c>
      <c r="D81" s="4" t="s">
        <v>14</v>
      </c>
      <c r="E81" s="26">
        <f t="shared" si="9"/>
        <v>8</v>
      </c>
      <c r="F81" s="26" t="str">
        <f t="shared" ca="1" si="10"/>
        <v>양호</v>
      </c>
      <c r="G81" s="35">
        <f t="shared" ca="1" si="6"/>
        <v>8</v>
      </c>
      <c r="H81" s="52">
        <f t="shared" ca="1" si="7"/>
        <v>0</v>
      </c>
      <c r="I81" s="107">
        <f t="shared" ca="1" si="8"/>
        <v>0</v>
      </c>
    </row>
    <row r="82" spans="1:9" ht="13.5" customHeight="1" x14ac:dyDescent="0.4">
      <c r="A82" s="128"/>
      <c r="B82" s="48" t="s">
        <v>176</v>
      </c>
      <c r="C82" s="51" t="s">
        <v>177</v>
      </c>
      <c r="D82" s="4" t="s">
        <v>14</v>
      </c>
      <c r="E82" s="26">
        <f t="shared" si="9"/>
        <v>8</v>
      </c>
      <c r="F82" s="26" t="str">
        <f t="shared" ca="1" si="10"/>
        <v>양호</v>
      </c>
      <c r="G82" s="35">
        <f t="shared" ca="1" si="6"/>
        <v>8</v>
      </c>
      <c r="H82" s="52">
        <f t="shared" ca="1" si="7"/>
        <v>0</v>
      </c>
      <c r="I82" s="107">
        <f t="shared" ca="1" si="8"/>
        <v>0</v>
      </c>
    </row>
    <row r="83" spans="1:9" ht="13.5" customHeight="1" x14ac:dyDescent="0.4">
      <c r="A83" s="128"/>
      <c r="B83" s="48" t="s">
        <v>178</v>
      </c>
      <c r="C83" s="51" t="s">
        <v>179</v>
      </c>
      <c r="D83" s="4" t="s">
        <v>14</v>
      </c>
      <c r="E83" s="26">
        <f t="shared" si="9"/>
        <v>8</v>
      </c>
      <c r="F83" s="26" t="str">
        <f t="shared" ca="1" si="10"/>
        <v>양호</v>
      </c>
      <c r="G83" s="35">
        <f t="shared" ca="1" si="6"/>
        <v>8</v>
      </c>
      <c r="H83" s="52">
        <f t="shared" ca="1" si="7"/>
        <v>0</v>
      </c>
      <c r="I83" s="107">
        <f t="shared" ca="1" si="8"/>
        <v>0</v>
      </c>
    </row>
    <row r="84" spans="1:9" ht="13.5" customHeight="1" thickBot="1" x14ac:dyDescent="0.45">
      <c r="A84" s="129"/>
      <c r="B84" s="55" t="s">
        <v>180</v>
      </c>
      <c r="C84" s="56" t="s">
        <v>181</v>
      </c>
      <c r="D84" s="29" t="s">
        <v>14</v>
      </c>
      <c r="E84" s="30">
        <f t="shared" si="9"/>
        <v>8</v>
      </c>
      <c r="F84" s="30" t="str">
        <f t="shared" ca="1" si="10"/>
        <v>양호</v>
      </c>
      <c r="G84" s="30">
        <f t="shared" ca="1" si="6"/>
        <v>8</v>
      </c>
      <c r="H84" s="103">
        <f t="shared" ca="1" si="7"/>
        <v>0</v>
      </c>
      <c r="I84" s="26">
        <f t="shared" ca="1" si="8"/>
        <v>0</v>
      </c>
    </row>
    <row r="85" spans="1:9" s="57" customFormat="1" ht="13.8" thickBot="1" x14ac:dyDescent="0.45">
      <c r="A85" s="134" t="s">
        <v>182</v>
      </c>
      <c r="B85" s="134"/>
      <c r="C85" s="134"/>
      <c r="D85" s="134"/>
      <c r="E85" s="135"/>
      <c r="F85" s="99">
        <f ca="1">COUNTIF(F4:F84,"취약")</f>
        <v>28</v>
      </c>
      <c r="G85" s="101"/>
      <c r="H85" s="104"/>
      <c r="I85" s="105"/>
    </row>
    <row r="86" spans="1:9" ht="15.6" x14ac:dyDescent="0.4">
      <c r="A86" s="136" t="str">
        <f ca="1">IF(D86="N/A", "계정 관리 (N/A)", "계정 관리"&amp;" ("&amp;ROUND(D86,2)*100&amp;"%)")</f>
        <v>계정 관리 (46%)</v>
      </c>
      <c r="B86" s="137"/>
      <c r="C86" s="137"/>
      <c r="D86" s="28">
        <f ca="1">(SUMIF($3:$3,"최대값",86:86)-SUMIF($3:$3,"현재값",86:86))/SUMIF($3:$3,"최대값",86:86)</f>
        <v>0.46153846153846156</v>
      </c>
      <c r="E86" s="58">
        <f>SUM(E4:E21)</f>
        <v>156</v>
      </c>
      <c r="F86" s="28">
        <f t="shared" ref="F86:F91" ca="1" si="11">IF(G86=0,"N/A",(G86-H86)/G86)</f>
        <v>0.46153846153846156</v>
      </c>
      <c r="G86" s="102">
        <f ca="1">SUM(G4:G21)</f>
        <v>156</v>
      </c>
      <c r="H86" s="100">
        <f ca="1">SUM(H4:H21)</f>
        <v>84</v>
      </c>
      <c r="I86" s="59">
        <f ca="1">SUM(I4:I21)</f>
        <v>10</v>
      </c>
    </row>
    <row r="87" spans="1:9" ht="15.6" x14ac:dyDescent="0.4">
      <c r="A87" s="130" t="str">
        <f ca="1">IF(D87="N/A", "서비스 관리 (N/A)", "서비스 관리"&amp;" ("&amp;ROUND(D87,2)*100&amp;"%)")</f>
        <v>서비스 관리 (66%)</v>
      </c>
      <c r="B87" s="131"/>
      <c r="C87" s="131"/>
      <c r="D87" s="60">
        <f ca="1">(SUMIF($3:$3,"최대값",87:87)-SUMIF($3:$3,"현재값",87:87))/SUMIF($3:$3,"최대값",87:87)</f>
        <v>0.6607142857142857</v>
      </c>
      <c r="E87" s="61">
        <f>SUM(E22:E57)</f>
        <v>336</v>
      </c>
      <c r="F87" s="60">
        <f t="shared" ca="1" si="11"/>
        <v>0.6607142857142857</v>
      </c>
      <c r="G87" s="61">
        <f ca="1">SUM(G22:G57)</f>
        <v>336</v>
      </c>
      <c r="H87" s="62">
        <f ca="1">SUM(H22:H57)</f>
        <v>114</v>
      </c>
      <c r="I87" s="63">
        <f ca="1">SUM(I22:I57)</f>
        <v>12</v>
      </c>
    </row>
    <row r="88" spans="1:9" ht="15.6" x14ac:dyDescent="0.4">
      <c r="A88" s="130" t="str">
        <f ca="1">IF(D88="N/A", "패치관리 (N/A)", "패치 관리"&amp;" ("&amp;ROUND(D88,2)*100&amp;"%)")</f>
        <v>패치 관리 (100%)</v>
      </c>
      <c r="B88" s="131"/>
      <c r="C88" s="131"/>
      <c r="D88" s="60">
        <f ca="1">(SUMIF($3:$3,"최대값",88:88)-SUMIF($3:$3,"현재값",88:88))/SUMIF($3:$3,"최대값",88:88)</f>
        <v>1</v>
      </c>
      <c r="E88" s="61">
        <f>SUM(E58:E59)</f>
        <v>20</v>
      </c>
      <c r="F88" s="60">
        <f t="shared" ca="1" si="11"/>
        <v>1</v>
      </c>
      <c r="G88" s="61">
        <f ca="1">SUM(G58:G59)</f>
        <v>20</v>
      </c>
      <c r="H88" s="61">
        <f ca="1">SUM(H58:H59)</f>
        <v>0</v>
      </c>
      <c r="I88" s="63">
        <f ca="1">SUM(I58:I59)</f>
        <v>0</v>
      </c>
    </row>
    <row r="89" spans="1:9" ht="15.6" x14ac:dyDescent="0.4">
      <c r="A89" s="130" t="str">
        <f ca="1">IF(D89="N/A", "로그 관리 (N/A)","로그 관리"&amp;" ("&amp;ROUND(D89,2)*100&amp;"%)")</f>
        <v>로그 관리 (75%)</v>
      </c>
      <c r="B89" s="131"/>
      <c r="C89" s="131"/>
      <c r="D89" s="60">
        <f ca="1">(SUMIF($3:$3,"최대값",89:89)-SUMIF($3:$3,"현재값",89:89))/SUMIF($3:$3,"최대값",89:89)</f>
        <v>0.75</v>
      </c>
      <c r="E89" s="61">
        <f>SUM(E60:E63)</f>
        <v>32</v>
      </c>
      <c r="F89" s="60">
        <f t="shared" ca="1" si="11"/>
        <v>0.75</v>
      </c>
      <c r="G89" s="61">
        <f ca="1">SUM(G60:G63)</f>
        <v>32</v>
      </c>
      <c r="H89" s="61">
        <f ca="1">SUM(H60:H63)</f>
        <v>8</v>
      </c>
      <c r="I89" s="63">
        <f ca="1">SUM(I60:I63)</f>
        <v>1</v>
      </c>
    </row>
    <row r="90" spans="1:9" ht="15.6" x14ac:dyDescent="0.4">
      <c r="A90" s="130" t="str">
        <f ca="1">IF(D90="N/A", "보안 관리 (N/A)", "보안 관리"&amp;" ("&amp;ROUND(D90,2)*100&amp;"%)")</f>
        <v>보안 관리 (78%)</v>
      </c>
      <c r="B90" s="131"/>
      <c r="C90" s="131"/>
      <c r="D90" s="60">
        <f ca="1">(SUMIF($3:$3,"최대값",90:90)-SUMIF($3:$3,"현재값",90:90))/SUMIF($3:$3,"최대값",90:90)</f>
        <v>0.77659574468085102</v>
      </c>
      <c r="E90" s="61">
        <f>SUM(E64:E84)</f>
        <v>188</v>
      </c>
      <c r="F90" s="60">
        <f t="shared" ca="1" si="11"/>
        <v>0.77659574468085102</v>
      </c>
      <c r="G90" s="61">
        <f ca="1">SUM(G64:G84)</f>
        <v>188</v>
      </c>
      <c r="H90" s="61">
        <f ca="1">SUM(H64:H84)</f>
        <v>42</v>
      </c>
      <c r="I90" s="63">
        <f ca="1">SUM(I64:I84)</f>
        <v>5</v>
      </c>
    </row>
    <row r="91" spans="1:9" ht="16.2" thickBot="1" x14ac:dyDescent="0.45">
      <c r="A91" s="132" t="s">
        <v>183</v>
      </c>
      <c r="B91" s="133"/>
      <c r="C91" s="133"/>
      <c r="D91" s="64">
        <f ca="1">(SUMIF($3:$3,"최대값",91:91)-SUMIF($3:$3,"현재값",91:91))/SUMIF($3:$3,"최대값",91:91)</f>
        <v>0.66120218579234968</v>
      </c>
      <c r="E91" s="65">
        <f>SUM(E4:E84)</f>
        <v>732</v>
      </c>
      <c r="F91" s="64">
        <f t="shared" ca="1" si="11"/>
        <v>0.66120218579234968</v>
      </c>
      <c r="G91" s="65">
        <f ca="1">SUM(G4:G84)</f>
        <v>732</v>
      </c>
      <c r="H91" s="65">
        <f ca="1">SUM(H4:H84)</f>
        <v>248</v>
      </c>
      <c r="I91" s="66">
        <f ca="1">SUM(I86:I90)</f>
        <v>28</v>
      </c>
    </row>
    <row r="92" spans="1:9" x14ac:dyDescent="0.4">
      <c r="F92" s="67"/>
      <c r="G92" s="67"/>
      <c r="H92" s="68"/>
    </row>
    <row r="93" spans="1:9" x14ac:dyDescent="0.4">
      <c r="H93" s="68"/>
    </row>
    <row r="95" spans="1:9" ht="17.399999999999999" x14ac:dyDescent="0.4">
      <c r="A95"/>
      <c r="B95"/>
      <c r="C95"/>
      <c r="D95"/>
      <c r="E95"/>
      <c r="F95"/>
      <c r="G95"/>
      <c r="H95"/>
    </row>
    <row r="96" spans="1:9" ht="13.8" hidden="1" thickBot="1" x14ac:dyDescent="0.45">
      <c r="A96" s="11" t="s">
        <v>1</v>
      </c>
      <c r="B96" s="12" t="s">
        <v>184</v>
      </c>
      <c r="C96" s="13" t="s">
        <v>185</v>
      </c>
    </row>
    <row r="97" spans="1:3" hidden="1" x14ac:dyDescent="0.4">
      <c r="A97" s="14" t="s">
        <v>186</v>
      </c>
      <c r="B97" s="15" t="s">
        <v>187</v>
      </c>
      <c r="C97" s="16">
        <v>10</v>
      </c>
    </row>
    <row r="98" spans="1:3" hidden="1" x14ac:dyDescent="0.4">
      <c r="A98" s="17" t="s">
        <v>188</v>
      </c>
      <c r="B98" s="18" t="s">
        <v>187</v>
      </c>
      <c r="C98" s="19">
        <v>8</v>
      </c>
    </row>
    <row r="99" spans="1:3" hidden="1" x14ac:dyDescent="0.4">
      <c r="A99" s="17" t="s">
        <v>189</v>
      </c>
      <c r="B99" s="18" t="s">
        <v>187</v>
      </c>
      <c r="C99" s="19">
        <v>6</v>
      </c>
    </row>
    <row r="100" spans="1:3" hidden="1" x14ac:dyDescent="0.4">
      <c r="A100" s="17" t="s">
        <v>186</v>
      </c>
      <c r="B100" s="18" t="s">
        <v>190</v>
      </c>
      <c r="C100" s="19">
        <v>0</v>
      </c>
    </row>
    <row r="101" spans="1:3" hidden="1" x14ac:dyDescent="0.4">
      <c r="A101" s="17" t="s">
        <v>188</v>
      </c>
      <c r="B101" s="18" t="s">
        <v>190</v>
      </c>
      <c r="C101" s="19">
        <v>0</v>
      </c>
    </row>
    <row r="102" spans="1:3" ht="13.8" hidden="1" thickBot="1" x14ac:dyDescent="0.45">
      <c r="A102" s="20" t="s">
        <v>189</v>
      </c>
      <c r="B102" s="21" t="s">
        <v>190</v>
      </c>
      <c r="C102" s="22">
        <v>0</v>
      </c>
    </row>
    <row r="105" spans="1:3" x14ac:dyDescent="0.4">
      <c r="C105" s="10" t="s">
        <v>191</v>
      </c>
    </row>
  </sheetData>
  <mergeCells count="14">
    <mergeCell ref="A60:A63"/>
    <mergeCell ref="A64:A84"/>
    <mergeCell ref="A90:C90"/>
    <mergeCell ref="A91:C91"/>
    <mergeCell ref="A85:E85"/>
    <mergeCell ref="A86:C86"/>
    <mergeCell ref="A87:C87"/>
    <mergeCell ref="A88:C88"/>
    <mergeCell ref="A89:C89"/>
    <mergeCell ref="A1:E1"/>
    <mergeCell ref="A3:B3"/>
    <mergeCell ref="A4:A21"/>
    <mergeCell ref="A22:A57"/>
    <mergeCell ref="A58:A59"/>
  </mergeCells>
  <phoneticPr fontId="25" type="noConversion"/>
  <conditionalFormatting sqref="C96:C102">
    <cfRule type="cellIs" dxfId="118" priority="21" operator="equal">
      <formula>"주의"</formula>
    </cfRule>
  </conditionalFormatting>
  <conditionalFormatting sqref="F92:G1048576 F1:G85 F86:F91">
    <cfRule type="cellIs" dxfId="117" priority="19" operator="equal">
      <formula>"취약"</formula>
    </cfRule>
    <cfRule type="cellIs" dxfId="116" priority="20" operator="equal">
      <formula>"양호"</formula>
    </cfRule>
  </conditionalFormatting>
  <conditionalFormatting sqref="I3:I91">
    <cfRule type="cellIs" dxfId="115" priority="15" operator="equal">
      <formula>"취약"</formula>
    </cfRule>
    <cfRule type="cellIs" dxfId="114" priority="16" operator="equal">
      <formula>"양호"</formula>
    </cfRule>
  </conditionalFormatting>
  <printOptions verticalCentered="1"/>
  <pageMargins left="0.59055118110236227" right="0.59055118110236227" top="0.59055118110236227" bottom="0.59055118110236227" header="0.31496062992125984" footer="0.31496062992125984"/>
  <pageSetup paperSize="9" scale="38" fitToWidth="0" orientation="landscape" r:id="rId1"/>
  <headerFooter>
    <oddHeader>&amp;L&amp;"-,굵게"&amp;9보안 취약성 점검&amp;R&amp;"-,굵게"&amp;9서버 취약점 점검 상세 보고서</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pageSetUpPr fitToPage="1"/>
  </sheetPr>
  <dimension ref="A1:F86"/>
  <sheetViews>
    <sheetView showGridLines="0" view="pageLayout" topLeftCell="A97" zoomScale="70" zoomScaleNormal="80" zoomScalePageLayoutView="70" workbookViewId="0">
      <selection activeCell="C2" sqref="C2"/>
    </sheetView>
  </sheetViews>
  <sheetFormatPr defaultColWidth="9" defaultRowHeight="13.2" x14ac:dyDescent="0.4"/>
  <cols>
    <col min="1" max="2" width="5.59765625" style="1" customWidth="1"/>
    <col min="3" max="3" width="17.5" style="1" customWidth="1"/>
    <col min="4" max="4" width="5.59765625" style="1" customWidth="1"/>
    <col min="5" max="5" width="8" style="1" bestFit="1" customWidth="1"/>
    <col min="6" max="6" width="61.8984375" style="1" customWidth="1"/>
    <col min="7" max="16384" width="9" style="1"/>
  </cols>
  <sheetData>
    <row r="1" spans="1:6" ht="15" customHeight="1" x14ac:dyDescent="0.4">
      <c r="A1" s="144" t="s">
        <v>284</v>
      </c>
      <c r="B1" s="145"/>
      <c r="C1" s="69" t="s">
        <v>332</v>
      </c>
      <c r="D1" s="70"/>
      <c r="E1" s="70"/>
      <c r="F1" s="71"/>
    </row>
    <row r="2" spans="1:6" ht="15" customHeight="1" x14ac:dyDescent="0.4">
      <c r="A2" s="146" t="s">
        <v>21</v>
      </c>
      <c r="B2" s="147"/>
      <c r="C2" s="40" t="s">
        <v>285</v>
      </c>
      <c r="D2" s="70"/>
      <c r="E2" s="70"/>
    </row>
    <row r="3" spans="1:6" ht="15" customHeight="1" thickBot="1" x14ac:dyDescent="0.45">
      <c r="A3" s="148" t="s">
        <v>22</v>
      </c>
      <c r="B3" s="149"/>
      <c r="C3" s="41" t="s">
        <v>331</v>
      </c>
      <c r="D3" s="70"/>
      <c r="E3" s="70"/>
      <c r="F3" s="72"/>
    </row>
    <row r="4" spans="1:6" ht="6" customHeight="1" thickBot="1" x14ac:dyDescent="0.45">
      <c r="A4" s="73"/>
      <c r="B4" s="73"/>
      <c r="C4" s="73"/>
      <c r="D4" s="70"/>
      <c r="E4" s="70"/>
      <c r="F4" s="73"/>
    </row>
    <row r="5" spans="1:6" ht="27" thickBot="1" x14ac:dyDescent="0.45">
      <c r="A5" s="150" t="s">
        <v>0</v>
      </c>
      <c r="B5" s="151"/>
      <c r="C5" s="74" t="s">
        <v>23</v>
      </c>
      <c r="D5" s="74" t="s">
        <v>1</v>
      </c>
      <c r="E5" s="74" t="s">
        <v>24</v>
      </c>
      <c r="F5" s="75" t="s">
        <v>25</v>
      </c>
    </row>
    <row r="6" spans="1:6" ht="105.6" x14ac:dyDescent="0.4">
      <c r="A6" s="152" t="s">
        <v>32</v>
      </c>
      <c r="B6" s="45" t="s">
        <v>253</v>
      </c>
      <c r="C6" s="46" t="s">
        <v>33</v>
      </c>
      <c r="D6" s="47" t="s">
        <v>2</v>
      </c>
      <c r="E6" s="77" t="s">
        <v>13</v>
      </c>
      <c r="F6" s="76" t="s">
        <v>287</v>
      </c>
    </row>
    <row r="7" spans="1:6" ht="66" x14ac:dyDescent="0.4">
      <c r="A7" s="153"/>
      <c r="B7" s="48" t="s">
        <v>254</v>
      </c>
      <c r="C7" s="49" t="s">
        <v>35</v>
      </c>
      <c r="D7" s="50" t="s">
        <v>2</v>
      </c>
      <c r="E7" s="77" t="s">
        <v>192</v>
      </c>
      <c r="F7" s="78" t="s">
        <v>286</v>
      </c>
    </row>
    <row r="8" spans="1:6" ht="39.6" x14ac:dyDescent="0.4">
      <c r="A8" s="153"/>
      <c r="B8" s="48" t="s">
        <v>255</v>
      </c>
      <c r="C8" s="49" t="s">
        <v>3</v>
      </c>
      <c r="D8" s="50" t="s">
        <v>2</v>
      </c>
      <c r="E8" s="77" t="s">
        <v>20</v>
      </c>
      <c r="F8" s="78" t="s">
        <v>216</v>
      </c>
    </row>
    <row r="9" spans="1:6" ht="66" x14ac:dyDescent="0.4">
      <c r="A9" s="153"/>
      <c r="B9" s="48" t="s">
        <v>256</v>
      </c>
      <c r="C9" s="49" t="s">
        <v>27</v>
      </c>
      <c r="D9" s="50" t="s">
        <v>2</v>
      </c>
      <c r="E9" s="77" t="s">
        <v>13</v>
      </c>
      <c r="F9" s="78" t="s">
        <v>234</v>
      </c>
    </row>
    <row r="10" spans="1:6" ht="79.2" x14ac:dyDescent="0.4">
      <c r="A10" s="153"/>
      <c r="B10" s="48" t="s">
        <v>257</v>
      </c>
      <c r="C10" s="49" t="s">
        <v>193</v>
      </c>
      <c r="D10" s="50" t="s">
        <v>2</v>
      </c>
      <c r="E10" s="77" t="s">
        <v>192</v>
      </c>
      <c r="F10" s="78" t="s">
        <v>194</v>
      </c>
    </row>
    <row r="11" spans="1:6" ht="118.8" x14ac:dyDescent="0.4">
      <c r="A11" s="153"/>
      <c r="B11" s="48" t="s">
        <v>258</v>
      </c>
      <c r="C11" s="49" t="s">
        <v>37</v>
      </c>
      <c r="D11" s="50" t="s">
        <v>2</v>
      </c>
      <c r="E11" s="77" t="s">
        <v>220</v>
      </c>
      <c r="F11" s="78" t="s">
        <v>288</v>
      </c>
    </row>
    <row r="12" spans="1:6" ht="80.25" customHeight="1" x14ac:dyDescent="0.4">
      <c r="A12" s="153"/>
      <c r="B12" s="48" t="s">
        <v>259</v>
      </c>
      <c r="C12" s="51" t="s">
        <v>38</v>
      </c>
      <c r="D12" s="4" t="s">
        <v>14</v>
      </c>
      <c r="E12" s="80" t="s">
        <v>192</v>
      </c>
      <c r="F12" s="78" t="s">
        <v>251</v>
      </c>
    </row>
    <row r="13" spans="1:6" ht="39.6" x14ac:dyDescent="0.4">
      <c r="A13" s="153"/>
      <c r="B13" s="48" t="s">
        <v>260</v>
      </c>
      <c r="C13" s="51" t="s">
        <v>39</v>
      </c>
      <c r="D13" s="4" t="s">
        <v>14</v>
      </c>
      <c r="E13" s="80" t="s">
        <v>13</v>
      </c>
      <c r="F13" s="78" t="s">
        <v>221</v>
      </c>
    </row>
    <row r="14" spans="1:6" ht="66" x14ac:dyDescent="0.4">
      <c r="A14" s="153"/>
      <c r="B14" s="48" t="s">
        <v>261</v>
      </c>
      <c r="C14" s="51" t="s">
        <v>252</v>
      </c>
      <c r="D14" s="4" t="s">
        <v>14</v>
      </c>
      <c r="E14" s="81" t="s">
        <v>220</v>
      </c>
      <c r="F14" s="79" t="s">
        <v>307</v>
      </c>
    </row>
    <row r="15" spans="1:6" ht="66" x14ac:dyDescent="0.4">
      <c r="A15" s="153"/>
      <c r="B15" s="48" t="s">
        <v>40</v>
      </c>
      <c r="C15" s="51" t="s">
        <v>41</v>
      </c>
      <c r="D15" s="4" t="s">
        <v>14</v>
      </c>
      <c r="E15" s="80" t="s">
        <v>13</v>
      </c>
      <c r="F15" s="78" t="s">
        <v>308</v>
      </c>
    </row>
    <row r="16" spans="1:6" ht="92.4" x14ac:dyDescent="0.4">
      <c r="A16" s="153"/>
      <c r="B16" s="48" t="s">
        <v>42</v>
      </c>
      <c r="C16" s="51" t="s">
        <v>43</v>
      </c>
      <c r="D16" s="4" t="s">
        <v>14</v>
      </c>
      <c r="E16" s="80" t="s">
        <v>13</v>
      </c>
      <c r="F16" s="78" t="s">
        <v>309</v>
      </c>
    </row>
    <row r="17" spans="1:6" ht="66" x14ac:dyDescent="0.4">
      <c r="A17" s="153"/>
      <c r="B17" s="48" t="s">
        <v>44</v>
      </c>
      <c r="C17" s="51" t="s">
        <v>45</v>
      </c>
      <c r="D17" s="4" t="s">
        <v>14</v>
      </c>
      <c r="E17" s="80" t="s">
        <v>13</v>
      </c>
      <c r="F17" s="78" t="s">
        <v>226</v>
      </c>
    </row>
    <row r="18" spans="1:6" ht="92.4" x14ac:dyDescent="0.4">
      <c r="A18" s="153"/>
      <c r="B18" s="48" t="s">
        <v>46</v>
      </c>
      <c r="C18" s="51" t="s">
        <v>47</v>
      </c>
      <c r="D18" s="4" t="s">
        <v>14</v>
      </c>
      <c r="E18" s="80" t="s">
        <v>13</v>
      </c>
      <c r="F18" s="78" t="s">
        <v>224</v>
      </c>
    </row>
    <row r="19" spans="1:6" ht="105.6" x14ac:dyDescent="0.4">
      <c r="A19" s="153"/>
      <c r="B19" s="48" t="s">
        <v>48</v>
      </c>
      <c r="C19" s="51" t="s">
        <v>49</v>
      </c>
      <c r="D19" s="4" t="s">
        <v>14</v>
      </c>
      <c r="E19" s="81" t="s">
        <v>13</v>
      </c>
      <c r="F19" s="79" t="s">
        <v>243</v>
      </c>
    </row>
    <row r="20" spans="1:6" ht="79.2" x14ac:dyDescent="0.4">
      <c r="A20" s="153"/>
      <c r="B20" s="48" t="s">
        <v>50</v>
      </c>
      <c r="C20" s="51" t="s">
        <v>51</v>
      </c>
      <c r="D20" s="4" t="s">
        <v>14</v>
      </c>
      <c r="E20" s="81" t="s">
        <v>20</v>
      </c>
      <c r="F20" s="79" t="s">
        <v>195</v>
      </c>
    </row>
    <row r="21" spans="1:6" ht="66" x14ac:dyDescent="0.4">
      <c r="A21" s="153"/>
      <c r="B21" s="48" t="s">
        <v>52</v>
      </c>
      <c r="C21" s="51" t="s">
        <v>53</v>
      </c>
      <c r="D21" s="4" t="s">
        <v>14</v>
      </c>
      <c r="E21" s="80" t="s">
        <v>13</v>
      </c>
      <c r="F21" s="78" t="s">
        <v>225</v>
      </c>
    </row>
    <row r="22" spans="1:6" ht="79.2" x14ac:dyDescent="0.4">
      <c r="A22" s="153"/>
      <c r="B22" s="48" t="s">
        <v>54</v>
      </c>
      <c r="C22" s="51" t="s">
        <v>55</v>
      </c>
      <c r="D22" s="4" t="s">
        <v>14</v>
      </c>
      <c r="E22" s="81" t="s">
        <v>192</v>
      </c>
      <c r="F22" s="79" t="s">
        <v>196</v>
      </c>
    </row>
    <row r="23" spans="1:6" ht="66" x14ac:dyDescent="0.4">
      <c r="A23" s="154"/>
      <c r="B23" s="48" t="s">
        <v>56</v>
      </c>
      <c r="C23" s="51" t="s">
        <v>57</v>
      </c>
      <c r="D23" s="4" t="s">
        <v>14</v>
      </c>
      <c r="E23" s="81" t="s">
        <v>13</v>
      </c>
      <c r="F23" s="79" t="s">
        <v>240</v>
      </c>
    </row>
    <row r="24" spans="1:6" ht="39.6" x14ac:dyDescent="0.4">
      <c r="A24" s="141" t="s">
        <v>197</v>
      </c>
      <c r="B24" s="53" t="s">
        <v>198</v>
      </c>
      <c r="C24" s="54" t="s">
        <v>199</v>
      </c>
      <c r="D24" s="2" t="s">
        <v>2</v>
      </c>
      <c r="E24" s="82" t="s">
        <v>192</v>
      </c>
      <c r="F24" s="83" t="s">
        <v>247</v>
      </c>
    </row>
    <row r="25" spans="1:6" ht="52.2" customHeight="1" x14ac:dyDescent="0.4">
      <c r="A25" s="142"/>
      <c r="B25" s="53" t="s">
        <v>61</v>
      </c>
      <c r="C25" s="54" t="s">
        <v>200</v>
      </c>
      <c r="D25" s="2" t="s">
        <v>30</v>
      </c>
      <c r="E25" s="82" t="s">
        <v>13</v>
      </c>
      <c r="F25" s="42" t="s">
        <v>310</v>
      </c>
    </row>
    <row r="26" spans="1:6" ht="58.8" customHeight="1" x14ac:dyDescent="0.4">
      <c r="A26" s="142"/>
      <c r="B26" s="53" t="s">
        <v>63</v>
      </c>
      <c r="C26" s="54" t="s">
        <v>64</v>
      </c>
      <c r="D26" s="2" t="s">
        <v>2</v>
      </c>
      <c r="E26" s="82" t="s">
        <v>20</v>
      </c>
      <c r="F26" s="84" t="s">
        <v>311</v>
      </c>
    </row>
    <row r="27" spans="1:6" ht="52.8" x14ac:dyDescent="0.4">
      <c r="A27" s="142"/>
      <c r="B27" s="53" t="s">
        <v>65</v>
      </c>
      <c r="C27" s="54" t="s">
        <v>66</v>
      </c>
      <c r="D27" s="2" t="s">
        <v>2</v>
      </c>
      <c r="E27" s="82" t="s">
        <v>13</v>
      </c>
      <c r="F27" s="42" t="s">
        <v>312</v>
      </c>
    </row>
    <row r="28" spans="1:6" ht="39.6" x14ac:dyDescent="0.4">
      <c r="A28" s="142"/>
      <c r="B28" s="53" t="s">
        <v>67</v>
      </c>
      <c r="C28" s="54" t="s">
        <v>68</v>
      </c>
      <c r="D28" s="2" t="s">
        <v>2</v>
      </c>
      <c r="E28" s="82" t="s">
        <v>220</v>
      </c>
      <c r="F28" s="42" t="s">
        <v>313</v>
      </c>
    </row>
    <row r="29" spans="1:6" ht="39.6" x14ac:dyDescent="0.4">
      <c r="A29" s="142"/>
      <c r="B29" s="53" t="s">
        <v>69</v>
      </c>
      <c r="C29" s="54" t="s">
        <v>70</v>
      </c>
      <c r="D29" s="2" t="s">
        <v>2</v>
      </c>
      <c r="E29" s="82" t="s">
        <v>192</v>
      </c>
      <c r="F29" s="42" t="s">
        <v>227</v>
      </c>
    </row>
    <row r="30" spans="1:6" ht="39.6" x14ac:dyDescent="0.4">
      <c r="A30" s="142"/>
      <c r="B30" s="53" t="s">
        <v>71</v>
      </c>
      <c r="C30" s="54" t="s">
        <v>72</v>
      </c>
      <c r="D30" s="2" t="s">
        <v>2</v>
      </c>
      <c r="E30" s="82" t="s">
        <v>192</v>
      </c>
      <c r="F30" s="42" t="s">
        <v>250</v>
      </c>
    </row>
    <row r="31" spans="1:6" ht="52.8" x14ac:dyDescent="0.4">
      <c r="A31" s="142"/>
      <c r="B31" s="53" t="s">
        <v>73</v>
      </c>
      <c r="C31" s="54" t="s">
        <v>74</v>
      </c>
      <c r="D31" s="2" t="s">
        <v>2</v>
      </c>
      <c r="E31" s="82" t="s">
        <v>13</v>
      </c>
      <c r="F31" s="42" t="s">
        <v>314</v>
      </c>
    </row>
    <row r="32" spans="1:6" ht="158.4" x14ac:dyDescent="0.4">
      <c r="A32" s="142"/>
      <c r="B32" s="53" t="s">
        <v>75</v>
      </c>
      <c r="C32" s="54" t="s">
        <v>201</v>
      </c>
      <c r="D32" s="2" t="s">
        <v>2</v>
      </c>
      <c r="E32" s="82" t="s">
        <v>13</v>
      </c>
      <c r="F32" s="42" t="s">
        <v>289</v>
      </c>
    </row>
    <row r="33" spans="1:6" ht="39.6" x14ac:dyDescent="0.4">
      <c r="A33" s="142"/>
      <c r="B33" s="53" t="s">
        <v>77</v>
      </c>
      <c r="C33" s="54" t="s">
        <v>78</v>
      </c>
      <c r="D33" s="2" t="s">
        <v>2</v>
      </c>
      <c r="E33" s="82" t="s">
        <v>192</v>
      </c>
      <c r="F33" s="42" t="s">
        <v>228</v>
      </c>
    </row>
    <row r="34" spans="1:6" ht="79.2" x14ac:dyDescent="0.4">
      <c r="A34" s="142"/>
      <c r="B34" s="53" t="s">
        <v>79</v>
      </c>
      <c r="C34" s="54" t="s">
        <v>80</v>
      </c>
      <c r="D34" s="2" t="s">
        <v>2</v>
      </c>
      <c r="E34" s="82" t="s">
        <v>13</v>
      </c>
      <c r="F34" s="42" t="s">
        <v>231</v>
      </c>
    </row>
    <row r="35" spans="1:6" ht="39.6" x14ac:dyDescent="0.4">
      <c r="A35" s="142"/>
      <c r="B35" s="53" t="s">
        <v>81</v>
      </c>
      <c r="C35" s="54" t="s">
        <v>82</v>
      </c>
      <c r="D35" s="2" t="s">
        <v>2</v>
      </c>
      <c r="E35" s="85" t="s">
        <v>290</v>
      </c>
      <c r="F35" s="42" t="s">
        <v>291</v>
      </c>
    </row>
    <row r="36" spans="1:6" ht="39.6" x14ac:dyDescent="0.4">
      <c r="A36" s="142"/>
      <c r="B36" s="53" t="s">
        <v>83</v>
      </c>
      <c r="C36" s="54" t="s">
        <v>84</v>
      </c>
      <c r="D36" s="2" t="s">
        <v>2</v>
      </c>
      <c r="E36" s="82" t="s">
        <v>192</v>
      </c>
      <c r="F36" s="42" t="s">
        <v>292</v>
      </c>
    </row>
    <row r="37" spans="1:6" ht="39.6" x14ac:dyDescent="0.4">
      <c r="A37" s="142"/>
      <c r="B37" s="53" t="s">
        <v>85</v>
      </c>
      <c r="C37" s="54" t="s">
        <v>86</v>
      </c>
      <c r="D37" s="2" t="s">
        <v>2</v>
      </c>
      <c r="E37" s="82" t="s">
        <v>192</v>
      </c>
      <c r="F37" s="42" t="s">
        <v>230</v>
      </c>
    </row>
    <row r="38" spans="1:6" ht="39.6" x14ac:dyDescent="0.4">
      <c r="A38" s="142"/>
      <c r="B38" s="53" t="s">
        <v>87</v>
      </c>
      <c r="C38" s="54" t="s">
        <v>88</v>
      </c>
      <c r="D38" s="2" t="s">
        <v>2</v>
      </c>
      <c r="E38" s="82" t="s">
        <v>220</v>
      </c>
      <c r="F38" s="42" t="s">
        <v>315</v>
      </c>
    </row>
    <row r="39" spans="1:6" ht="39.6" x14ac:dyDescent="0.4">
      <c r="A39" s="142"/>
      <c r="B39" s="53" t="s">
        <v>89</v>
      </c>
      <c r="C39" s="54" t="s">
        <v>90</v>
      </c>
      <c r="D39" s="2" t="s">
        <v>2</v>
      </c>
      <c r="E39" s="82" t="s">
        <v>192</v>
      </c>
      <c r="F39" s="42" t="s">
        <v>229</v>
      </c>
    </row>
    <row r="40" spans="1:6" ht="39.6" x14ac:dyDescent="0.4">
      <c r="A40" s="142"/>
      <c r="B40" s="53" t="s">
        <v>91</v>
      </c>
      <c r="C40" s="54" t="s">
        <v>92</v>
      </c>
      <c r="D40" s="2" t="s">
        <v>2</v>
      </c>
      <c r="E40" s="82" t="s">
        <v>293</v>
      </c>
      <c r="F40" s="42" t="s">
        <v>316</v>
      </c>
    </row>
    <row r="41" spans="1:6" ht="66" x14ac:dyDescent="0.4">
      <c r="A41" s="142"/>
      <c r="B41" s="53" t="s">
        <v>93</v>
      </c>
      <c r="C41" s="54" t="s">
        <v>94</v>
      </c>
      <c r="D41" s="2" t="s">
        <v>2</v>
      </c>
      <c r="E41" s="86" t="s">
        <v>220</v>
      </c>
      <c r="F41" s="87" t="s">
        <v>317</v>
      </c>
    </row>
    <row r="42" spans="1:6" ht="66" x14ac:dyDescent="0.4">
      <c r="A42" s="142"/>
      <c r="B42" s="53" t="s">
        <v>95</v>
      </c>
      <c r="C42" s="54" t="s">
        <v>232</v>
      </c>
      <c r="D42" s="2" t="s">
        <v>2</v>
      </c>
      <c r="E42" s="82" t="s">
        <v>13</v>
      </c>
      <c r="F42" s="42" t="s">
        <v>249</v>
      </c>
    </row>
    <row r="43" spans="1:6" ht="39.6" x14ac:dyDescent="0.4">
      <c r="A43" s="142"/>
      <c r="B43" s="53" t="s">
        <v>97</v>
      </c>
      <c r="C43" s="54" t="s">
        <v>98</v>
      </c>
      <c r="D43" s="2" t="s">
        <v>2</v>
      </c>
      <c r="E43" s="82" t="s">
        <v>294</v>
      </c>
      <c r="F43" s="42" t="s">
        <v>266</v>
      </c>
    </row>
    <row r="44" spans="1:6" ht="39.6" x14ac:dyDescent="0.4">
      <c r="A44" s="142"/>
      <c r="B44" s="53" t="s">
        <v>99</v>
      </c>
      <c r="C44" s="54" t="s">
        <v>100</v>
      </c>
      <c r="D44" s="2" t="s">
        <v>2</v>
      </c>
      <c r="E44" s="82" t="s">
        <v>264</v>
      </c>
      <c r="F44" s="42" t="s">
        <v>265</v>
      </c>
    </row>
    <row r="45" spans="1:6" ht="132" x14ac:dyDescent="0.4">
      <c r="A45" s="142"/>
      <c r="B45" s="53" t="s">
        <v>101</v>
      </c>
      <c r="C45" s="54" t="s">
        <v>102</v>
      </c>
      <c r="D45" s="2" t="s">
        <v>2</v>
      </c>
      <c r="E45" s="82" t="s">
        <v>13</v>
      </c>
      <c r="F45" s="42" t="s">
        <v>295</v>
      </c>
    </row>
    <row r="46" spans="1:6" ht="39.6" x14ac:dyDescent="0.4">
      <c r="A46" s="142"/>
      <c r="B46" s="53" t="s">
        <v>103</v>
      </c>
      <c r="C46" s="54" t="s">
        <v>4</v>
      </c>
      <c r="D46" s="2" t="s">
        <v>2</v>
      </c>
      <c r="E46" s="88" t="s">
        <v>20</v>
      </c>
      <c r="F46" s="42" t="s">
        <v>28</v>
      </c>
    </row>
    <row r="47" spans="1:6" ht="52.8" x14ac:dyDescent="0.4">
      <c r="A47" s="142"/>
      <c r="B47" s="53" t="s">
        <v>104</v>
      </c>
      <c r="C47" s="54" t="s">
        <v>105</v>
      </c>
      <c r="D47" s="2" t="s">
        <v>2</v>
      </c>
      <c r="E47" s="88" t="s">
        <v>192</v>
      </c>
      <c r="F47" s="42" t="s">
        <v>202</v>
      </c>
    </row>
    <row r="48" spans="1:6" ht="79.2" x14ac:dyDescent="0.4">
      <c r="A48" s="142"/>
      <c r="B48" s="53" t="s">
        <v>106</v>
      </c>
      <c r="C48" s="54" t="s">
        <v>107</v>
      </c>
      <c r="D48" s="2" t="s">
        <v>2</v>
      </c>
      <c r="E48" s="88" t="s">
        <v>192</v>
      </c>
      <c r="F48" s="83" t="s">
        <v>318</v>
      </c>
    </row>
    <row r="49" spans="1:6" ht="66" x14ac:dyDescent="0.4">
      <c r="A49" s="142"/>
      <c r="B49" s="53" t="s">
        <v>108</v>
      </c>
      <c r="C49" s="54" t="s">
        <v>109</v>
      </c>
      <c r="D49" s="2" t="s">
        <v>14</v>
      </c>
      <c r="E49" s="88" t="s">
        <v>192</v>
      </c>
      <c r="F49" s="42" t="s">
        <v>330</v>
      </c>
    </row>
    <row r="50" spans="1:6" ht="63.6" customHeight="1" x14ac:dyDescent="0.4">
      <c r="A50" s="142"/>
      <c r="B50" s="53" t="s">
        <v>110</v>
      </c>
      <c r="C50" s="54" t="s">
        <v>111</v>
      </c>
      <c r="D50" s="2" t="s">
        <v>14</v>
      </c>
      <c r="E50" s="82" t="s">
        <v>192</v>
      </c>
      <c r="F50" s="42" t="s">
        <v>296</v>
      </c>
    </row>
    <row r="51" spans="1:6" ht="64.2" customHeight="1" x14ac:dyDescent="0.4">
      <c r="A51" s="142"/>
      <c r="B51" s="53" t="s">
        <v>112</v>
      </c>
      <c r="C51" s="54" t="s">
        <v>246</v>
      </c>
      <c r="D51" s="2" t="s">
        <v>14</v>
      </c>
      <c r="E51" s="88" t="s">
        <v>13</v>
      </c>
      <c r="F51" s="42" t="s">
        <v>297</v>
      </c>
    </row>
    <row r="52" spans="1:6" ht="39.6" x14ac:dyDescent="0.4">
      <c r="A52" s="142"/>
      <c r="B52" s="53" t="s">
        <v>113</v>
      </c>
      <c r="C52" s="54" t="s">
        <v>114</v>
      </c>
      <c r="D52" s="2" t="s">
        <v>14</v>
      </c>
      <c r="E52" s="89" t="s">
        <v>241</v>
      </c>
      <c r="F52" s="42" t="s">
        <v>319</v>
      </c>
    </row>
    <row r="53" spans="1:6" ht="71.400000000000006" customHeight="1" x14ac:dyDescent="0.4">
      <c r="A53" s="142"/>
      <c r="B53" s="53" t="s">
        <v>115</v>
      </c>
      <c r="C53" s="54" t="s">
        <v>116</v>
      </c>
      <c r="D53" s="2" t="s">
        <v>14</v>
      </c>
      <c r="E53" s="89" t="s">
        <v>298</v>
      </c>
      <c r="F53" s="42" t="s">
        <v>299</v>
      </c>
    </row>
    <row r="54" spans="1:6" ht="39.6" x14ac:dyDescent="0.4">
      <c r="A54" s="142"/>
      <c r="B54" s="53" t="s">
        <v>117</v>
      </c>
      <c r="C54" s="54" t="s">
        <v>118</v>
      </c>
      <c r="D54" s="2" t="s">
        <v>14</v>
      </c>
      <c r="E54" s="88" t="s">
        <v>20</v>
      </c>
      <c r="F54" s="42" t="s">
        <v>28</v>
      </c>
    </row>
    <row r="55" spans="1:6" ht="39.6" x14ac:dyDescent="0.4">
      <c r="A55" s="142"/>
      <c r="B55" s="53" t="s">
        <v>119</v>
      </c>
      <c r="C55" s="54" t="s">
        <v>120</v>
      </c>
      <c r="D55" s="2" t="s">
        <v>16</v>
      </c>
      <c r="E55" s="89" t="s">
        <v>220</v>
      </c>
      <c r="F55" s="42" t="s">
        <v>263</v>
      </c>
    </row>
    <row r="56" spans="1:6" ht="39.6" x14ac:dyDescent="0.4">
      <c r="A56" s="142"/>
      <c r="B56" s="53" t="s">
        <v>121</v>
      </c>
      <c r="C56" s="54" t="s">
        <v>122</v>
      </c>
      <c r="D56" s="2" t="s">
        <v>14</v>
      </c>
      <c r="E56" s="89" t="s">
        <v>192</v>
      </c>
      <c r="F56" s="42" t="s">
        <v>203</v>
      </c>
    </row>
    <row r="57" spans="1:6" ht="39.6" x14ac:dyDescent="0.4">
      <c r="A57" s="142"/>
      <c r="B57" s="53" t="s">
        <v>123</v>
      </c>
      <c r="C57" s="54" t="s">
        <v>124</v>
      </c>
      <c r="D57" s="2" t="s">
        <v>14</v>
      </c>
      <c r="E57" s="89" t="s">
        <v>192</v>
      </c>
      <c r="F57" s="42" t="s">
        <v>204</v>
      </c>
    </row>
    <row r="58" spans="1:6" ht="66" x14ac:dyDescent="0.4">
      <c r="A58" s="142"/>
      <c r="B58" s="53" t="s">
        <v>125</v>
      </c>
      <c r="C58" s="54" t="s">
        <v>126</v>
      </c>
      <c r="D58" s="2" t="s">
        <v>14</v>
      </c>
      <c r="E58" s="89" t="s">
        <v>13</v>
      </c>
      <c r="F58" s="42" t="s">
        <v>222</v>
      </c>
    </row>
    <row r="59" spans="1:6" ht="39.6" x14ac:dyDescent="0.4">
      <c r="A59" s="143"/>
      <c r="B59" s="53" t="s">
        <v>127</v>
      </c>
      <c r="C59" s="54" t="s">
        <v>128</v>
      </c>
      <c r="D59" s="2" t="s">
        <v>14</v>
      </c>
      <c r="E59" s="89" t="s">
        <v>20</v>
      </c>
      <c r="F59" s="42" t="s">
        <v>205</v>
      </c>
    </row>
    <row r="60" spans="1:6" ht="39.6" x14ac:dyDescent="0.4">
      <c r="A60" s="155" t="s">
        <v>206</v>
      </c>
      <c r="B60" s="106" t="s">
        <v>130</v>
      </c>
      <c r="C60" s="51" t="s">
        <v>131</v>
      </c>
      <c r="D60" s="4" t="s">
        <v>2</v>
      </c>
      <c r="E60" s="95" t="s">
        <v>20</v>
      </c>
      <c r="F60" s="91" t="s">
        <v>320</v>
      </c>
    </row>
    <row r="61" spans="1:6" ht="39.6" x14ac:dyDescent="0.4">
      <c r="A61" s="156"/>
      <c r="B61" s="106" t="s">
        <v>132</v>
      </c>
      <c r="C61" s="51" t="s">
        <v>133</v>
      </c>
      <c r="D61" s="4" t="s">
        <v>2</v>
      </c>
      <c r="E61" s="95" t="s">
        <v>20</v>
      </c>
      <c r="F61" s="91" t="s">
        <v>217</v>
      </c>
    </row>
    <row r="62" spans="1:6" ht="52.8" x14ac:dyDescent="0.4">
      <c r="A62" s="142" t="s">
        <v>207</v>
      </c>
      <c r="B62" s="53" t="s">
        <v>274</v>
      </c>
      <c r="C62" s="54" t="s">
        <v>29</v>
      </c>
      <c r="D62" s="2" t="s">
        <v>2</v>
      </c>
      <c r="E62" s="89" t="s">
        <v>220</v>
      </c>
      <c r="F62" s="42" t="s">
        <v>268</v>
      </c>
    </row>
    <row r="63" spans="1:6" ht="224.4" x14ac:dyDescent="0.4">
      <c r="A63" s="142"/>
      <c r="B63" s="53" t="s">
        <v>275</v>
      </c>
      <c r="C63" s="54" t="s">
        <v>17</v>
      </c>
      <c r="D63" s="2" t="s">
        <v>14</v>
      </c>
      <c r="E63" s="89" t="s">
        <v>267</v>
      </c>
      <c r="F63" s="42" t="s">
        <v>300</v>
      </c>
    </row>
    <row r="64" spans="1:6" ht="92.4" x14ac:dyDescent="0.4">
      <c r="A64" s="142"/>
      <c r="B64" s="53" t="s">
        <v>276</v>
      </c>
      <c r="C64" s="54" t="s">
        <v>138</v>
      </c>
      <c r="D64" s="2" t="s">
        <v>16</v>
      </c>
      <c r="E64" s="89" t="s">
        <v>192</v>
      </c>
      <c r="F64" s="42" t="s">
        <v>321</v>
      </c>
    </row>
    <row r="65" spans="1:6" ht="39.6" x14ac:dyDescent="0.4">
      <c r="A65" s="143"/>
      <c r="B65" s="53" t="s">
        <v>277</v>
      </c>
      <c r="C65" s="54" t="s">
        <v>269</v>
      </c>
      <c r="D65" s="2" t="s">
        <v>14</v>
      </c>
      <c r="E65" s="89" t="s">
        <v>270</v>
      </c>
      <c r="F65" s="83" t="s">
        <v>271</v>
      </c>
    </row>
    <row r="66" spans="1:6" ht="66" x14ac:dyDescent="0.4">
      <c r="A66" s="138" t="s">
        <v>208</v>
      </c>
      <c r="B66" s="106" t="s">
        <v>278</v>
      </c>
      <c r="C66" s="51" t="s">
        <v>272</v>
      </c>
      <c r="D66" s="4" t="s">
        <v>2</v>
      </c>
      <c r="E66" s="95" t="s">
        <v>273</v>
      </c>
      <c r="F66" s="43" t="s">
        <v>322</v>
      </c>
    </row>
    <row r="67" spans="1:6" x14ac:dyDescent="0.4">
      <c r="A67" s="139"/>
      <c r="B67" s="48" t="s">
        <v>142</v>
      </c>
      <c r="C67" s="49" t="s">
        <v>143</v>
      </c>
      <c r="D67" s="50" t="s">
        <v>2</v>
      </c>
      <c r="E67" s="95" t="s">
        <v>323</v>
      </c>
      <c r="F67" s="78" t="s">
        <v>324</v>
      </c>
    </row>
    <row r="68" spans="1:6" ht="66" x14ac:dyDescent="0.4">
      <c r="A68" s="139"/>
      <c r="B68" s="48" t="s">
        <v>144</v>
      </c>
      <c r="C68" s="51" t="s">
        <v>209</v>
      </c>
      <c r="D68" s="4" t="s">
        <v>2</v>
      </c>
      <c r="E68" s="90" t="s">
        <v>326</v>
      </c>
      <c r="F68" s="78" t="s">
        <v>325</v>
      </c>
    </row>
    <row r="69" spans="1:6" ht="79.2" x14ac:dyDescent="0.4">
      <c r="A69" s="139"/>
      <c r="B69" s="48" t="s">
        <v>146</v>
      </c>
      <c r="C69" s="51" t="s">
        <v>147</v>
      </c>
      <c r="D69" s="4" t="s">
        <v>2</v>
      </c>
      <c r="E69" s="90" t="s">
        <v>13</v>
      </c>
      <c r="F69" s="78" t="s">
        <v>238</v>
      </c>
    </row>
    <row r="70" spans="1:6" ht="79.2" x14ac:dyDescent="0.4">
      <c r="A70" s="139"/>
      <c r="B70" s="48" t="s">
        <v>148</v>
      </c>
      <c r="C70" s="51" t="s">
        <v>149</v>
      </c>
      <c r="D70" s="4" t="s">
        <v>2</v>
      </c>
      <c r="E70" s="90" t="s">
        <v>192</v>
      </c>
      <c r="F70" s="78" t="s">
        <v>210</v>
      </c>
    </row>
    <row r="71" spans="1:6" ht="79.2" x14ac:dyDescent="0.4">
      <c r="A71" s="139"/>
      <c r="B71" s="48" t="s">
        <v>150</v>
      </c>
      <c r="C71" s="51" t="s">
        <v>211</v>
      </c>
      <c r="D71" s="4" t="s">
        <v>2</v>
      </c>
      <c r="E71" s="90" t="s">
        <v>20</v>
      </c>
      <c r="F71" s="78" t="s">
        <v>244</v>
      </c>
    </row>
    <row r="72" spans="1:6" ht="79.2" x14ac:dyDescent="0.4">
      <c r="A72" s="139"/>
      <c r="B72" s="48" t="s">
        <v>152</v>
      </c>
      <c r="C72" s="51" t="s">
        <v>153</v>
      </c>
      <c r="D72" s="4" t="s">
        <v>2</v>
      </c>
      <c r="E72" s="90" t="s">
        <v>20</v>
      </c>
      <c r="F72" s="78" t="s">
        <v>239</v>
      </c>
    </row>
    <row r="73" spans="1:6" ht="105.6" x14ac:dyDescent="0.4">
      <c r="A73" s="139"/>
      <c r="B73" s="48" t="s">
        <v>154</v>
      </c>
      <c r="C73" s="51" t="s">
        <v>155</v>
      </c>
      <c r="D73" s="4" t="s">
        <v>2</v>
      </c>
      <c r="E73" s="90" t="s">
        <v>220</v>
      </c>
      <c r="F73" s="79" t="s">
        <v>301</v>
      </c>
    </row>
    <row r="74" spans="1:6" ht="66" x14ac:dyDescent="0.4">
      <c r="A74" s="139"/>
      <c r="B74" s="48" t="s">
        <v>156</v>
      </c>
      <c r="C74" s="51" t="s">
        <v>157</v>
      </c>
      <c r="D74" s="4" t="s">
        <v>2</v>
      </c>
      <c r="E74" s="90" t="s">
        <v>20</v>
      </c>
      <c r="F74" s="78" t="s">
        <v>233</v>
      </c>
    </row>
    <row r="75" spans="1:6" ht="39.6" x14ac:dyDescent="0.4">
      <c r="A75" s="139"/>
      <c r="B75" s="48" t="s">
        <v>158</v>
      </c>
      <c r="C75" s="51" t="s">
        <v>159</v>
      </c>
      <c r="D75" s="4" t="s">
        <v>2</v>
      </c>
      <c r="E75" s="90" t="s">
        <v>302</v>
      </c>
      <c r="F75" s="78" t="s">
        <v>236</v>
      </c>
    </row>
    <row r="76" spans="1:6" ht="39.6" x14ac:dyDescent="0.4">
      <c r="A76" s="139"/>
      <c r="B76" s="48" t="s">
        <v>160</v>
      </c>
      <c r="C76" s="51" t="s">
        <v>161</v>
      </c>
      <c r="D76" s="4" t="s">
        <v>2</v>
      </c>
      <c r="E76" s="90" t="s">
        <v>20</v>
      </c>
      <c r="F76" s="78" t="s">
        <v>248</v>
      </c>
    </row>
    <row r="77" spans="1:6" ht="39.6" x14ac:dyDescent="0.4">
      <c r="A77" s="139"/>
      <c r="B77" s="48" t="s">
        <v>162</v>
      </c>
      <c r="C77" s="51" t="s">
        <v>212</v>
      </c>
      <c r="D77" s="4" t="s">
        <v>14</v>
      </c>
      <c r="E77" s="92" t="s">
        <v>13</v>
      </c>
      <c r="F77" s="79" t="s">
        <v>237</v>
      </c>
    </row>
    <row r="78" spans="1:6" ht="92.4" x14ac:dyDescent="0.4">
      <c r="A78" s="139"/>
      <c r="B78" s="48" t="s">
        <v>164</v>
      </c>
      <c r="C78" s="51" t="s">
        <v>213</v>
      </c>
      <c r="D78" s="4" t="s">
        <v>14</v>
      </c>
      <c r="E78" s="90" t="s">
        <v>192</v>
      </c>
      <c r="F78" s="78" t="s">
        <v>223</v>
      </c>
    </row>
    <row r="79" spans="1:6" ht="79.2" x14ac:dyDescent="0.4">
      <c r="A79" s="139"/>
      <c r="B79" s="106" t="s">
        <v>166</v>
      </c>
      <c r="C79" s="51" t="s">
        <v>214</v>
      </c>
      <c r="D79" s="4" t="s">
        <v>14</v>
      </c>
      <c r="E79" s="90" t="s">
        <v>293</v>
      </c>
      <c r="F79" s="78" t="s">
        <v>327</v>
      </c>
    </row>
    <row r="80" spans="1:6" ht="105.6" x14ac:dyDescent="0.4">
      <c r="A80" s="139"/>
      <c r="B80" s="48" t="s">
        <v>168</v>
      </c>
      <c r="C80" s="51" t="s">
        <v>169</v>
      </c>
      <c r="D80" s="4" t="s">
        <v>16</v>
      </c>
      <c r="E80" s="90" t="s">
        <v>13</v>
      </c>
      <c r="F80" s="78" t="s">
        <v>328</v>
      </c>
    </row>
    <row r="81" spans="1:6" ht="39.6" x14ac:dyDescent="0.4">
      <c r="A81" s="139"/>
      <c r="B81" s="48" t="s">
        <v>170</v>
      </c>
      <c r="C81" s="51" t="s">
        <v>171</v>
      </c>
      <c r="D81" s="4" t="s">
        <v>14</v>
      </c>
      <c r="E81" s="90" t="s">
        <v>192</v>
      </c>
      <c r="F81" s="78" t="s">
        <v>215</v>
      </c>
    </row>
    <row r="82" spans="1:6" ht="52.8" x14ac:dyDescent="0.4">
      <c r="A82" s="139"/>
      <c r="B82" s="106" t="s">
        <v>172</v>
      </c>
      <c r="C82" s="51" t="s">
        <v>173</v>
      </c>
      <c r="D82" s="4" t="s">
        <v>14</v>
      </c>
      <c r="E82" s="90" t="s">
        <v>220</v>
      </c>
      <c r="F82" s="78" t="s">
        <v>329</v>
      </c>
    </row>
    <row r="83" spans="1:6" ht="184.8" x14ac:dyDescent="0.4">
      <c r="A83" s="139"/>
      <c r="B83" s="48" t="s">
        <v>174</v>
      </c>
      <c r="C83" s="51" t="s">
        <v>175</v>
      </c>
      <c r="D83" s="4" t="s">
        <v>14</v>
      </c>
      <c r="E83" s="90" t="s">
        <v>192</v>
      </c>
      <c r="F83" s="78" t="s">
        <v>306</v>
      </c>
    </row>
    <row r="84" spans="1:6" ht="39.6" x14ac:dyDescent="0.4">
      <c r="A84" s="139"/>
      <c r="B84" s="48" t="s">
        <v>176</v>
      </c>
      <c r="C84" s="51" t="s">
        <v>177</v>
      </c>
      <c r="D84" s="4" t="s">
        <v>14</v>
      </c>
      <c r="E84" s="90" t="s">
        <v>20</v>
      </c>
      <c r="F84" s="78" t="s">
        <v>235</v>
      </c>
    </row>
    <row r="85" spans="1:6" ht="145.19999999999999" x14ac:dyDescent="0.4">
      <c r="A85" s="139"/>
      <c r="B85" s="48" t="s">
        <v>178</v>
      </c>
      <c r="C85" s="51" t="s">
        <v>179</v>
      </c>
      <c r="D85" s="4" t="s">
        <v>14</v>
      </c>
      <c r="E85" s="90" t="s">
        <v>192</v>
      </c>
      <c r="F85" s="78" t="s">
        <v>245</v>
      </c>
    </row>
    <row r="86" spans="1:6" ht="93" thickBot="1" x14ac:dyDescent="0.45">
      <c r="A86" s="140"/>
      <c r="B86" s="55" t="s">
        <v>180</v>
      </c>
      <c r="C86" s="56" t="s">
        <v>181</v>
      </c>
      <c r="D86" s="29" t="s">
        <v>14</v>
      </c>
      <c r="E86" s="93" t="s">
        <v>20</v>
      </c>
      <c r="F86" s="94" t="s">
        <v>242</v>
      </c>
    </row>
  </sheetData>
  <mergeCells count="9">
    <mergeCell ref="A66:A86"/>
    <mergeCell ref="A24:A59"/>
    <mergeCell ref="A1:B1"/>
    <mergeCell ref="A2:B2"/>
    <mergeCell ref="A3:B3"/>
    <mergeCell ref="A5:B5"/>
    <mergeCell ref="A6:A23"/>
    <mergeCell ref="A60:A61"/>
    <mergeCell ref="A62:A65"/>
  </mergeCells>
  <phoneticPr fontId="25" type="noConversion"/>
  <conditionalFormatting sqref="E1:E4 E87:E1048576">
    <cfRule type="cellIs" dxfId="113" priority="189" operator="equal">
      <formula>"취약"</formula>
    </cfRule>
    <cfRule type="cellIs" dxfId="112" priority="190" operator="equal">
      <formula>"양호"</formula>
    </cfRule>
  </conditionalFormatting>
  <conditionalFormatting sqref="E12">
    <cfRule type="cellIs" dxfId="111" priority="187" operator="equal">
      <formula>"취약"</formula>
    </cfRule>
    <cfRule type="cellIs" dxfId="110" priority="188" operator="equal">
      <formula>"양호"</formula>
    </cfRule>
  </conditionalFormatting>
  <conditionalFormatting sqref="E7">
    <cfRule type="cellIs" dxfId="109" priority="185" operator="equal">
      <formula>"취약"</formula>
    </cfRule>
    <cfRule type="cellIs" dxfId="108" priority="186" operator="equal">
      <formula>"양호"</formula>
    </cfRule>
  </conditionalFormatting>
  <conditionalFormatting sqref="E10:E11">
    <cfRule type="cellIs" dxfId="107" priority="183" operator="equal">
      <formula>"취약"</formula>
    </cfRule>
    <cfRule type="cellIs" dxfId="106" priority="184" operator="equal">
      <formula>"양호"</formula>
    </cfRule>
  </conditionalFormatting>
  <conditionalFormatting sqref="E22">
    <cfRule type="cellIs" dxfId="105" priority="181" operator="equal">
      <formula>"취약"</formula>
    </cfRule>
    <cfRule type="cellIs" dxfId="104" priority="182" operator="equal">
      <formula>"양호"</formula>
    </cfRule>
  </conditionalFormatting>
  <conditionalFormatting sqref="E24 E26">
    <cfRule type="cellIs" dxfId="103" priority="179" operator="equal">
      <formula>"취약"</formula>
    </cfRule>
    <cfRule type="cellIs" dxfId="102" priority="180" operator="equal">
      <formula>"양호"</formula>
    </cfRule>
  </conditionalFormatting>
  <conditionalFormatting sqref="E25">
    <cfRule type="cellIs" dxfId="101" priority="177" operator="equal">
      <formula>"취약"</formula>
    </cfRule>
    <cfRule type="cellIs" dxfId="100" priority="178" operator="equal">
      <formula>"양호"</formula>
    </cfRule>
  </conditionalFormatting>
  <conditionalFormatting sqref="E56:E57 E68 E59 E78:E79 E83:E86 E47:E48 E74 E70">
    <cfRule type="cellIs" dxfId="99" priority="175" operator="equal">
      <formula>"취약"</formula>
    </cfRule>
    <cfRule type="cellIs" dxfId="98" priority="176" operator="equal">
      <formula>"양호"</formula>
    </cfRule>
  </conditionalFormatting>
  <conditionalFormatting sqref="E49">
    <cfRule type="cellIs" dxfId="97" priority="173" operator="equal">
      <formula>"취약"</formula>
    </cfRule>
    <cfRule type="cellIs" dxfId="96" priority="174" operator="equal">
      <formula>"양호"</formula>
    </cfRule>
  </conditionalFormatting>
  <conditionalFormatting sqref="E61">
    <cfRule type="cellIs" dxfId="95" priority="171" operator="equal">
      <formula>"취약"</formula>
    </cfRule>
    <cfRule type="cellIs" dxfId="94" priority="172" operator="equal">
      <formula>"양호"</formula>
    </cfRule>
  </conditionalFormatting>
  <conditionalFormatting sqref="E9">
    <cfRule type="cellIs" dxfId="93" priority="151" operator="equal">
      <formula>"취약"</formula>
    </cfRule>
    <cfRule type="cellIs" dxfId="92" priority="152" operator="equal">
      <formula>"양호"</formula>
    </cfRule>
  </conditionalFormatting>
  <conditionalFormatting sqref="E60">
    <cfRule type="cellIs" dxfId="91" priority="167" operator="equal">
      <formula>"취약"</formula>
    </cfRule>
    <cfRule type="cellIs" dxfId="90" priority="168" operator="equal">
      <formula>"양호"</formula>
    </cfRule>
  </conditionalFormatting>
  <conditionalFormatting sqref="E81">
    <cfRule type="cellIs" dxfId="89" priority="161" operator="equal">
      <formula>"취약"</formula>
    </cfRule>
    <cfRule type="cellIs" dxfId="88" priority="162" operator="equal">
      <formula>"양호"</formula>
    </cfRule>
  </conditionalFormatting>
  <conditionalFormatting sqref="E8">
    <cfRule type="cellIs" dxfId="87" priority="153" operator="equal">
      <formula>"취약"</formula>
    </cfRule>
    <cfRule type="cellIs" dxfId="86" priority="154" operator="equal">
      <formula>"양호"</formula>
    </cfRule>
  </conditionalFormatting>
  <conditionalFormatting sqref="E13">
    <cfRule type="cellIs" dxfId="85" priority="149" operator="equal">
      <formula>"취약"</formula>
    </cfRule>
    <cfRule type="cellIs" dxfId="84" priority="150" operator="equal">
      <formula>"양호"</formula>
    </cfRule>
  </conditionalFormatting>
  <conditionalFormatting sqref="E14">
    <cfRule type="cellIs" dxfId="83" priority="147" stopIfTrue="1" operator="equal">
      <formula>"취약"</formula>
    </cfRule>
    <cfRule type="cellIs" dxfId="82" priority="148" stopIfTrue="1" operator="equal">
      <formula>"양호"</formula>
    </cfRule>
  </conditionalFormatting>
  <conditionalFormatting sqref="E15">
    <cfRule type="cellIs" dxfId="81" priority="145" stopIfTrue="1" operator="equal">
      <formula>"취약"</formula>
    </cfRule>
    <cfRule type="cellIs" dxfId="80" priority="146" stopIfTrue="1" operator="equal">
      <formula>"양호"</formula>
    </cfRule>
  </conditionalFormatting>
  <conditionalFormatting sqref="E21">
    <cfRule type="cellIs" dxfId="79" priority="139" operator="equal">
      <formula>"취약"</formula>
    </cfRule>
    <cfRule type="cellIs" dxfId="78" priority="140" operator="equal">
      <formula>"양호"</formula>
    </cfRule>
  </conditionalFormatting>
  <conditionalFormatting sqref="E18">
    <cfRule type="cellIs" dxfId="77" priority="135" operator="equal">
      <formula>"취약"</formula>
    </cfRule>
    <cfRule type="cellIs" dxfId="76" priority="136" operator="equal">
      <formula>"양호"</formula>
    </cfRule>
  </conditionalFormatting>
  <conditionalFormatting sqref="E20">
    <cfRule type="cellIs" dxfId="75" priority="137" operator="equal">
      <formula>"취약"</formula>
    </cfRule>
    <cfRule type="cellIs" dxfId="74" priority="138" operator="equal">
      <formula>"양호"</formula>
    </cfRule>
  </conditionalFormatting>
  <conditionalFormatting sqref="E46">
    <cfRule type="cellIs" dxfId="73" priority="127" operator="equal">
      <formula>"취약"</formula>
    </cfRule>
    <cfRule type="cellIs" dxfId="72" priority="128" operator="equal">
      <formula>"양호"</formula>
    </cfRule>
  </conditionalFormatting>
  <conditionalFormatting sqref="E54">
    <cfRule type="cellIs" dxfId="71" priority="125" operator="equal">
      <formula>"취약"</formula>
    </cfRule>
    <cfRule type="cellIs" dxfId="70" priority="126" operator="equal">
      <formula>"양호"</formula>
    </cfRule>
  </conditionalFormatting>
  <conditionalFormatting sqref="E27 E36:E40 E33 E29">
    <cfRule type="cellIs" dxfId="69" priority="121" operator="equal">
      <formula>"취약"</formula>
    </cfRule>
    <cfRule type="cellIs" dxfId="68" priority="122" operator="equal">
      <formula>"양호"</formula>
    </cfRule>
  </conditionalFormatting>
  <conditionalFormatting sqref="E50">
    <cfRule type="cellIs" dxfId="67" priority="119" operator="equal">
      <formula>"취약"</formula>
    </cfRule>
    <cfRule type="cellIs" dxfId="66" priority="120" operator="equal">
      <formula>"양호"</formula>
    </cfRule>
  </conditionalFormatting>
  <conditionalFormatting sqref="E53">
    <cfRule type="cellIs" dxfId="65" priority="107" operator="equal">
      <formula>"취약"</formula>
    </cfRule>
    <cfRule type="cellIs" dxfId="64" priority="108" operator="equal">
      <formula>"양호"</formula>
    </cfRule>
  </conditionalFormatting>
  <conditionalFormatting sqref="E45">
    <cfRule type="cellIs" dxfId="63" priority="103" operator="equal">
      <formula>"취약"</formula>
    </cfRule>
    <cfRule type="cellIs" dxfId="62" priority="104" operator="equal">
      <formula>"양호"</formula>
    </cfRule>
  </conditionalFormatting>
  <conditionalFormatting sqref="E41">
    <cfRule type="cellIs" dxfId="61" priority="93" operator="equal">
      <formula>"취약"</formula>
    </cfRule>
    <cfRule type="cellIs" dxfId="60" priority="94" operator="equal">
      <formula>"양호"</formula>
    </cfRule>
  </conditionalFormatting>
  <conditionalFormatting sqref="E52">
    <cfRule type="cellIs" dxfId="59" priority="91" operator="equal">
      <formula>"취약"</formula>
    </cfRule>
    <cfRule type="cellIs" dxfId="58" priority="92" operator="equal">
      <formula>"양호"</formula>
    </cfRule>
  </conditionalFormatting>
  <conditionalFormatting sqref="E58">
    <cfRule type="cellIs" dxfId="57" priority="89" operator="equal">
      <formula>"취약"</formula>
    </cfRule>
    <cfRule type="cellIs" dxfId="56" priority="90" operator="equal">
      <formula>"양호"</formula>
    </cfRule>
  </conditionalFormatting>
  <conditionalFormatting sqref="E32">
    <cfRule type="cellIs" dxfId="55" priority="73" operator="equal">
      <formula>"취약"</formula>
    </cfRule>
    <cfRule type="cellIs" dxfId="54" priority="74" operator="equal">
      <formula>"양호"</formula>
    </cfRule>
  </conditionalFormatting>
  <conditionalFormatting sqref="E6">
    <cfRule type="cellIs" dxfId="53" priority="81" operator="equal">
      <formula>"취약"</formula>
    </cfRule>
    <cfRule type="cellIs" dxfId="52" priority="82" operator="equal">
      <formula>"양호"</formula>
    </cfRule>
  </conditionalFormatting>
  <conditionalFormatting sqref="E34">
    <cfRule type="cellIs" dxfId="51" priority="77" operator="equal">
      <formula>"취약"</formula>
    </cfRule>
    <cfRule type="cellIs" dxfId="50" priority="78" operator="equal">
      <formula>"양호"</formula>
    </cfRule>
  </conditionalFormatting>
  <conditionalFormatting sqref="E17">
    <cfRule type="cellIs" dxfId="49" priority="79" operator="equal">
      <formula>"취약"</formula>
    </cfRule>
    <cfRule type="cellIs" dxfId="48" priority="80" operator="equal">
      <formula>"양호"</formula>
    </cfRule>
  </conditionalFormatting>
  <conditionalFormatting sqref="E31">
    <cfRule type="cellIs" dxfId="47" priority="75" operator="equal">
      <formula>"취약"</formula>
    </cfRule>
    <cfRule type="cellIs" dxfId="46" priority="76" operator="equal">
      <formula>"양호"</formula>
    </cfRule>
  </conditionalFormatting>
  <conditionalFormatting sqref="E69">
    <cfRule type="cellIs" dxfId="45" priority="69" operator="equal">
      <formula>"취약"</formula>
    </cfRule>
    <cfRule type="cellIs" dxfId="44" priority="70" operator="equal">
      <formula>"양호"</formula>
    </cfRule>
  </conditionalFormatting>
  <conditionalFormatting sqref="E67">
    <cfRule type="cellIs" dxfId="43" priority="49" operator="equal">
      <formula>"취약"</formula>
    </cfRule>
    <cfRule type="cellIs" dxfId="42" priority="50" operator="equal">
      <formula>"양호"</formula>
    </cfRule>
  </conditionalFormatting>
  <conditionalFormatting sqref="E71:E73">
    <cfRule type="cellIs" dxfId="41" priority="63" operator="equal">
      <formula>"취약"</formula>
    </cfRule>
    <cfRule type="cellIs" dxfId="40" priority="64" operator="equal">
      <formula>"양호"</formula>
    </cfRule>
  </conditionalFormatting>
  <conditionalFormatting sqref="E77">
    <cfRule type="cellIs" dxfId="39" priority="47" operator="equal">
      <formula>"취약"</formula>
    </cfRule>
    <cfRule type="cellIs" dxfId="38" priority="48" operator="equal">
      <formula>"양호"</formula>
    </cfRule>
  </conditionalFormatting>
  <conditionalFormatting sqref="E80">
    <cfRule type="cellIs" dxfId="37" priority="45" operator="equal">
      <formula>"취약"</formula>
    </cfRule>
    <cfRule type="cellIs" dxfId="36" priority="46" operator="equal">
      <formula>"양호"</formula>
    </cfRule>
  </conditionalFormatting>
  <conditionalFormatting sqref="E35">
    <cfRule type="cellIs" dxfId="35" priority="43" operator="equal">
      <formula>"취약"</formula>
    </cfRule>
    <cfRule type="cellIs" dxfId="34" priority="44" operator="equal">
      <formula>"양호"</formula>
    </cfRule>
  </conditionalFormatting>
  <conditionalFormatting sqref="E19">
    <cfRule type="cellIs" dxfId="33" priority="41" operator="equal">
      <formula>"취약"</formula>
    </cfRule>
    <cfRule type="cellIs" dxfId="32" priority="42" operator="equal">
      <formula>"양호"</formula>
    </cfRule>
  </conditionalFormatting>
  <conditionalFormatting sqref="E82">
    <cfRule type="cellIs" dxfId="31" priority="39" operator="equal">
      <formula>"취약"</formula>
    </cfRule>
    <cfRule type="cellIs" dxfId="30" priority="40" operator="equal">
      <formula>"양호"</formula>
    </cfRule>
  </conditionalFormatting>
  <conditionalFormatting sqref="E75">
    <cfRule type="cellIs" dxfId="29" priority="37" operator="equal">
      <formula>"취약"</formula>
    </cfRule>
    <cfRule type="cellIs" dxfId="28" priority="38" operator="equal">
      <formula>"양호"</formula>
    </cfRule>
  </conditionalFormatting>
  <conditionalFormatting sqref="E23">
    <cfRule type="cellIs" dxfId="27" priority="35" operator="equal">
      <formula>"취약"</formula>
    </cfRule>
    <cfRule type="cellIs" dxfId="26" priority="36" operator="equal">
      <formula>"양호"</formula>
    </cfRule>
  </conditionalFormatting>
  <conditionalFormatting sqref="E16">
    <cfRule type="cellIs" dxfId="25" priority="33" stopIfTrue="1" operator="equal">
      <formula>"취약"</formula>
    </cfRule>
    <cfRule type="cellIs" dxfId="24" priority="34" stopIfTrue="1" operator="equal">
      <formula>"양호"</formula>
    </cfRule>
  </conditionalFormatting>
  <conditionalFormatting sqref="E42">
    <cfRule type="cellIs" dxfId="23" priority="31" operator="equal">
      <formula>"취약"</formula>
    </cfRule>
    <cfRule type="cellIs" dxfId="22" priority="32" operator="equal">
      <formula>"양호"</formula>
    </cfRule>
  </conditionalFormatting>
  <conditionalFormatting sqref="E30">
    <cfRule type="cellIs" dxfId="21" priority="29" operator="equal">
      <formula>"취약"</formula>
    </cfRule>
    <cfRule type="cellIs" dxfId="20" priority="30" operator="equal">
      <formula>"양호"</formula>
    </cfRule>
  </conditionalFormatting>
  <conditionalFormatting sqref="E76">
    <cfRule type="cellIs" dxfId="19" priority="27" operator="equal">
      <formula>"취약"</formula>
    </cfRule>
    <cfRule type="cellIs" dxfId="18" priority="28" operator="equal">
      <formula>"양호"</formula>
    </cfRule>
  </conditionalFormatting>
  <conditionalFormatting sqref="E55">
    <cfRule type="cellIs" dxfId="17" priority="15" operator="equal">
      <formula>"취약"</formula>
    </cfRule>
    <cfRule type="cellIs" dxfId="16" priority="16" operator="equal">
      <formula>"양호"</formula>
    </cfRule>
  </conditionalFormatting>
  <conditionalFormatting sqref="E43:E44">
    <cfRule type="cellIs" dxfId="15" priority="13" operator="equal">
      <formula>"취약"</formula>
    </cfRule>
    <cfRule type="cellIs" dxfId="14" priority="14" operator="equal">
      <formula>"양호"</formula>
    </cfRule>
  </conditionalFormatting>
  <conditionalFormatting sqref="E28">
    <cfRule type="cellIs" dxfId="13" priority="11" operator="equal">
      <formula>"취약"</formula>
    </cfRule>
    <cfRule type="cellIs" dxfId="12" priority="12" operator="equal">
      <formula>"양호"</formula>
    </cfRule>
  </conditionalFormatting>
  <conditionalFormatting sqref="E51">
    <cfRule type="cellIs" dxfId="11" priority="19" operator="equal">
      <formula>"취약"</formula>
    </cfRule>
    <cfRule type="cellIs" dxfId="10" priority="20" operator="equal">
      <formula>"양호"</formula>
    </cfRule>
  </conditionalFormatting>
  <conditionalFormatting sqref="E65">
    <cfRule type="cellIs" dxfId="9" priority="1" operator="equal">
      <formula>"취약"</formula>
    </cfRule>
    <cfRule type="cellIs" dxfId="8" priority="2" operator="equal">
      <formula>"양호"</formula>
    </cfRule>
  </conditionalFormatting>
  <conditionalFormatting sqref="E63">
    <cfRule type="cellIs" dxfId="7" priority="9" operator="equal">
      <formula>"취약"</formula>
    </cfRule>
    <cfRule type="cellIs" dxfId="6" priority="10" operator="equal">
      <formula>"양호"</formula>
    </cfRule>
  </conditionalFormatting>
  <conditionalFormatting sqref="E62">
    <cfRule type="cellIs" dxfId="5" priority="7" operator="equal">
      <formula>"취약"</formula>
    </cfRule>
    <cfRule type="cellIs" dxfId="4" priority="8" operator="equal">
      <formula>"양호"</formula>
    </cfRule>
  </conditionalFormatting>
  <conditionalFormatting sqref="E64">
    <cfRule type="cellIs" dxfId="3" priority="5" operator="equal">
      <formula>"취약"</formula>
    </cfRule>
    <cfRule type="cellIs" dxfId="2" priority="6" operator="equal">
      <formula>"양호"</formula>
    </cfRule>
  </conditionalFormatting>
  <conditionalFormatting sqref="E66">
    <cfRule type="cellIs" dxfId="1" priority="3" operator="equal">
      <formula>"취약"</formula>
    </cfRule>
    <cfRule type="cellIs" dxfId="0" priority="4" operator="equal">
      <formula>"양호"</formula>
    </cfRule>
  </conditionalFormatting>
  <printOptions horizontalCentered="1"/>
  <pageMargins left="0.59055118110236227" right="0.59055118110236227" top="0.59055118110236227" bottom="0.59055118110236227" header="0.31496062992125984" footer="0.31496062992125984"/>
  <pageSetup paperSize="9" scale="79" fitToHeight="0" orientation="portrait" r:id="rId1"/>
  <headerFooter>
    <oddHeader>&amp;R&amp;"-,굵게"&amp;9서버 취약점 점검 상세 보고서</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3</vt:i4>
      </vt:variant>
    </vt:vector>
  </HeadingPairs>
  <TitlesOfParts>
    <vt:vector size="7" baseType="lpstr">
      <vt:lpstr>표지</vt:lpstr>
      <vt:lpstr>점검대상</vt:lpstr>
      <vt:lpstr>윈도우 점검요약</vt:lpstr>
      <vt:lpstr>파일서버</vt:lpstr>
      <vt:lpstr>표지!Print_Area</vt:lpstr>
      <vt:lpstr>'윈도우 점검요약'!Print_Titles</vt:lpstr>
      <vt:lpstr>파일서버!Print_Titles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apphcs</dc:creator>
  <cp:lastModifiedBy>sohyun</cp:lastModifiedBy>
  <cp:lastPrinted>2018-10-12T13:55:56Z</cp:lastPrinted>
  <dcterms:created xsi:type="dcterms:W3CDTF">2012-11-28T05:37:09Z</dcterms:created>
  <dcterms:modified xsi:type="dcterms:W3CDTF">2018-10-12T13:56:17Z</dcterms:modified>
</cp:coreProperties>
</file>