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sohyun\Desktop\20181012_인프라진단교재작업\SS-SA_완료\Lab06\강사용\"/>
    </mc:Choice>
  </mc:AlternateContent>
  <bookViews>
    <workbookView xWindow="0" yWindow="0" windowWidth="13320" windowHeight="4104" tabRatio="906" activeTab="4"/>
  </bookViews>
  <sheets>
    <sheet name="표지" sheetId="174" r:id="rId1"/>
    <sheet name="점검대상" sheetId="9" r:id="rId2"/>
    <sheet name="사용자PC요약" sheetId="5" r:id="rId3"/>
    <sheet name="Admin" sheetId="344" r:id="rId4"/>
    <sheet name="PC" sheetId="345" r:id="rId5"/>
  </sheets>
  <definedNames>
    <definedName name="_xlnm.Print_Titles" localSheetId="2">사용자PC요약!$A:$E,사용자PC요약!$3:$3</definedName>
  </definedNames>
  <calcPr calcId="152511"/>
</workbook>
</file>

<file path=xl/calcChain.xml><?xml version="1.0" encoding="utf-8"?>
<calcChain xmlns="http://schemas.openxmlformats.org/spreadsheetml/2006/main">
  <c r="C1" i="345" l="1"/>
  <c r="C1" i="344"/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5" i="5" l="1"/>
  <c r="E27" i="5"/>
  <c r="E28" i="5"/>
  <c r="E26" i="5"/>
  <c r="F12" i="5"/>
  <c r="I10" i="5"/>
  <c r="F6" i="5"/>
  <c r="I7" i="5"/>
  <c r="F7" i="5"/>
  <c r="I12" i="5"/>
  <c r="I17" i="5"/>
  <c r="I6" i="5"/>
  <c r="I21" i="5"/>
  <c r="I23" i="5"/>
  <c r="I13" i="5"/>
  <c r="F10" i="5"/>
  <c r="D4" i="9"/>
  <c r="F17" i="5"/>
  <c r="F23" i="5"/>
  <c r="I8" i="5"/>
  <c r="I4" i="5"/>
  <c r="I16" i="5"/>
  <c r="F16" i="5"/>
  <c r="F20" i="5"/>
  <c r="F18" i="5"/>
  <c r="F21" i="5"/>
  <c r="F11" i="5"/>
  <c r="F14" i="5"/>
  <c r="I5" i="5"/>
  <c r="I3" i="5"/>
  <c r="E5" i="9"/>
  <c r="F22" i="5"/>
  <c r="F9" i="5"/>
  <c r="F19" i="5"/>
  <c r="F13" i="5"/>
  <c r="F8" i="5"/>
  <c r="I22" i="5"/>
  <c r="E4" i="9"/>
  <c r="I19" i="5"/>
  <c r="F15" i="5"/>
  <c r="I15" i="5"/>
  <c r="F4" i="5"/>
  <c r="I20" i="5"/>
  <c r="F5" i="5"/>
  <c r="I18" i="5"/>
  <c r="I11" i="5"/>
  <c r="D5" i="9"/>
  <c r="I9" i="5"/>
  <c r="I14" i="5"/>
  <c r="F3" i="5"/>
  <c r="J4" i="5" l="1"/>
  <c r="K4" i="5"/>
  <c r="I24" i="5"/>
  <c r="K12" i="5"/>
  <c r="J12" i="5"/>
  <c r="H21" i="5"/>
  <c r="G21" i="5"/>
  <c r="G18" i="5"/>
  <c r="H18" i="5"/>
  <c r="K11" i="5"/>
  <c r="J11" i="5"/>
  <c r="J6" i="5"/>
  <c r="K6" i="5"/>
  <c r="J16" i="5"/>
  <c r="K16" i="5"/>
  <c r="J8" i="5"/>
  <c r="K8" i="5"/>
  <c r="H7" i="5"/>
  <c r="G7" i="5"/>
  <c r="G9" i="5"/>
  <c r="H9" i="5"/>
  <c r="K21" i="5"/>
  <c r="J21" i="5"/>
  <c r="K18" i="5"/>
  <c r="J18" i="5"/>
  <c r="K17" i="5"/>
  <c r="J17" i="5"/>
  <c r="G23" i="5"/>
  <c r="H23" i="5"/>
  <c r="J7" i="5"/>
  <c r="K7" i="5"/>
  <c r="J9" i="5"/>
  <c r="K9" i="5"/>
  <c r="G22" i="5"/>
  <c r="H22" i="5"/>
  <c r="G5" i="5"/>
  <c r="H5" i="5"/>
  <c r="K22" i="5"/>
  <c r="J22" i="5"/>
  <c r="K5" i="5"/>
  <c r="J5" i="5"/>
  <c r="J25" i="5" s="1"/>
  <c r="G17" i="5"/>
  <c r="H17" i="5"/>
  <c r="H6" i="5"/>
  <c r="G6" i="5"/>
  <c r="H15" i="5"/>
  <c r="G15" i="5"/>
  <c r="J19" i="5"/>
  <c r="K19" i="5"/>
  <c r="G16" i="5"/>
  <c r="H16" i="5"/>
  <c r="J20" i="5"/>
  <c r="K20" i="5"/>
  <c r="H8" i="5"/>
  <c r="G8" i="5"/>
  <c r="G14" i="5"/>
  <c r="H14" i="5"/>
  <c r="K10" i="5"/>
  <c r="J10" i="5"/>
  <c r="G19" i="5"/>
  <c r="H19" i="5"/>
  <c r="J23" i="5"/>
  <c r="K23" i="5"/>
  <c r="G4" i="5"/>
  <c r="H4" i="5"/>
  <c r="F24" i="5"/>
  <c r="G13" i="5"/>
  <c r="G27" i="5" s="1"/>
  <c r="H13" i="5"/>
  <c r="G11" i="5"/>
  <c r="H11" i="5"/>
  <c r="G10" i="5"/>
  <c r="H10" i="5"/>
  <c r="H12" i="5"/>
  <c r="G12" i="5"/>
  <c r="K13" i="5"/>
  <c r="J13" i="5"/>
  <c r="G20" i="5"/>
  <c r="H20" i="5"/>
  <c r="K14" i="5"/>
  <c r="J14" i="5"/>
  <c r="K15" i="5"/>
  <c r="J15" i="5"/>
  <c r="E29" i="5"/>
  <c r="K28" i="5" l="1"/>
  <c r="J28" i="5"/>
  <c r="K25" i="5"/>
  <c r="H25" i="5"/>
  <c r="G28" i="5"/>
  <c r="G26" i="5"/>
  <c r="K26" i="5"/>
  <c r="J26" i="5"/>
  <c r="J29" i="5" s="1"/>
  <c r="H26" i="5"/>
  <c r="G25" i="5"/>
  <c r="D25" i="5" s="1"/>
  <c r="A25" i="5" s="1"/>
  <c r="H27" i="5"/>
  <c r="F27" i="5" s="1"/>
  <c r="J27" i="5"/>
  <c r="L23" i="5"/>
  <c r="H28" i="5"/>
  <c r="F28" i="5" s="1"/>
  <c r="K27" i="5"/>
  <c r="I27" i="5" s="1"/>
  <c r="L15" i="5"/>
  <c r="L19" i="5"/>
  <c r="L18" i="5"/>
  <c r="L17" i="5"/>
  <c r="L6" i="5"/>
  <c r="L22" i="5"/>
  <c r="L9" i="5"/>
  <c r="L20" i="5"/>
  <c r="L13" i="5"/>
  <c r="L11" i="5"/>
  <c r="L21" i="5"/>
  <c r="L5" i="5"/>
  <c r="L16" i="5"/>
  <c r="L12" i="5"/>
  <c r="L4" i="5"/>
  <c r="L10" i="5"/>
  <c r="L8" i="5"/>
  <c r="L7" i="5"/>
  <c r="L14" i="5"/>
  <c r="I28" i="5"/>
  <c r="I25" i="5"/>
  <c r="D27" i="5"/>
  <c r="A27" i="5" s="1"/>
  <c r="D28" i="5"/>
  <c r="A28" i="5" s="1"/>
  <c r="G29" i="5" l="1"/>
  <c r="F26" i="5"/>
  <c r="K29" i="5"/>
  <c r="I26" i="5"/>
  <c r="D26" i="5"/>
  <c r="A26" i="5" s="1"/>
  <c r="F25" i="5"/>
  <c r="H29" i="5"/>
  <c r="L27" i="5"/>
  <c r="L26" i="5"/>
  <c r="L25" i="5"/>
  <c r="L28" i="5"/>
  <c r="I29" i="5"/>
  <c r="F29" i="5" l="1"/>
  <c r="D29" i="5"/>
  <c r="L29" i="5"/>
</calcChain>
</file>

<file path=xl/sharedStrings.xml><?xml version="1.0" encoding="utf-8"?>
<sst xmlns="http://schemas.openxmlformats.org/spreadsheetml/2006/main" count="332" uniqueCount="140">
  <si>
    <t>HOSTNAME</t>
  </si>
  <si>
    <t>IP</t>
  </si>
  <si>
    <t>구분</t>
  </si>
  <si>
    <t>점 검 항 목</t>
  </si>
  <si>
    <t>위험도</t>
  </si>
  <si>
    <t>현재상태</t>
  </si>
  <si>
    <t>최대값</t>
    <phoneticPr fontId="25" type="noConversion"/>
  </si>
  <si>
    <t>총점</t>
    <phoneticPr fontId="31" type="noConversion"/>
  </si>
  <si>
    <t>결과</t>
    <phoneticPr fontId="25" type="noConversion"/>
  </si>
  <si>
    <t>지수</t>
    <phoneticPr fontId="25" type="noConversion"/>
  </si>
  <si>
    <t>상</t>
    <phoneticPr fontId="33" type="noConversion"/>
  </si>
  <si>
    <t>중</t>
    <phoneticPr fontId="33" type="noConversion"/>
  </si>
  <si>
    <t>하</t>
    <phoneticPr fontId="33" type="noConversion"/>
  </si>
  <si>
    <t>상</t>
    <phoneticPr fontId="25" type="noConversion"/>
  </si>
  <si>
    <t>현재값</t>
    <phoneticPr fontId="25" type="noConversion"/>
  </si>
  <si>
    <t>양호</t>
    <phoneticPr fontId="25" type="noConversion"/>
  </si>
  <si>
    <t>양호</t>
    <phoneticPr fontId="25" type="noConversion"/>
  </si>
  <si>
    <t>취약</t>
    <phoneticPr fontId="25" type="noConversion"/>
  </si>
  <si>
    <t>취약</t>
    <phoneticPr fontId="25" type="noConversion"/>
  </si>
  <si>
    <t>점검 대상</t>
    <phoneticPr fontId="33" type="noConversion"/>
  </si>
  <si>
    <t>No</t>
    <phoneticPr fontId="33" type="noConversion"/>
  </si>
  <si>
    <t>구분</t>
    <phoneticPr fontId="33" type="noConversion"/>
  </si>
  <si>
    <t>호스트명</t>
    <phoneticPr fontId="33" type="noConversion"/>
  </si>
  <si>
    <t>OS</t>
    <phoneticPr fontId="33" type="noConversion"/>
  </si>
  <si>
    <t>IP</t>
    <phoneticPr fontId="33" type="noConversion"/>
  </si>
  <si>
    <t>계정
관리</t>
    <phoneticPr fontId="33" type="noConversion"/>
  </si>
  <si>
    <t>서비스
관리</t>
    <phoneticPr fontId="33" type="noConversion"/>
  </si>
  <si>
    <t>상</t>
  </si>
  <si>
    <t>패스워드의 주기적 변경</t>
    <phoneticPr fontId="25" type="noConversion"/>
  </si>
  <si>
    <t>패스워드 정책이 해당 기관의 보안 정책에 적합하게 설정</t>
    <phoneticPr fontId="25" type="noConversion"/>
  </si>
  <si>
    <t>공유 폴더 제거</t>
    <phoneticPr fontId="25" type="noConversion"/>
  </si>
  <si>
    <t>항목의 불필요한 서비스 제거</t>
    <phoneticPr fontId="25" type="noConversion"/>
  </si>
  <si>
    <t>Windows Messenger(MSN, .NET 메신저 등)와 같은 상용 메신저의 사용 금지</t>
    <phoneticPr fontId="25" type="noConversion"/>
  </si>
  <si>
    <t>HOT FIX 등 최신 보안패치</t>
    <phoneticPr fontId="25" type="noConversion"/>
  </si>
  <si>
    <t>항목 최신 서비스팩 적용</t>
    <phoneticPr fontId="25" type="noConversion"/>
  </si>
  <si>
    <t>MS-OFFICE, 한글, 어도비 아크로뱃 등의 응용 프로그램에 대한 최신 보안패치 및 벤더 권고사항 적용</t>
    <phoneticPr fontId="25" type="noConversion"/>
  </si>
  <si>
    <t>바이러스 백신 프로그램 설치 및 주기적 업데이트</t>
    <phoneticPr fontId="25" type="noConversion"/>
  </si>
  <si>
    <t>바이러스 백신 프로그램에서 제공하는 실시간 감시 기능 활성화</t>
    <phoneticPr fontId="25" type="noConversion"/>
  </si>
  <si>
    <t>OS에서 제공하는 침입차단 기능 활성화</t>
    <phoneticPr fontId="25" type="noConversion"/>
  </si>
  <si>
    <t>화면보호기 대기 시간 설정 및 재시작 시 암호 보호 설정</t>
    <phoneticPr fontId="25" type="noConversion"/>
  </si>
  <si>
    <t>CD, DVD, USB 메모리 등과 같은 미디어의 자동실행 방지 등 이동식 미디어에 대한 보안대책 수립</t>
    <phoneticPr fontId="25" type="noConversion"/>
  </si>
  <si>
    <t>OS</t>
    <phoneticPr fontId="25" type="noConversion"/>
  </si>
  <si>
    <t>사용자PC 요약</t>
    <phoneticPr fontId="25" type="noConversion"/>
  </si>
  <si>
    <t>PC-10</t>
  </si>
  <si>
    <t>PC-11</t>
  </si>
  <si>
    <t>PC-12</t>
  </si>
  <si>
    <t>PC-13</t>
  </si>
  <si>
    <t>PC-14</t>
  </si>
  <si>
    <t>PC 내부의 미사용(3개월) ActiveX 제거</t>
  </si>
  <si>
    <t>PC-15</t>
  </si>
  <si>
    <t>PC-16</t>
  </si>
  <si>
    <t>PC-17</t>
  </si>
  <si>
    <t>PC-18</t>
  </si>
  <si>
    <t>PC-19</t>
  </si>
  <si>
    <t>패치
관리</t>
    <phoneticPr fontId="25" type="noConversion"/>
  </si>
  <si>
    <t>보안
관리</t>
    <phoneticPr fontId="25" type="noConversion"/>
  </si>
  <si>
    <t>복구 콘솔 자동 로그온 금지 설정</t>
    <phoneticPr fontId="25" type="noConversion"/>
  </si>
  <si>
    <t>파일 시스템을 NTFS로 포맷</t>
    <phoneticPr fontId="25" type="noConversion"/>
  </si>
  <si>
    <t>다른 OS로 멀티 부팅 금지</t>
    <phoneticPr fontId="25" type="noConversion"/>
  </si>
  <si>
    <t>브라우저 종료 시 임시 인터넷 파일 폴더 내용 삭제</t>
    <phoneticPr fontId="25" type="noConversion"/>
  </si>
  <si>
    <t>PC-20</t>
    <phoneticPr fontId="25" type="noConversion"/>
  </si>
  <si>
    <t>시스템 부팅 시 Windows Messenger 자동시작 금지</t>
    <phoneticPr fontId="25" type="noConversion"/>
  </si>
  <si>
    <t>항목 원격 지원 금지 정책 설정</t>
    <phoneticPr fontId="25" type="noConversion"/>
  </si>
  <si>
    <t>중</t>
    <phoneticPr fontId="25" type="noConversion"/>
  </si>
  <si>
    <t>하</t>
    <phoneticPr fontId="25" type="noConversion"/>
  </si>
  <si>
    <t>지수</t>
    <phoneticPr fontId="25" type="noConversion"/>
  </si>
  <si>
    <t>점검
결과</t>
    <phoneticPr fontId="25" type="noConversion"/>
  </si>
  <si>
    <t>항목별 
취약점 개수</t>
    <phoneticPr fontId="25" type="noConversion"/>
  </si>
  <si>
    <t>장비 별 취약점 개수</t>
    <phoneticPr fontId="25" type="noConversion"/>
  </si>
  <si>
    <t>사용자PC 취약점 점검 상세 보고서</t>
    <phoneticPr fontId="25" type="noConversion"/>
  </si>
  <si>
    <t>PC-01</t>
    <phoneticPr fontId="25" type="noConversion"/>
  </si>
  <si>
    <t>PC-02</t>
    <phoneticPr fontId="25" type="noConversion"/>
  </si>
  <si>
    <t>PC-03</t>
    <phoneticPr fontId="25" type="noConversion"/>
  </si>
  <si>
    <t>PC-04</t>
    <phoneticPr fontId="25" type="noConversion"/>
  </si>
  <si>
    <t>PC-05</t>
    <phoneticPr fontId="25" type="noConversion"/>
  </si>
  <si>
    <t>PC-06</t>
  </si>
  <si>
    <t>PC-07</t>
  </si>
  <si>
    <t>PC-08</t>
  </si>
  <si>
    <t>PC-09</t>
  </si>
  <si>
    <t>업무용 PC</t>
    <phoneticPr fontId="48" type="noConversion"/>
  </si>
  <si>
    <t>PC-10</t>
    <phoneticPr fontId="25" type="noConversion"/>
  </si>
  <si>
    <t>PC-01</t>
    <phoneticPr fontId="25" type="noConversion"/>
  </si>
  <si>
    <t>PC-02</t>
    <phoneticPr fontId="25" type="noConversion"/>
  </si>
  <si>
    <t>PC-03</t>
    <phoneticPr fontId="25" type="noConversion"/>
  </si>
  <si>
    <t>PC-04</t>
    <phoneticPr fontId="25" type="noConversion"/>
  </si>
  <si>
    <t>PC-05</t>
    <phoneticPr fontId="25" type="noConversion"/>
  </si>
  <si>
    <t>PC-06</t>
    <phoneticPr fontId="25" type="noConversion"/>
  </si>
  <si>
    <t>PC-07</t>
    <phoneticPr fontId="25" type="noConversion"/>
  </si>
  <si>
    <t>PC-08</t>
    <phoneticPr fontId="25" type="noConversion"/>
  </si>
  <si>
    <t>PC-09</t>
    <phoneticPr fontId="25" type="noConversion"/>
  </si>
  <si>
    <t>Windows 7</t>
    <phoneticPr fontId="25" type="noConversion"/>
  </si>
  <si>
    <t>Windows Messenger가 동작하고 있으므로 취약</t>
    <phoneticPr fontId="25" type="noConversion"/>
  </si>
  <si>
    <t xml:space="preserve">
복구 콘솔 자동 로그인 허용이 "사용 안 함"으로 설정되어 있으므로 양호
    securitylevel    REG_DWORD    0x0
</t>
    <phoneticPr fontId="25" type="noConversion"/>
  </si>
  <si>
    <t>비고</t>
    <phoneticPr fontId="48" type="noConversion"/>
  </si>
  <si>
    <t>192.168.60.200</t>
    <phoneticPr fontId="25" type="noConversion"/>
  </si>
  <si>
    <t>현재상태</t>
    <phoneticPr fontId="25" type="noConversion"/>
  </si>
  <si>
    <t xml:space="preserve">
최대 암호 사용 기간이 "42일"로 설정되어 있으므로 양호
Maximum password age (days):                          42
</t>
    <phoneticPr fontId="25" type="noConversion"/>
  </si>
  <si>
    <t xml:space="preserve">
최소 암호 길이가 8자 미만으로 설정되어 있으므로 취약  
Minimum password length:                              0
</t>
    <phoneticPr fontId="25" type="noConversion"/>
  </si>
  <si>
    <t xml:space="preserve">
복구 콘솔 자동 로그인 허용이 "사용 안 함"으로 설정되어 있으므로 양호
securitylevel    REG_DWORD    0x0
</t>
    <phoneticPr fontId="25" type="noConversion"/>
  </si>
  <si>
    <t xml:space="preserve">
불필요한 공유 폴더가 존재하므로 취약 
Share name   Resource                        Remark
-------------------------------------------------------------------------------
C$           C:\                             Default share                     
IPC$                                         Remote IPC                        
ADMIN$       C:\Windows                      Remote Admin                      
The command completed successfully.
</t>
    <phoneticPr fontId="25" type="noConversion"/>
  </si>
  <si>
    <t xml:space="preserve">
불필요한 서비스가 실행되고 있으므로 취약  
DHCP client, Print Spooler, Task Scheduler, TCP/IP NetBIOS Helper
</t>
    <phoneticPr fontId="25" type="noConversion"/>
  </si>
  <si>
    <t xml:space="preserve">
Windows Messenger가 실행되고 있으므로 취약  
</t>
    <phoneticPr fontId="25" type="noConversion"/>
  </si>
  <si>
    <t xml:space="preserve">
모든 디스크 볼륨의 파일 시스템이 NTFS이므로 양호  
</t>
    <phoneticPr fontId="25" type="noConversion"/>
  </si>
  <si>
    <t xml:space="preserve">
PC 내 하나의 OS만 설치되어 있으므로 양호
Windows Boot Manager
--------------------
identifier              {bootmgr}
device                  partition=C:
description             Windows Boot Manager
locale                  en-US
inherit                 {globalsettings}
default                 {current}
resumeobject            {8c07be1e-21bb-11e8-9c5d-d181d62e5fbf}
displayorder            {current}
toolsdisplayorder       {memdiag}
timeout                 30
Windows Boot Loader
-------------------
identifier              {current}
device                  partition=C:
path                    \Windows\system32\winload.exe
description             Windows 7
locale                  en-US
inherit                 {bootloadersettings}
recoverysequence        {8c07be20-21bb-11e8-9c5d-d181d62e5fbf}
recoveryenabled         Yes
osdevice                partition=C:
systemroot              \Windows
resumeobject            {8c07be1e-21bb-11e8-9c5d-d181d62e5fbf}
nx                      OptIn
</t>
    <phoneticPr fontId="25" type="noConversion"/>
  </si>
  <si>
    <t xml:space="preserve">
브라우저를 닫을 때 임시 인터넷 파일 폴더 비우기 설정이 “사용”으로 설정되어 있지 않으므로 취약  
Persistent    REG_DWORD    0x1
</t>
    <phoneticPr fontId="25" type="noConversion"/>
  </si>
  <si>
    <t xml:space="preserve">
HOT FIX 설치 및 자동 업데이트 설정이 되어 있으므로 양호  
AUOptions    REG_DWORD    0x4
</t>
    <phoneticPr fontId="25" type="noConversion"/>
  </si>
  <si>
    <t xml:space="preserve">
최신 서비스팩이 적용 되어 있으므로 양호  
CSDVersion    REG_SZ    Service Pack 1
</t>
    <phoneticPr fontId="25" type="noConversion"/>
  </si>
  <si>
    <t xml:space="preserve">
설치된 응용 프로그램의 최신 패치가 적용되어 있지 않으므로 취약  
■ 2018/7/20 일 기준 
한글 2010 현재 버전 : 설치되어 있지 않음 
한글 2010 최신 버전 : 8.5.8.1613 
한글 2014 현재 버전 : 설치되어 있지 않음 
한글 2014 최신 버전 : 9.1.1.4072 
한글 NEO 현재 버전 : 설치되어 있지 않음 
한글 NEO 최신 버전 : 9.6.1.6843 
한글 2018 현재 버전 : 설치되어 있지 않음 
한글 2018 최신 버전 : 10.0.0.6152 
acrobat reader DC 현재 버전 : 설치되어 있지 않음 
acrobat reader DC 최신 버전 : 18.11.20058.33888 
오피스 자동업데이트 : 설정됨 
AUOptions    REG_DWORD    0x4</t>
    <phoneticPr fontId="25" type="noConversion"/>
  </si>
  <si>
    <t xml:space="preserve">
V3 Lite 설치 및 주기적 업데이트가 이루어지고 있으므로 양호
</t>
    <phoneticPr fontId="25" type="noConversion"/>
  </si>
  <si>
    <t xml:space="preserve">
실시간 감시 기능이 활성화되고 있으므로 양호
</t>
    <phoneticPr fontId="25" type="noConversion"/>
  </si>
  <si>
    <t xml:space="preserve">
Windows 방화벽 “사용”으로 설정되어 있으므로 양호 
EnableFirewall    REG_DWORD    0x1
</t>
    <phoneticPr fontId="25" type="noConversion"/>
  </si>
  <si>
    <t xml:space="preserve">
화면보호기 설정되어 미비하므로 취약
ScreenSaveActive    REG_SZ    1
</t>
    <phoneticPr fontId="25" type="noConversion"/>
  </si>
  <si>
    <t xml:space="preserve">
미디어 사용 시 자동 실행되고 있으므로 취약 
</t>
    <phoneticPr fontId="25" type="noConversion"/>
  </si>
  <si>
    <t xml:space="preserve">
현재날짜 2018-10-10 일 기준하여 3개월동안 쓰이지 않은 active-x 가 존재하지 않으므로 양호
</t>
    <phoneticPr fontId="25" type="noConversion"/>
  </si>
  <si>
    <t xml:space="preserve">
원격 지원이 “사용”으로 설정되어 있으므로 취약  
</t>
    <phoneticPr fontId="25" type="noConversion"/>
  </si>
  <si>
    <t>Windows 10</t>
    <phoneticPr fontId="25" type="noConversion"/>
  </si>
  <si>
    <t>192.168.60.150</t>
    <phoneticPr fontId="25" type="noConversion"/>
  </si>
  <si>
    <t xml:space="preserve">
최대 암호 사용 기간이 "42일"로 설정되어 있으므로 양호
최대 암호 사용 기간 (일):                                  42
</t>
    <phoneticPr fontId="25" type="noConversion"/>
  </si>
  <si>
    <t xml:space="preserve">
최소 암호 길이가 8자 미만으로 설정되어 있으므로 취약
</t>
    <phoneticPr fontId="25" type="noConversion"/>
  </si>
  <si>
    <t xml:space="preserve">
불필요한 공유 폴더가 존재하므로 취약
공유 이름   리소스                                    설명
-------------------------------------------------------------------------------
C$           C:\                                      기본 공유                         
IPC$                                                    원격 IPC                          
ADMIN$       C:\Windows                      원격 관리     
</t>
    <phoneticPr fontId="25" type="noConversion"/>
  </si>
  <si>
    <t xml:space="preserve">
불필요한 서비스가 실행되고 있으므로 취약
Computer Browser, DHCP client, Print Spooler, Task Scheduler, TCP/IP NetBIOS Helper
</t>
    <phoneticPr fontId="25" type="noConversion"/>
  </si>
  <si>
    <t xml:space="preserve">
Windows Messenger가 실행되고 있으므로 취약
</t>
    <phoneticPr fontId="25" type="noConversion"/>
  </si>
  <si>
    <t xml:space="preserve">
모든 디스크 볼륨의 파일 시스템이 NTFS이므로 양호
</t>
    <phoneticPr fontId="25" type="noConversion"/>
  </si>
  <si>
    <t xml:space="preserve">
PC 내에 하나 이상의 OS가 설치되어 있으므로 취약
</t>
    <phoneticPr fontId="25" type="noConversion"/>
  </si>
  <si>
    <t xml:space="preserve">
브라우저를 닫을 때 임시 인터넷 파일 폴더 비우기 설정이 “사용”으로 설정되어 있지 않으므로 취약  
Persistent    REG_DWORD    0x1
</t>
    <phoneticPr fontId="25" type="noConversion"/>
  </si>
  <si>
    <t xml:space="preserve">
최신 HOT FIX 설치 및 자동 업데이트가 설정되어 있지 않으므로 취약
</t>
    <phoneticPr fontId="25" type="noConversion"/>
  </si>
  <si>
    <t>N/A</t>
    <phoneticPr fontId="25" type="noConversion"/>
  </si>
  <si>
    <t xml:space="preserve">
점검 대상이 아님
</t>
    <phoneticPr fontId="25" type="noConversion"/>
  </si>
  <si>
    <t xml:space="preserve">
한글, 어도비 아크로뱃 등 응용 프로그램이 설치되어 있지 않음
</t>
    <phoneticPr fontId="25" type="noConversion"/>
  </si>
  <si>
    <t xml:space="preserve">
백신이 설치되어 있지  않으므로 취약
</t>
    <phoneticPr fontId="25" type="noConversion"/>
  </si>
  <si>
    <t xml:space="preserve">
백신이 설치되어 있지 않으므로 취약
</t>
    <phoneticPr fontId="25" type="noConversion"/>
  </si>
  <si>
    <t xml:space="preserve">
Windows 방화벽 “사용 안 함”으로 설정되어 있으므로 취약
EnableFirewall    REG_DWORD    0x0
</t>
    <phoneticPr fontId="25" type="noConversion"/>
  </si>
  <si>
    <t xml:space="preserve">
화면 보호기 설정이 되어 있으므로 양호
ScreenSaveActive    REG_SZ    1
</t>
    <phoneticPr fontId="25" type="noConversion"/>
  </si>
  <si>
    <t xml:space="preserve">
미디어 사용 시 자동 실행되고 있으므로 취약
</t>
    <phoneticPr fontId="25" type="noConversion"/>
  </si>
  <si>
    <t xml:space="preserve">
현재날짜 2018-10-10 일 기준하여 3개월동안 쓰이지 않은 active-x 가 존재하므로 취약
"C:\Windows\downloaded Program Files\desktop.ini" 2016-07-16
</t>
    <phoneticPr fontId="25" type="noConversion"/>
  </si>
  <si>
    <t xml:space="preserve">
원격 지원이 “사용”으로 설정되어 있으므로 취약
</t>
    <phoneticPr fontId="25" type="noConversion"/>
  </si>
  <si>
    <t>Admin</t>
    <phoneticPr fontId="48" type="noConversion"/>
  </si>
  <si>
    <t>PC</t>
    <phoneticPr fontId="48" type="noConversion"/>
  </si>
  <si>
    <t>관리자 PC</t>
    <phoneticPr fontId="48" type="noConversion"/>
  </si>
  <si>
    <t>2018.10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</si>
</sst>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176" formatCode="_-* #,##0.00_-;&quot;₩&quot;\-* #,##0.00_-;_-* &quot;-&quot;??_-;_-@_-"/>
    <numFmt numFmtId="177" formatCode="_ * #,##0_ ;_ * \-#,##0_ ;_ * &quot;-&quot;_ ;_ @_ "/>
    <numFmt numFmtId="178" formatCode="_ * #,##0.00_ ;_ * \-#,##0.00_ ;_ * &quot;-&quot;??_ ;_ @_ "/>
    <numFmt numFmtId="179" formatCode="&quot;₩&quot;#,##0.00;&quot;₩&quot;&quot;₩&quot;&quot;₩&quot;\!\-&quot;₩&quot;#,##0.00"/>
    <numFmt numFmtId="180" formatCode="&quot;₩&quot;#,##0.00;[Red]&quot;₩&quot;&quot;₩&quot;&quot;₩&quot;\!\-&quot;₩&quot;#,##0.00"/>
    <numFmt numFmtId="181" formatCode="&quot;$&quot;#.##"/>
    <numFmt numFmtId="182" formatCode="#,##0_);&quot;₩&quot;&quot;₩&quot;&quot;₩&quot;&quot;₩&quot;\(#,##0&quot;₩&quot;&quot;₩&quot;&quot;₩&quot;&quot;₩&quot;\)"/>
    <numFmt numFmtId="183" formatCode="0_);[Red]\(0\)"/>
  </numFmts>
  <fonts count="52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b/>
      <sz val="2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ajor"/>
    </font>
    <font>
      <b/>
      <sz val="16"/>
      <name val="맑은 고딕"/>
      <family val="3"/>
      <charset val="129"/>
    </font>
    <font>
      <b/>
      <sz val="2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2"/>
      <name val="바탕체"/>
      <family val="1"/>
      <charset val="129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b/>
      <sz val="26"/>
      <color theme="1"/>
      <name val="맑은 고딕"/>
      <family val="3"/>
      <charset val="129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45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 applyNumberFormat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3" fillId="0" borderId="0"/>
    <xf numFmtId="0" fontId="43" fillId="0" borderId="0"/>
    <xf numFmtId="0" fontId="22" fillId="0" borderId="0"/>
    <xf numFmtId="0" fontId="22" fillId="0" borderId="0"/>
    <xf numFmtId="0" fontId="2" fillId="0" borderId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179" fontId="43" fillId="0" borderId="0" applyFont="0" applyFill="0" applyBorder="0" applyAlignment="0" applyProtection="0"/>
    <xf numFmtId="180" fontId="43" fillId="0" borderId="0" applyFont="0" applyFill="0" applyBorder="0" applyAlignment="0" applyProtection="0"/>
    <xf numFmtId="0" fontId="44" fillId="0" borderId="0"/>
    <xf numFmtId="0" fontId="22" fillId="0" borderId="0"/>
    <xf numFmtId="3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38" fontId="45" fillId="26" borderId="0" applyNumberFormat="0" applyBorder="0" applyAlignment="0" applyProtection="0"/>
    <xf numFmtId="0" fontId="46" fillId="0" borderId="30" applyNumberFormat="0" applyAlignment="0" applyProtection="0">
      <alignment horizontal="left" vertical="center"/>
    </xf>
    <xf numFmtId="0" fontId="46" fillId="0" borderId="31">
      <alignment horizontal="left" vertical="center"/>
    </xf>
    <xf numFmtId="0" fontId="47" fillId="0" borderId="0" applyNumberFormat="0" applyFill="0" applyBorder="0" applyAlignment="0" applyProtection="0"/>
    <xf numFmtId="10" fontId="45" fillId="27" borderId="28" applyNumberFormat="0" applyBorder="0" applyAlignment="0" applyProtection="0"/>
    <xf numFmtId="181" fontId="43" fillId="0" borderId="0"/>
    <xf numFmtId="182" fontId="2" fillId="0" borderId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76" fontId="1" fillId="0" borderId="32">
      <alignment horizontal="right" vertical="center"/>
    </xf>
    <xf numFmtId="0" fontId="2" fillId="0" borderId="0"/>
    <xf numFmtId="0" fontId="1" fillId="0" borderId="0"/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3" fillId="0" borderId="0"/>
    <xf numFmtId="0" fontId="20" fillId="0" borderId="0"/>
    <xf numFmtId="0" fontId="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41" fontId="29" fillId="0" borderId="0" applyFont="0" applyFill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26" fillId="0" borderId="0" xfId="50" applyFont="1">
      <alignment vertical="center"/>
    </xf>
    <xf numFmtId="0" fontId="26" fillId="0" borderId="0" xfId="50" applyFont="1" applyAlignment="1">
      <alignment horizontal="center" vertical="center"/>
    </xf>
    <xf numFmtId="0" fontId="26" fillId="0" borderId="18" xfId="50" applyFont="1" applyFill="1" applyBorder="1" applyAlignment="1">
      <alignment horizontal="center" vertical="center"/>
    </xf>
    <xf numFmtId="0" fontId="26" fillId="0" borderId="12" xfId="50" applyFont="1" applyFill="1" applyBorder="1" applyAlignment="1">
      <alignment horizontal="center" vertical="center"/>
    </xf>
    <xf numFmtId="0" fontId="26" fillId="0" borderId="15" xfId="50" applyFont="1" applyFill="1" applyBorder="1" applyAlignment="1">
      <alignment horizontal="center" vertical="center"/>
    </xf>
    <xf numFmtId="0" fontId="32" fillId="0" borderId="0" xfId="0" applyFont="1">
      <alignment vertical="center"/>
    </xf>
    <xf numFmtId="0" fontId="27" fillId="24" borderId="24" xfId="50" applyFont="1" applyFill="1" applyBorder="1" applyAlignment="1">
      <alignment horizontal="center" vertical="center" wrapText="1"/>
    </xf>
    <xf numFmtId="0" fontId="36" fillId="24" borderId="11" xfId="0" applyFont="1" applyFill="1" applyBorder="1" applyAlignment="1">
      <alignment horizontal="center" vertical="center" wrapText="1"/>
    </xf>
    <xf numFmtId="0" fontId="0" fillId="0" borderId="26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37" fillId="0" borderId="0" xfId="0" applyFont="1" applyAlignment="1">
      <alignment vertical="center"/>
    </xf>
    <xf numFmtId="0" fontId="0" fillId="0" borderId="0" xfId="0" applyAlignment="1">
      <alignment vertical="center"/>
    </xf>
    <xf numFmtId="0" fontId="36" fillId="0" borderId="0" xfId="0" applyFont="1">
      <alignment vertical="center"/>
    </xf>
    <xf numFmtId="0" fontId="34" fillId="0" borderId="22" xfId="50" applyFont="1" applyBorder="1" applyAlignment="1">
      <alignment horizontal="center" vertical="center" wrapText="1"/>
    </xf>
    <xf numFmtId="0" fontId="34" fillId="0" borderId="23" xfId="50" applyFont="1" applyBorder="1" applyAlignment="1">
      <alignment horizontal="center" vertical="center" wrapText="1"/>
    </xf>
    <xf numFmtId="0" fontId="34" fillId="0" borderId="24" xfId="50" applyFont="1" applyBorder="1" applyAlignment="1">
      <alignment horizontal="center" vertical="center" wrapText="1"/>
    </xf>
    <xf numFmtId="0" fontId="34" fillId="0" borderId="19" xfId="50" applyFont="1" applyBorder="1" applyAlignment="1">
      <alignment horizontal="center" vertical="center"/>
    </xf>
    <xf numFmtId="0" fontId="34" fillId="0" borderId="20" xfId="50" applyFont="1" applyBorder="1" applyAlignment="1">
      <alignment horizontal="center" vertical="center"/>
    </xf>
    <xf numFmtId="0" fontId="34" fillId="0" borderId="21" xfId="50" applyFont="1" applyBorder="1" applyAlignment="1">
      <alignment horizontal="center" vertical="center"/>
    </xf>
    <xf numFmtId="0" fontId="34" fillId="0" borderId="10" xfId="50" applyFont="1" applyBorder="1" applyAlignment="1">
      <alignment horizontal="center" vertical="center"/>
    </xf>
    <xf numFmtId="0" fontId="34" fillId="0" borderId="11" xfId="50" applyFont="1" applyBorder="1" applyAlignment="1">
      <alignment horizontal="center" vertical="center"/>
    </xf>
    <xf numFmtId="0" fontId="34" fillId="0" borderId="12" xfId="50" applyFont="1" applyBorder="1" applyAlignment="1">
      <alignment horizontal="center" vertical="center"/>
    </xf>
    <xf numFmtId="0" fontId="34" fillId="0" borderId="13" xfId="50" applyFont="1" applyBorder="1" applyAlignment="1">
      <alignment horizontal="center" vertical="center"/>
    </xf>
    <xf numFmtId="0" fontId="34" fillId="0" borderId="14" xfId="50" applyFont="1" applyBorder="1" applyAlignment="1">
      <alignment horizontal="center" vertical="center"/>
    </xf>
    <xf numFmtId="0" fontId="34" fillId="0" borderId="15" xfId="5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0" fillId="0" borderId="25" xfId="142" applyFont="1" applyBorder="1" applyAlignment="1">
      <alignment vertical="center"/>
    </xf>
    <xf numFmtId="0" fontId="36" fillId="0" borderId="11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26" fillId="0" borderId="16" xfId="142" applyFont="1" applyBorder="1" applyAlignment="1">
      <alignment horizontal="center" vertical="center"/>
    </xf>
    <xf numFmtId="183" fontId="42" fillId="25" borderId="14" xfId="244" applyNumberFormat="1" applyFont="1" applyFill="1" applyBorder="1" applyAlignment="1">
      <alignment horizontal="center" vertical="center"/>
    </xf>
    <xf numFmtId="183" fontId="30" fillId="24" borderId="17" xfId="0" applyNumberFormat="1" applyFont="1" applyFill="1" applyBorder="1" applyAlignment="1">
      <alignment horizontal="center" vertical="center"/>
    </xf>
    <xf numFmtId="183" fontId="30" fillId="24" borderId="11" xfId="0" applyNumberFormat="1" applyFont="1" applyFill="1" applyBorder="1" applyAlignment="1">
      <alignment horizontal="center" vertical="center"/>
    </xf>
    <xf numFmtId="9" fontId="32" fillId="24" borderId="17" xfId="141" applyFont="1" applyFill="1" applyBorder="1" applyAlignment="1">
      <alignment horizontal="center" vertical="center"/>
    </xf>
    <xf numFmtId="9" fontId="32" fillId="24" borderId="17" xfId="141" applyNumberFormat="1" applyFont="1" applyFill="1" applyBorder="1" applyAlignment="1">
      <alignment horizontal="center" vertical="center"/>
    </xf>
    <xf numFmtId="9" fontId="32" fillId="24" borderId="11" xfId="141" applyNumberFormat="1" applyFont="1" applyFill="1" applyBorder="1" applyAlignment="1">
      <alignment horizontal="center" vertical="center"/>
    </xf>
    <xf numFmtId="9" fontId="32" fillId="24" borderId="11" xfId="141" applyFont="1" applyFill="1" applyBorder="1" applyAlignment="1">
      <alignment horizontal="center" vertical="center"/>
    </xf>
    <xf numFmtId="9" fontId="32" fillId="25" borderId="14" xfId="141" applyNumberFormat="1" applyFont="1" applyFill="1" applyBorder="1" applyAlignment="1">
      <alignment horizontal="center" vertical="center"/>
    </xf>
    <xf numFmtId="9" fontId="32" fillId="25" borderId="14" xfId="141" applyFont="1" applyFill="1" applyBorder="1" applyAlignment="1">
      <alignment horizontal="center" vertical="center"/>
    </xf>
    <xf numFmtId="0" fontId="34" fillId="0" borderId="19" xfId="50" applyFont="1" applyFill="1" applyBorder="1" applyAlignment="1">
      <alignment horizontal="center" vertical="center" wrapText="1"/>
    </xf>
    <xf numFmtId="0" fontId="36" fillId="0" borderId="11" xfId="0" applyFont="1" applyFill="1" applyBorder="1" applyAlignment="1">
      <alignment horizontal="center" vertical="center" wrapText="1"/>
    </xf>
    <xf numFmtId="0" fontId="26" fillId="0" borderId="10" xfId="142" applyFont="1" applyBorder="1" applyAlignment="1">
      <alignment horizontal="center" vertical="center"/>
    </xf>
    <xf numFmtId="0" fontId="27" fillId="24" borderId="22" xfId="142" applyFont="1" applyFill="1" applyBorder="1" applyAlignment="1">
      <alignment horizontal="center" vertical="center"/>
    </xf>
    <xf numFmtId="0" fontId="27" fillId="24" borderId="23" xfId="142" applyFont="1" applyFill="1" applyBorder="1" applyAlignment="1">
      <alignment horizontal="center" vertical="center"/>
    </xf>
    <xf numFmtId="0" fontId="27" fillId="24" borderId="24" xfId="142" applyFont="1" applyFill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0" fontId="36" fillId="0" borderId="18" xfId="0" applyFont="1" applyBorder="1" applyAlignment="1">
      <alignment horizontal="center" vertical="center"/>
    </xf>
    <xf numFmtId="0" fontId="36" fillId="0" borderId="11" xfId="0" applyFont="1" applyBorder="1" applyAlignment="1">
      <alignment horizontal="justify" vertical="center" wrapText="1"/>
    </xf>
    <xf numFmtId="0" fontId="36" fillId="0" borderId="17" xfId="0" applyFont="1" applyBorder="1" applyAlignment="1">
      <alignment horizontal="center" vertical="center" wrapText="1"/>
    </xf>
    <xf numFmtId="0" fontId="36" fillId="0" borderId="17" xfId="0" applyFont="1" applyBorder="1" applyAlignment="1">
      <alignment horizontal="justify" vertical="center" wrapText="1"/>
    </xf>
    <xf numFmtId="0" fontId="36" fillId="24" borderId="11" xfId="0" applyFont="1" applyFill="1" applyBorder="1" applyAlignment="1">
      <alignment horizontal="justify" vertical="center" wrapText="1"/>
    </xf>
    <xf numFmtId="0" fontId="32" fillId="0" borderId="29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24" fillId="0" borderId="11" xfId="53" applyFont="1" applyFill="1" applyBorder="1" applyAlignment="1">
      <alignment horizontal="center" vertical="center" wrapText="1"/>
    </xf>
    <xf numFmtId="0" fontId="36" fillId="24" borderId="14" xfId="0" applyFont="1" applyFill="1" applyBorder="1" applyAlignment="1">
      <alignment horizontal="center" vertical="center" wrapText="1"/>
    </xf>
    <xf numFmtId="0" fontId="36" fillId="24" borderId="14" xfId="0" applyFont="1" applyFill="1" applyBorder="1" applyAlignment="1">
      <alignment horizontal="justify" vertical="center" wrapText="1"/>
    </xf>
    <xf numFmtId="0" fontId="32" fillId="0" borderId="0" xfId="0" applyFont="1" applyBorder="1">
      <alignment vertical="center"/>
    </xf>
    <xf numFmtId="0" fontId="28" fillId="0" borderId="0" xfId="50" applyFont="1" applyFill="1" applyBorder="1" applyAlignment="1">
      <alignment horizontal="left" vertical="center" wrapText="1"/>
    </xf>
    <xf numFmtId="0" fontId="26" fillId="0" borderId="0" xfId="50" applyFont="1" applyAlignment="1">
      <alignment horizontal="left" vertical="center" wrapText="1"/>
    </xf>
    <xf numFmtId="0" fontId="32" fillId="0" borderId="37" xfId="0" applyFont="1" applyFill="1" applyBorder="1" applyAlignment="1">
      <alignment horizontal="left" vertical="center" wrapText="1"/>
    </xf>
    <xf numFmtId="0" fontId="36" fillId="0" borderId="36" xfId="0" applyFont="1" applyFill="1" applyBorder="1" applyAlignment="1">
      <alignment horizontal="left" vertical="center" wrapText="1"/>
    </xf>
    <xf numFmtId="0" fontId="36" fillId="24" borderId="12" xfId="0" applyFont="1" applyFill="1" applyBorder="1" applyAlignment="1">
      <alignment horizontal="left" vertical="center" wrapText="1"/>
    </xf>
    <xf numFmtId="0" fontId="36" fillId="0" borderId="12" xfId="0" applyFont="1" applyFill="1" applyBorder="1" applyAlignment="1">
      <alignment horizontal="left" vertical="center" wrapText="1"/>
    </xf>
    <xf numFmtId="0" fontId="36" fillId="24" borderId="15" xfId="0" applyFont="1" applyFill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6" fillId="0" borderId="12" xfId="0" applyFont="1" applyFill="1" applyBorder="1" applyAlignment="1">
      <alignment horizontal="left" vertical="top" wrapText="1"/>
    </xf>
    <xf numFmtId="0" fontId="26" fillId="0" borderId="36" xfId="142" applyFont="1" applyBorder="1" applyAlignment="1">
      <alignment horizontal="center" vertical="center"/>
    </xf>
    <xf numFmtId="0" fontId="36" fillId="24" borderId="20" xfId="0" applyFont="1" applyFill="1" applyBorder="1" applyAlignment="1">
      <alignment horizontal="center" vertical="center" wrapText="1"/>
    </xf>
    <xf numFmtId="0" fontId="40" fillId="0" borderId="40" xfId="142" applyFont="1" applyBorder="1" applyAlignment="1">
      <alignment vertical="center"/>
    </xf>
    <xf numFmtId="0" fontId="24" fillId="24" borderId="11" xfId="53" applyFont="1" applyFill="1" applyBorder="1" applyAlignment="1">
      <alignment horizontal="center" vertical="center" wrapText="1"/>
    </xf>
    <xf numFmtId="0" fontId="35" fillId="24" borderId="23" xfId="50" applyFont="1" applyFill="1" applyBorder="1" applyAlignment="1">
      <alignment horizontal="center" vertical="center"/>
    </xf>
    <xf numFmtId="0" fontId="35" fillId="24" borderId="24" xfId="5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4" fillId="0" borderId="19" xfId="50" applyFont="1" applyFill="1" applyBorder="1" applyAlignment="1">
      <alignment horizontal="center" vertical="center" wrapText="1"/>
    </xf>
    <xf numFmtId="0" fontId="34" fillId="24" borderId="19" xfId="50" applyFont="1" applyFill="1" applyBorder="1" applyAlignment="1">
      <alignment horizontal="center" vertical="center" wrapText="1"/>
    </xf>
    <xf numFmtId="0" fontId="36" fillId="24" borderId="43" xfId="0" applyFont="1" applyFill="1" applyBorder="1" applyAlignment="1">
      <alignment horizontal="justify" vertical="center" wrapText="1"/>
    </xf>
    <xf numFmtId="0" fontId="36" fillId="24" borderId="43" xfId="0" applyFont="1" applyFill="1" applyBorder="1" applyAlignment="1">
      <alignment horizontal="center" vertical="center" wrapText="1"/>
    </xf>
    <xf numFmtId="0" fontId="36" fillId="0" borderId="20" xfId="0" applyFont="1" applyBorder="1" applyAlignment="1">
      <alignment horizontal="center" vertical="center" wrapText="1"/>
    </xf>
    <xf numFmtId="0" fontId="36" fillId="0" borderId="11" xfId="0" applyFont="1" applyFill="1" applyBorder="1" applyAlignment="1">
      <alignment horizontal="justify" vertical="center" wrapText="1"/>
    </xf>
    <xf numFmtId="0" fontId="26" fillId="0" borderId="13" xfId="142" applyFont="1" applyBorder="1" applyAlignment="1">
      <alignment horizontal="center" vertical="center"/>
    </xf>
    <xf numFmtId="0" fontId="26" fillId="0" borderId="39" xfId="142" applyFont="1" applyBorder="1" applyAlignment="1">
      <alignment horizontal="center" vertical="center"/>
    </xf>
    <xf numFmtId="0" fontId="32" fillId="0" borderId="11" xfId="0" applyFont="1" applyFill="1" applyBorder="1" applyAlignment="1">
      <alignment horizontal="center" vertical="center" wrapText="1"/>
    </xf>
    <xf numFmtId="183" fontId="36" fillId="0" borderId="18" xfId="244" applyNumberFormat="1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 wrapText="1"/>
    </xf>
    <xf numFmtId="0" fontId="36" fillId="24" borderId="12" xfId="0" applyFont="1" applyFill="1" applyBorder="1" applyAlignment="1">
      <alignment horizontal="center" vertical="center" wrapText="1"/>
    </xf>
    <xf numFmtId="0" fontId="36" fillId="0" borderId="12" xfId="0" applyFont="1" applyFill="1" applyBorder="1" applyAlignment="1">
      <alignment horizontal="center" vertical="center" wrapText="1"/>
    </xf>
    <xf numFmtId="0" fontId="36" fillId="0" borderId="0" xfId="0" applyFont="1" applyBorder="1">
      <alignment vertical="center"/>
    </xf>
    <xf numFmtId="183" fontId="30" fillId="24" borderId="18" xfId="0" applyNumberFormat="1" applyFont="1" applyFill="1" applyBorder="1" applyAlignment="1">
      <alignment horizontal="center" vertical="center"/>
    </xf>
    <xf numFmtId="183" fontId="30" fillId="24" borderId="12" xfId="0" applyNumberFormat="1" applyFont="1" applyFill="1" applyBorder="1" applyAlignment="1">
      <alignment horizontal="center" vertical="center"/>
    </xf>
    <xf numFmtId="183" fontId="42" fillId="25" borderId="15" xfId="244" applyNumberFormat="1" applyFont="1" applyFill="1" applyBorder="1" applyAlignment="1">
      <alignment horizontal="center" vertical="center"/>
    </xf>
    <xf numFmtId="0" fontId="35" fillId="24" borderId="23" xfId="50" applyFont="1" applyFill="1" applyBorder="1" applyAlignment="1">
      <alignment horizontal="center" vertical="center" wrapText="1"/>
    </xf>
    <xf numFmtId="0" fontId="50" fillId="0" borderId="34" xfId="0" applyFont="1" applyFill="1" applyBorder="1" applyAlignment="1">
      <alignment horizontal="center" vertical="center"/>
    </xf>
    <xf numFmtId="183" fontId="32" fillId="0" borderId="0" xfId="0" applyNumberFormat="1" applyFont="1">
      <alignment vertical="center"/>
    </xf>
    <xf numFmtId="0" fontId="36" fillId="24" borderId="15" xfId="0" applyFont="1" applyFill="1" applyBorder="1" applyAlignment="1">
      <alignment horizontal="center" vertical="center" wrapText="1"/>
    </xf>
    <xf numFmtId="0" fontId="34" fillId="0" borderId="19" xfId="50" applyFont="1" applyFill="1" applyBorder="1" applyAlignment="1">
      <alignment horizontal="center" vertical="center" wrapText="1"/>
    </xf>
    <xf numFmtId="0" fontId="34" fillId="24" borderId="19" xfId="50" applyFont="1" applyFill="1" applyBorder="1" applyAlignment="1">
      <alignment horizontal="center" vertical="center" wrapText="1"/>
    </xf>
    <xf numFmtId="0" fontId="26" fillId="0" borderId="14" xfId="142" applyFont="1" applyBorder="1" applyAlignment="1">
      <alignment horizontal="center" vertical="center"/>
    </xf>
    <xf numFmtId="0" fontId="26" fillId="0" borderId="17" xfId="142" applyFont="1" applyFill="1" applyBorder="1" applyAlignment="1">
      <alignment horizontal="center" vertical="center"/>
    </xf>
    <xf numFmtId="0" fontId="32" fillId="24" borderId="17" xfId="141" applyNumberFormat="1" applyFont="1" applyFill="1" applyBorder="1" applyAlignment="1">
      <alignment horizontal="center" vertical="center"/>
    </xf>
    <xf numFmtId="0" fontId="32" fillId="24" borderId="11" xfId="141" applyNumberFormat="1" applyFont="1" applyFill="1" applyBorder="1" applyAlignment="1">
      <alignment horizontal="center" vertical="center"/>
    </xf>
    <xf numFmtId="0" fontId="32" fillId="25" borderId="14" xfId="141" applyNumberFormat="1" applyFont="1" applyFill="1" applyBorder="1" applyAlignment="1">
      <alignment horizontal="center" vertical="center"/>
    </xf>
    <xf numFmtId="0" fontId="0" fillId="0" borderId="40" xfId="0" applyBorder="1">
      <alignment vertical="center"/>
    </xf>
    <xf numFmtId="0" fontId="26" fillId="0" borderId="17" xfId="142" applyFont="1" applyBorder="1" applyAlignment="1">
      <alignment horizontal="center" vertical="center"/>
    </xf>
    <xf numFmtId="0" fontId="27" fillId="24" borderId="23" xfId="50" applyFont="1" applyFill="1" applyBorder="1" applyAlignment="1">
      <alignment horizontal="center" vertical="center" wrapText="1"/>
    </xf>
    <xf numFmtId="0" fontId="26" fillId="0" borderId="44" xfId="142" applyFont="1" applyBorder="1" applyAlignment="1">
      <alignment horizontal="center" vertical="center"/>
    </xf>
    <xf numFmtId="0" fontId="32" fillId="0" borderId="44" xfId="0" applyFont="1" applyBorder="1">
      <alignment vertical="center"/>
    </xf>
    <xf numFmtId="0" fontId="26" fillId="0" borderId="44" xfId="142" applyFont="1" applyFill="1" applyBorder="1" applyAlignment="1">
      <alignment horizontal="center" vertical="center"/>
    </xf>
    <xf numFmtId="0" fontId="0" fillId="0" borderId="44" xfId="0" applyBorder="1">
      <alignment vertical="center"/>
    </xf>
    <xf numFmtId="0" fontId="26" fillId="0" borderId="45" xfId="142" applyFont="1" applyBorder="1" applyAlignment="1">
      <alignment horizontal="center" vertical="center"/>
    </xf>
    <xf numFmtId="0" fontId="26" fillId="0" borderId="14" xfId="142" applyFont="1" applyFill="1" applyBorder="1" applyAlignment="1">
      <alignment horizontal="center" vertical="center"/>
    </xf>
    <xf numFmtId="0" fontId="51" fillId="0" borderId="27" xfId="0" applyFont="1" applyBorder="1" applyAlignment="1">
      <alignment horizontal="center" vertical="center" wrapText="1"/>
    </xf>
    <xf numFmtId="0" fontId="51" fillId="0" borderId="27" xfId="0" applyFont="1" applyBorder="1" applyAlignment="1">
      <alignment horizontal="center" vertical="center"/>
    </xf>
    <xf numFmtId="0" fontId="38" fillId="0" borderId="0" xfId="0" quotePrefix="1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1" fillId="0" borderId="0" xfId="142" applyFont="1" applyBorder="1" applyAlignment="1">
      <alignment horizontal="left" vertical="center"/>
    </xf>
    <xf numFmtId="0" fontId="32" fillId="25" borderId="39" xfId="0" applyFont="1" applyFill="1" applyBorder="1" applyAlignment="1">
      <alignment horizontal="center" vertical="center"/>
    </xf>
    <xf numFmtId="0" fontId="32" fillId="25" borderId="13" xfId="0" applyFont="1" applyFill="1" applyBorder="1" applyAlignment="1">
      <alignment horizontal="center" vertical="center"/>
    </xf>
    <xf numFmtId="0" fontId="30" fillId="24" borderId="36" xfId="0" applyFont="1" applyFill="1" applyBorder="1" applyAlignment="1">
      <alignment horizontal="center" vertical="center"/>
    </xf>
    <xf numFmtId="0" fontId="30" fillId="24" borderId="10" xfId="0" applyFont="1" applyFill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30" fillId="24" borderId="38" xfId="0" applyFont="1" applyFill="1" applyBorder="1" applyAlignment="1">
      <alignment horizontal="center" vertical="center"/>
    </xf>
    <xf numFmtId="0" fontId="30" fillId="24" borderId="16" xfId="0" applyFont="1" applyFill="1" applyBorder="1" applyAlignment="1">
      <alignment horizontal="center" vertical="center"/>
    </xf>
    <xf numFmtId="0" fontId="35" fillId="24" borderId="30" xfId="50" applyFont="1" applyFill="1" applyBorder="1" applyAlignment="1">
      <alignment horizontal="center" vertical="center"/>
    </xf>
    <xf numFmtId="0" fontId="35" fillId="24" borderId="22" xfId="50" applyFont="1" applyFill="1" applyBorder="1" applyAlignment="1">
      <alignment horizontal="center" vertical="center"/>
    </xf>
    <xf numFmtId="0" fontId="34" fillId="0" borderId="41" xfId="50" applyFont="1" applyFill="1" applyBorder="1" applyAlignment="1">
      <alignment horizontal="center" vertical="center" wrapText="1"/>
    </xf>
    <xf numFmtId="0" fontId="34" fillId="0" borderId="33" xfId="50" applyFont="1" applyFill="1" applyBorder="1" applyAlignment="1">
      <alignment horizontal="center" vertical="center" wrapText="1"/>
    </xf>
    <xf numFmtId="0" fontId="34" fillId="0" borderId="19" xfId="50" applyFont="1" applyFill="1" applyBorder="1" applyAlignment="1">
      <alignment horizontal="center" vertical="center" wrapText="1"/>
    </xf>
    <xf numFmtId="0" fontId="34" fillId="24" borderId="35" xfId="50" applyFont="1" applyFill="1" applyBorder="1" applyAlignment="1">
      <alignment horizontal="center" vertical="center" wrapText="1"/>
    </xf>
    <xf numFmtId="0" fontId="34" fillId="24" borderId="33" xfId="50" applyFont="1" applyFill="1" applyBorder="1" applyAlignment="1">
      <alignment horizontal="center" vertical="center" wrapText="1"/>
    </xf>
    <xf numFmtId="0" fontId="34" fillId="24" borderId="19" xfId="50" applyFont="1" applyFill="1" applyBorder="1" applyAlignment="1">
      <alignment horizontal="center" vertical="center" wrapText="1"/>
    </xf>
    <xf numFmtId="0" fontId="34" fillId="0" borderId="35" xfId="50" applyFont="1" applyFill="1" applyBorder="1" applyAlignment="1">
      <alignment horizontal="center" vertical="center" wrapText="1"/>
    </xf>
    <xf numFmtId="0" fontId="34" fillId="24" borderId="42" xfId="50" applyFont="1" applyFill="1" applyBorder="1" applyAlignment="1">
      <alignment horizontal="center" vertical="center" wrapText="1"/>
    </xf>
    <xf numFmtId="0" fontId="49" fillId="24" borderId="30" xfId="0" applyFont="1" applyFill="1" applyBorder="1" applyAlignment="1">
      <alignment horizontal="center" vertical="center"/>
    </xf>
    <xf numFmtId="0" fontId="27" fillId="24" borderId="16" xfId="50" applyFont="1" applyFill="1" applyBorder="1" applyAlignment="1">
      <alignment horizontal="center" vertical="center"/>
    </xf>
    <xf numFmtId="0" fontId="27" fillId="24" borderId="17" xfId="50" applyFont="1" applyFill="1" applyBorder="1" applyAlignment="1">
      <alignment horizontal="center" vertical="center"/>
    </xf>
    <xf numFmtId="0" fontId="27" fillId="24" borderId="10" xfId="50" applyFont="1" applyFill="1" applyBorder="1" applyAlignment="1">
      <alignment horizontal="center" vertical="center"/>
    </xf>
    <xf numFmtId="0" fontId="27" fillId="24" borderId="11" xfId="50" applyFont="1" applyFill="1" applyBorder="1" applyAlignment="1">
      <alignment horizontal="center" vertical="center"/>
    </xf>
    <xf numFmtId="0" fontId="27" fillId="24" borderId="13" xfId="50" applyFont="1" applyFill="1" applyBorder="1" applyAlignment="1">
      <alignment horizontal="center" vertical="center"/>
    </xf>
    <xf numFmtId="0" fontId="27" fillId="24" borderId="14" xfId="50" applyFont="1" applyFill="1" applyBorder="1" applyAlignment="1">
      <alignment horizontal="center" vertical="center"/>
    </xf>
    <xf numFmtId="0" fontId="27" fillId="24" borderId="22" xfId="50" applyFont="1" applyFill="1" applyBorder="1" applyAlignment="1">
      <alignment horizontal="center" vertical="center" wrapText="1"/>
    </xf>
    <xf numFmtId="0" fontId="27" fillId="24" borderId="23" xfId="50" applyFont="1" applyFill="1" applyBorder="1" applyAlignment="1">
      <alignment horizontal="center" vertical="center" wrapText="1"/>
    </xf>
  </cellXfs>
  <cellStyles count="245">
    <cellStyle name="??&amp;O?&amp;H?_x0008__x000f__x0007_?_x0007__x0001__x0001_" xfId="143"/>
    <cellStyle name="??&amp;O?&amp;H?_x0008_??_x0007__x0001__x0001_" xfId="144"/>
    <cellStyle name="?W?_laroux" xfId="145"/>
    <cellStyle name="_백화점 유지보수 내역" xfId="146"/>
    <cellStyle name="_보수명세3 2004년 롯데카드 장비 유지보수 내역v8_1" xfId="147"/>
    <cellStyle name="’E‰Y [0.00]_laroux" xfId="148"/>
    <cellStyle name="’E‰Y_laroux" xfId="149"/>
    <cellStyle name="20% - 강조색1 2" xfId="55"/>
    <cellStyle name="20% - 강조색1 3" xfId="2"/>
    <cellStyle name="20% - 강조색1 4" xfId="150"/>
    <cellStyle name="20% - 강조색2 2" xfId="56"/>
    <cellStyle name="20% - 강조색2 3" xfId="3"/>
    <cellStyle name="20% - 강조색2 4" xfId="151"/>
    <cellStyle name="20% - 강조색3 2" xfId="57"/>
    <cellStyle name="20% - 강조색3 3" xfId="4"/>
    <cellStyle name="20% - 강조색3 4" xfId="152"/>
    <cellStyle name="20% - 강조색4 2" xfId="58"/>
    <cellStyle name="20% - 강조색4 3" xfId="5"/>
    <cellStyle name="20% - 강조색4 4" xfId="153"/>
    <cellStyle name="20% - 강조색5 2" xfId="53"/>
    <cellStyle name="20% - 강조색5 3" xfId="6"/>
    <cellStyle name="20% - 강조색5 4" xfId="154"/>
    <cellStyle name="20% - 강조색6 2" xfId="59"/>
    <cellStyle name="20% - 강조색6 3" xfId="7"/>
    <cellStyle name="20% - 강조색6 4" xfId="155"/>
    <cellStyle name="40% - 강조색1 2" xfId="60"/>
    <cellStyle name="40% - 강조색1 3" xfId="8"/>
    <cellStyle name="40% - 강조색1 4" xfId="156"/>
    <cellStyle name="40% - 강조색2 2" xfId="61"/>
    <cellStyle name="40% - 강조색2 3" xfId="9"/>
    <cellStyle name="40% - 강조색2 4" xfId="157"/>
    <cellStyle name="40% - 강조색3 2" xfId="62"/>
    <cellStyle name="40% - 강조색3 3" xfId="10"/>
    <cellStyle name="40% - 강조색3 4" xfId="158"/>
    <cellStyle name="40% - 강조색4 2" xfId="63"/>
    <cellStyle name="40% - 강조색4 3" xfId="11"/>
    <cellStyle name="40% - 강조색4 4" xfId="159"/>
    <cellStyle name="40% - 강조색5 2" xfId="64"/>
    <cellStyle name="40% - 강조색5 3" xfId="12"/>
    <cellStyle name="40% - 강조색5 4" xfId="160"/>
    <cellStyle name="40% - 강조색6 2" xfId="65"/>
    <cellStyle name="40% - 강조색6 3" xfId="13"/>
    <cellStyle name="40% - 강조색6 4" xfId="161"/>
    <cellStyle name="60% - 강조색1 2" xfId="66"/>
    <cellStyle name="60% - 강조색1 3" xfId="14"/>
    <cellStyle name="60% - 강조색2 2" xfId="67"/>
    <cellStyle name="60% - 강조색2 3" xfId="15"/>
    <cellStyle name="60% - 강조색3 2" xfId="68"/>
    <cellStyle name="60% - 강조색3 3" xfId="16"/>
    <cellStyle name="60% - 강조색4 2" xfId="69"/>
    <cellStyle name="60% - 강조색4 3" xfId="17"/>
    <cellStyle name="60% - 강조색5 2" xfId="70"/>
    <cellStyle name="60% - 강조색5 3" xfId="18"/>
    <cellStyle name="60% - 강조색6 2" xfId="71"/>
    <cellStyle name="60% - 강조색6 3" xfId="19"/>
    <cellStyle name="AeE­ [0]_PERSONAL" xfId="162"/>
    <cellStyle name="AeE­_PERSONAL" xfId="163"/>
    <cellStyle name="ALIGNMENT" xfId="164"/>
    <cellStyle name="C￥AØ_PERSONAL" xfId="165"/>
    <cellStyle name="Comma [0]" xfId="166"/>
    <cellStyle name="Comma_제조1부1과 현황 " xfId="167"/>
    <cellStyle name="Currency [0]" xfId="168"/>
    <cellStyle name="Currency_제조1부1과 현황 " xfId="169"/>
    <cellStyle name="Grey" xfId="170"/>
    <cellStyle name="Header1" xfId="171"/>
    <cellStyle name="Header2" xfId="172"/>
    <cellStyle name="Hyperlink_NEGS" xfId="173"/>
    <cellStyle name="Input [yellow]" xfId="174"/>
    <cellStyle name="Normal - Style1" xfId="175"/>
    <cellStyle name="Normal_0315(96)" xfId="176"/>
    <cellStyle name="Œ…?æ맖?e [0.00]_laroux" xfId="177"/>
    <cellStyle name="Œ…?æ맖?e_laroux" xfId="178"/>
    <cellStyle name="Percent [2]" xfId="179"/>
    <cellStyle name="강조색1 2" xfId="72"/>
    <cellStyle name="강조색1 3" xfId="20"/>
    <cellStyle name="강조색2 2" xfId="73"/>
    <cellStyle name="강조색2 3" xfId="21"/>
    <cellStyle name="강조색3 2" xfId="74"/>
    <cellStyle name="강조색3 3" xfId="22"/>
    <cellStyle name="강조색4 2" xfId="75"/>
    <cellStyle name="강조색4 3" xfId="23"/>
    <cellStyle name="강조색5 2" xfId="76"/>
    <cellStyle name="강조색5 3" xfId="24"/>
    <cellStyle name="강조색6 2" xfId="77"/>
    <cellStyle name="강조색6 3" xfId="25"/>
    <cellStyle name="경고문 2" xfId="78"/>
    <cellStyle name="경고문 3" xfId="26"/>
    <cellStyle name="계산 2" xfId="79"/>
    <cellStyle name="계산 3" xfId="27"/>
    <cellStyle name="나쁨 2" xfId="80"/>
    <cellStyle name="나쁨 3" xfId="28"/>
    <cellStyle name="메모 2" xfId="81"/>
    <cellStyle name="메모 3" xfId="29"/>
    <cellStyle name="백분율" xfId="141" builtinId="5"/>
    <cellStyle name="백분율 2" xfId="52"/>
    <cellStyle name="백창콤마" xfId="180"/>
    <cellStyle name="보통 2" xfId="82"/>
    <cellStyle name="보통 3" xfId="30"/>
    <cellStyle name="설명 텍스트 2" xfId="83"/>
    <cellStyle name="설명 텍스트 3" xfId="31"/>
    <cellStyle name="셀 확인 2" xfId="84"/>
    <cellStyle name="셀 확인 3" xfId="32"/>
    <cellStyle name="쉼표 [0]" xfId="244" builtinId="6"/>
    <cellStyle name="쉼표 [0] 2" xfId="85"/>
    <cellStyle name="스타일 1" xfId="33"/>
    <cellStyle name="스타일 1 2" xfId="86"/>
    <cellStyle name="스타일 1 2 2" xfId="181"/>
    <cellStyle name="연결된 셀 2" xfId="87"/>
    <cellStyle name="연결된 셀 3" xfId="34"/>
    <cellStyle name="요약 2" xfId="88"/>
    <cellStyle name="요약 3" xfId="35"/>
    <cellStyle name="입력 2" xfId="89"/>
    <cellStyle name="입력 3" xfId="36"/>
    <cellStyle name="제목 1 2" xfId="90"/>
    <cellStyle name="제목 1 3" xfId="38"/>
    <cellStyle name="제목 2 2" xfId="91"/>
    <cellStyle name="제목 2 3" xfId="39"/>
    <cellStyle name="제목 3 2" xfId="92"/>
    <cellStyle name="제목 3 2 2" xfId="183"/>
    <cellStyle name="제목 3 2 3" xfId="184"/>
    <cellStyle name="제목 3 3" xfId="40"/>
    <cellStyle name="제목 3 4" xfId="185"/>
    <cellStyle name="제목 3 5" xfId="186"/>
    <cellStyle name="제목 4 2" xfId="93"/>
    <cellStyle name="제목 4 3" xfId="41"/>
    <cellStyle name="제목 5" xfId="94"/>
    <cellStyle name="제목 6" xfId="37"/>
    <cellStyle name="좋음 2" xfId="95"/>
    <cellStyle name="좋음 3" xfId="42"/>
    <cellStyle name="출력 2" xfId="96"/>
    <cellStyle name="출력 3" xfId="43"/>
    <cellStyle name="콤마 [0]_0e82ylkxXssowSHLUGHT4e8Qq" xfId="187"/>
    <cellStyle name="콤마_0e82ylkxXssowSHLUGHT4e8Qq" xfId="188"/>
    <cellStyle name="표준" xfId="0" builtinId="0"/>
    <cellStyle name="표준 10" xfId="97"/>
    <cellStyle name="표준 10 2" xfId="190"/>
    <cellStyle name="표준 10 3" xfId="191"/>
    <cellStyle name="표준 10 4" xfId="189"/>
    <cellStyle name="표준 11" xfId="98"/>
    <cellStyle name="표준 11 2" xfId="193"/>
    <cellStyle name="표준 11 3" xfId="192"/>
    <cellStyle name="표준 12" xfId="99"/>
    <cellStyle name="표준 12 2" xfId="194"/>
    <cellStyle name="표준 13" xfId="100"/>
    <cellStyle name="표준 13 2" xfId="195"/>
    <cellStyle name="표준 14" xfId="54"/>
    <cellStyle name="표준 15" xfId="101"/>
    <cellStyle name="표준 15 2" xfId="102"/>
    <cellStyle name="표준 16" xfId="103"/>
    <cellStyle name="표준 17" xfId="104"/>
    <cellStyle name="표준 18" xfId="105"/>
    <cellStyle name="표준 19" xfId="106"/>
    <cellStyle name="표준 2" xfId="44"/>
    <cellStyle name="표준 2 2" xfId="107"/>
    <cellStyle name="표준 2 2 2" xfId="108"/>
    <cellStyle name="표준 2 2 3" xfId="196"/>
    <cellStyle name="표준 2 3" xfId="51"/>
    <cellStyle name="표준 2 4" xfId="109"/>
    <cellStyle name="표준 2 4 2" xfId="198"/>
    <cellStyle name="표준 2 4 3" xfId="197"/>
    <cellStyle name="표준 2 5" xfId="110"/>
    <cellStyle name="표준 2_3. 캐피탈 보안장비 취약점점검 상세보고서_v0.1" xfId="199"/>
    <cellStyle name="표준 20" xfId="111"/>
    <cellStyle name="표준 21" xfId="112"/>
    <cellStyle name="표준 22" xfId="113"/>
    <cellStyle name="표준 23" xfId="1"/>
    <cellStyle name="표준 24" xfId="114"/>
    <cellStyle name="표준 25" xfId="115"/>
    <cellStyle name="표준 29" xfId="116"/>
    <cellStyle name="표준 3" xfId="45"/>
    <cellStyle name="표준 3 2" xfId="117"/>
    <cellStyle name="표준 3 2 2" xfId="201"/>
    <cellStyle name="표준 3 2 2 2" xfId="202"/>
    <cellStyle name="표준 3 2 2 3" xfId="203"/>
    <cellStyle name="표준 3 2 2_3. 캐피탈 보안장비 취약점점검 상세보고서_v0.1" xfId="204"/>
    <cellStyle name="표준 3 2 3" xfId="205"/>
    <cellStyle name="표준 3 2 3 2" xfId="206"/>
    <cellStyle name="표준 3 2 3_3. 캐피탈 보안장비 취약점점검 상세보고서_v0.1" xfId="207"/>
    <cellStyle name="표준 3 2 4" xfId="208"/>
    <cellStyle name="표준 3 2 5" xfId="209"/>
    <cellStyle name="표준 3 2 6" xfId="210"/>
    <cellStyle name="표준 3 2 7" xfId="200"/>
    <cellStyle name="표준 3 2_3. 캐피탈 보안장비 취약점점검 상세보고서_v0.1" xfId="211"/>
    <cellStyle name="표준 3 3" xfId="212"/>
    <cellStyle name="표준 3 3 2" xfId="213"/>
    <cellStyle name="표준 3 3 3" xfId="214"/>
    <cellStyle name="표준 3 3_3. 캐피탈 보안장비 취약점점검 상세보고서_v0.1" xfId="215"/>
    <cellStyle name="표준 3_3. 캐피탈 보안장비 취약점점검 상세보고서_v0.1" xfId="216"/>
    <cellStyle name="표준 30" xfId="118"/>
    <cellStyle name="표준 31" xfId="119"/>
    <cellStyle name="표준 32" xfId="120"/>
    <cellStyle name="표준 33" xfId="121"/>
    <cellStyle name="표준 34" xfId="122"/>
    <cellStyle name="표준 35" xfId="123"/>
    <cellStyle name="표준 36" xfId="124"/>
    <cellStyle name="표준 37" xfId="125"/>
    <cellStyle name="표준 38" xfId="126"/>
    <cellStyle name="표준 39" xfId="127"/>
    <cellStyle name="표준 4" xfId="46"/>
    <cellStyle name="표준 4 2" xfId="128"/>
    <cellStyle name="표준 4 2 2" xfId="218"/>
    <cellStyle name="표준 4 2 3" xfId="217"/>
    <cellStyle name="표준 4 3" xfId="129"/>
    <cellStyle name="표준 4_3. 캐피탈 보안장비 취약점점검 상세보고서_v0.1" xfId="219"/>
    <cellStyle name="표준 40" xfId="130"/>
    <cellStyle name="표준 5" xfId="47"/>
    <cellStyle name="표준 5 2" xfId="131"/>
    <cellStyle name="표준 5 2 2" xfId="221"/>
    <cellStyle name="표준 5 2 3" xfId="220"/>
    <cellStyle name="표준 5 3" xfId="132"/>
    <cellStyle name="표준 5 4" xfId="133"/>
    <cellStyle name="표준 5_3. 캐피탈 보안장비 취약점점검 상세보고서_v0.1" xfId="222"/>
    <cellStyle name="표준 6" xfId="48"/>
    <cellStyle name="표준 6 2" xfId="134"/>
    <cellStyle name="표준 6 2 2" xfId="224"/>
    <cellStyle name="표준 6 2 3" xfId="223"/>
    <cellStyle name="표준 6 3" xfId="135"/>
    <cellStyle name="표준 6 4" xfId="136"/>
    <cellStyle name="표준 6_3. 캐피탈 보안장비 취약점점검 상세보고서_v0.1" xfId="225"/>
    <cellStyle name="표준 7" xfId="49"/>
    <cellStyle name="표준 7 2" xfId="137"/>
    <cellStyle name="표준 7 2 2" xfId="227"/>
    <cellStyle name="표준 7 2 3" xfId="226"/>
    <cellStyle name="표준 7 3" xfId="138"/>
    <cellStyle name="표준 7_3. 캐피탈 보안장비 취약점점검 상세보고서_v0.1" xfId="228"/>
    <cellStyle name="표준 8" xfId="139"/>
    <cellStyle name="표준 8 2" xfId="230"/>
    <cellStyle name="표준 8 3" xfId="229"/>
    <cellStyle name="표준 9" xfId="140"/>
    <cellStyle name="표준 9 10" xfId="243"/>
    <cellStyle name="표준 9 2" xfId="232"/>
    <cellStyle name="표준 9 2 2" xfId="233"/>
    <cellStyle name="표준 9 2 3" xfId="234"/>
    <cellStyle name="표준 9 2_3. 캐피탈 보안장비 취약점점검 상세보고서_v0.1" xfId="235"/>
    <cellStyle name="표준 9 3" xfId="236"/>
    <cellStyle name="표준 9 3 2" xfId="237"/>
    <cellStyle name="표준 9 3_3. 캐피탈 보안장비 취약점점검 상세보고서_v0.1" xfId="238"/>
    <cellStyle name="표준 9 4" xfId="239"/>
    <cellStyle name="표준 9 5" xfId="240"/>
    <cellStyle name="표준 9 6" xfId="241"/>
    <cellStyle name="표준 9 7" xfId="231"/>
    <cellStyle name="표준 9 8" xfId="242"/>
    <cellStyle name="표준 9 9" xfId="182"/>
    <cellStyle name="표준_서버 취약점 진단 요약보고서_기간계업무_계정계서버_1" xfId="142"/>
    <cellStyle name="표준_정보통신부_취약점진단결과_우체국금융_서버_0708_v0.7" xfId="50"/>
  </cellStyles>
  <dxfs count="154"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/>
        <i/>
        <color theme="9" tint="-0.499984740745262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52"/>
  <sheetViews>
    <sheetView showGridLines="0" view="pageLayout" topLeftCell="A40" zoomScale="110" zoomScaleNormal="70" zoomScalePageLayoutView="110" workbookViewId="0">
      <selection activeCell="G38" sqref="G38"/>
    </sheetView>
  </sheetViews>
  <sheetFormatPr defaultColWidth="5.69921875" defaultRowHeight="17.399999999999999" x14ac:dyDescent="0.4"/>
  <cols>
    <col min="1" max="1" width="9.69921875" customWidth="1"/>
    <col min="2" max="10" width="9.3984375" customWidth="1"/>
    <col min="11" max="11" width="9.69921875" customWidth="1"/>
  </cols>
  <sheetData>
    <row r="1" spans="1:11" x14ac:dyDescent="0.4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16" spans="1:11" ht="18" thickBot="1" x14ac:dyDescent="0.45"/>
    <row r="17" spans="1:11" ht="66.75" customHeight="1" thickTop="1" thickBot="1" x14ac:dyDescent="0.45">
      <c r="A17" s="12"/>
      <c r="B17" s="112" t="s">
        <v>69</v>
      </c>
      <c r="C17" s="113"/>
      <c r="D17" s="113"/>
      <c r="E17" s="113"/>
      <c r="F17" s="113"/>
      <c r="G17" s="113"/>
      <c r="H17" s="113"/>
      <c r="I17" s="113"/>
      <c r="J17" s="113"/>
      <c r="K17" s="13"/>
    </row>
    <row r="18" spans="1:11" ht="18" thickTop="1" x14ac:dyDescent="0.4"/>
    <row r="31" spans="1:11" ht="41.25" customHeight="1" x14ac:dyDescent="0.4">
      <c r="A31" s="114" t="s">
        <v>139</v>
      </c>
      <c r="B31" s="115"/>
      <c r="C31" s="115"/>
      <c r="D31" s="115"/>
      <c r="E31" s="115"/>
      <c r="F31" s="115"/>
      <c r="G31" s="115"/>
      <c r="H31" s="115"/>
      <c r="I31" s="115"/>
      <c r="J31" s="115"/>
      <c r="K31" s="115"/>
    </row>
    <row r="33" spans="5:7" ht="16.5" customHeight="1" x14ac:dyDescent="0.4"/>
    <row r="34" spans="5:7" ht="16.5" customHeight="1" x14ac:dyDescent="0.4"/>
    <row r="35" spans="5:7" ht="16.5" customHeight="1" x14ac:dyDescent="0.4"/>
    <row r="36" spans="5:7" ht="16.5" customHeight="1" x14ac:dyDescent="0.4"/>
    <row r="37" spans="5:7" ht="16.5" customHeight="1" x14ac:dyDescent="0.4"/>
    <row r="38" spans="5:7" ht="16.5" customHeight="1" x14ac:dyDescent="0.4"/>
    <row r="39" spans="5:7" ht="16.5" customHeight="1" x14ac:dyDescent="0.4"/>
    <row r="40" spans="5:7" ht="16.5" customHeight="1" x14ac:dyDescent="0.4"/>
    <row r="41" spans="5:7" ht="16.5" customHeight="1" x14ac:dyDescent="0.4"/>
    <row r="42" spans="5:7" ht="16.5" customHeight="1" x14ac:dyDescent="0.4">
      <c r="E42" s="11"/>
      <c r="F42" s="11"/>
      <c r="G42" s="11"/>
    </row>
    <row r="43" spans="5:7" ht="16.5" customHeight="1" x14ac:dyDescent="0.4">
      <c r="E43" s="11"/>
      <c r="F43" s="11"/>
      <c r="G43" s="11"/>
    </row>
    <row r="44" spans="5:7" ht="16.5" customHeight="1" x14ac:dyDescent="0.4"/>
    <row r="45" spans="5:7" ht="16.5" customHeight="1" x14ac:dyDescent="0.4"/>
    <row r="46" spans="5:7" ht="16.5" customHeight="1" x14ac:dyDescent="0.4"/>
    <row r="47" spans="5:7" ht="16.5" customHeight="1" x14ac:dyDescent="0.4"/>
    <row r="48" spans="5:7" ht="16.5" customHeight="1" x14ac:dyDescent="0.4"/>
    <row r="49" spans="1:11" ht="16.5" customHeight="1" x14ac:dyDescent="0.4"/>
    <row r="50" spans="1:11" ht="16.5" customHeight="1" x14ac:dyDescent="0.4"/>
    <row r="51" spans="1:11" ht="15" customHeight="1" x14ac:dyDescent="0.4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spans="1:11" ht="13.2" customHeight="1" thickBot="1" x14ac:dyDescent="0.45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</sheetData>
  <mergeCells count="2">
    <mergeCell ref="B17:J17"/>
    <mergeCell ref="A31:K31"/>
  </mergeCells>
  <phoneticPr fontId="25" type="noConversion"/>
  <pageMargins left="0.59055118110236227" right="0.59055118110236227" top="0.59055118110236227" bottom="0.59055118110236227" header="0.31496062992125984" footer="0.31496062992125984"/>
  <pageSetup paperSize="9" scale="80" orientation="portrait" r:id="rId1"/>
  <headerFooter>
    <oddHeader>&amp;L&amp;"-,굵게"&amp;9보안 취약성 점검&amp;R&amp;"-,굵게"&amp;9사용자PC 취약점 점검 상세 보고서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78"/>
  <sheetViews>
    <sheetView view="pageLayout" zoomScale="80" zoomScaleNormal="80" zoomScaleSheetLayoutView="50" zoomScalePageLayoutView="80" workbookViewId="0">
      <selection activeCell="C15" sqref="C15"/>
    </sheetView>
  </sheetViews>
  <sheetFormatPr defaultColWidth="8.8984375" defaultRowHeight="17.399999999999999" x14ac:dyDescent="0.4"/>
  <cols>
    <col min="1" max="1" width="5.09765625" customWidth="1"/>
    <col min="2" max="2" width="12.5" customWidth="1"/>
    <col min="3" max="3" width="16.8984375" customWidth="1"/>
    <col min="4" max="4" width="18.19921875" customWidth="1"/>
    <col min="5" max="5" width="14.5" customWidth="1"/>
    <col min="6" max="6" width="14" customWidth="1"/>
  </cols>
  <sheetData>
    <row r="1" spans="1:7" ht="30" x14ac:dyDescent="0.4">
      <c r="A1" s="116" t="s">
        <v>19</v>
      </c>
      <c r="B1" s="116"/>
      <c r="C1" s="116"/>
      <c r="D1" s="116"/>
      <c r="E1" s="116"/>
      <c r="F1" s="116"/>
    </row>
    <row r="2" spans="1:7" ht="6" customHeight="1" thickBot="1" x14ac:dyDescent="0.45">
      <c r="A2" s="28"/>
      <c r="B2" s="28"/>
      <c r="C2" s="28"/>
      <c r="D2" s="28"/>
      <c r="E2" s="28"/>
      <c r="F2" s="70"/>
    </row>
    <row r="3" spans="1:7" s="6" customFormat="1" ht="22.5" customHeight="1" thickBot="1" x14ac:dyDescent="0.45">
      <c r="A3" s="44" t="s">
        <v>20</v>
      </c>
      <c r="B3" s="45" t="s">
        <v>21</v>
      </c>
      <c r="C3" s="45" t="s">
        <v>22</v>
      </c>
      <c r="D3" s="45" t="s">
        <v>23</v>
      </c>
      <c r="E3" s="45" t="s">
        <v>24</v>
      </c>
      <c r="F3" s="46" t="s">
        <v>93</v>
      </c>
    </row>
    <row r="4" spans="1:7" s="6" customFormat="1" ht="20.100000000000001" customHeight="1" x14ac:dyDescent="0.4">
      <c r="A4" s="31">
        <v>1</v>
      </c>
      <c r="B4" s="104" t="s">
        <v>138</v>
      </c>
      <c r="C4" s="99" t="s">
        <v>136</v>
      </c>
      <c r="D4" s="43" t="str">
        <f ca="1">INDIRECT("'"&amp;INDIRECT("C"&amp;ROW())&amp;"'!C2")</f>
        <v>Windows 7</v>
      </c>
      <c r="E4" s="43" t="str">
        <f ca="1">INDIRECT("'"&amp;INDIRECT("C"&amp;ROW())&amp;"'!C3")</f>
        <v>192.168.60.200</v>
      </c>
      <c r="F4" s="68"/>
    </row>
    <row r="5" spans="1:7" s="6" customFormat="1" ht="20.100000000000001" customHeight="1" thickBot="1" x14ac:dyDescent="0.45">
      <c r="A5" s="81">
        <v>2</v>
      </c>
      <c r="B5" s="98" t="s">
        <v>79</v>
      </c>
      <c r="C5" s="111" t="s">
        <v>137</v>
      </c>
      <c r="D5" s="81" t="str">
        <f t="shared" ref="D5" ca="1" si="0">INDIRECT("'"&amp;INDIRECT("C"&amp;ROW())&amp;"'!C2")</f>
        <v>Windows 10</v>
      </c>
      <c r="E5" s="81" t="str">
        <f t="shared" ref="E5" ca="1" si="1">INDIRECT("'"&amp;INDIRECT("C"&amp;ROW())&amp;"'!C3")</f>
        <v>192.168.60.150</v>
      </c>
      <c r="F5" s="82"/>
    </row>
    <row r="6" spans="1:7" s="6" customFormat="1" ht="20.100000000000001" customHeight="1" x14ac:dyDescent="0.4">
      <c r="A6" s="110"/>
      <c r="B6" s="110"/>
      <c r="C6" s="110"/>
      <c r="D6" s="110"/>
      <c r="E6" s="110"/>
      <c r="F6" s="110"/>
      <c r="G6" s="107"/>
    </row>
    <row r="7" spans="1:7" s="6" customFormat="1" ht="20.100000000000001" customHeight="1" x14ac:dyDescent="0.4">
      <c r="A7" s="106"/>
      <c r="B7" s="106"/>
      <c r="C7" s="108"/>
      <c r="D7" s="106"/>
      <c r="E7" s="106"/>
      <c r="F7" s="106"/>
      <c r="G7" s="107"/>
    </row>
    <row r="8" spans="1:7" s="6" customFormat="1" ht="20.100000000000001" customHeight="1" x14ac:dyDescent="0.4">
      <c r="A8" s="106"/>
      <c r="B8" s="106"/>
      <c r="C8" s="106"/>
      <c r="D8" s="106"/>
      <c r="E8" s="106"/>
      <c r="F8" s="106"/>
      <c r="G8" s="107"/>
    </row>
    <row r="9" spans="1:7" s="6" customFormat="1" ht="20.100000000000001" customHeight="1" x14ac:dyDescent="0.4">
      <c r="A9" s="106"/>
      <c r="B9" s="106"/>
      <c r="C9" s="108"/>
      <c r="D9" s="106"/>
      <c r="E9" s="106"/>
      <c r="F9" s="106"/>
      <c r="G9" s="107"/>
    </row>
    <row r="10" spans="1:7" s="6" customFormat="1" ht="20.100000000000001" customHeight="1" x14ac:dyDescent="0.4">
      <c r="A10" s="106"/>
      <c r="B10" s="106"/>
      <c r="C10" s="106"/>
      <c r="D10" s="106"/>
      <c r="E10" s="106"/>
      <c r="F10" s="106"/>
      <c r="G10" s="107"/>
    </row>
    <row r="11" spans="1:7" s="6" customFormat="1" ht="20.100000000000001" customHeight="1" x14ac:dyDescent="0.4">
      <c r="A11" s="106"/>
      <c r="B11" s="106"/>
      <c r="C11" s="108"/>
      <c r="D11" s="106"/>
      <c r="E11" s="106"/>
      <c r="F11" s="106"/>
      <c r="G11" s="107"/>
    </row>
    <row r="12" spans="1:7" s="6" customFormat="1" ht="20.100000000000001" customHeight="1" x14ac:dyDescent="0.4">
      <c r="A12" s="106"/>
      <c r="B12" s="106"/>
      <c r="C12" s="106"/>
      <c r="D12" s="106"/>
      <c r="E12" s="106"/>
      <c r="F12" s="106"/>
      <c r="G12" s="107"/>
    </row>
    <row r="13" spans="1:7" s="6" customFormat="1" ht="20.100000000000001" customHeight="1" x14ac:dyDescent="0.4">
      <c r="A13" s="106"/>
      <c r="B13" s="106"/>
      <c r="C13" s="108"/>
      <c r="D13" s="106"/>
      <c r="E13" s="106"/>
      <c r="F13" s="106"/>
      <c r="G13" s="107"/>
    </row>
    <row r="14" spans="1:7" s="6" customFormat="1" ht="20.100000000000001" customHeight="1" x14ac:dyDescent="0.4">
      <c r="A14" s="106"/>
      <c r="B14" s="106"/>
      <c r="C14" s="106"/>
      <c r="D14" s="106"/>
      <c r="E14" s="106"/>
      <c r="F14" s="106"/>
      <c r="G14" s="107"/>
    </row>
    <row r="15" spans="1:7" s="6" customFormat="1" ht="20.100000000000001" customHeight="1" x14ac:dyDescent="0.4">
      <c r="A15" s="106"/>
      <c r="B15" s="106"/>
      <c r="C15" s="108"/>
      <c r="D15" s="106"/>
      <c r="E15" s="106"/>
      <c r="F15" s="106"/>
      <c r="G15" s="107"/>
    </row>
    <row r="16" spans="1:7" s="6" customFormat="1" ht="20.100000000000001" customHeight="1" x14ac:dyDescent="0.4">
      <c r="A16" s="106"/>
      <c r="B16" s="106"/>
      <c r="C16" s="106"/>
      <c r="D16" s="106"/>
      <c r="E16" s="106"/>
      <c r="F16" s="106"/>
      <c r="G16" s="107"/>
    </row>
    <row r="17" spans="1:7" s="6" customFormat="1" ht="20.100000000000001" customHeight="1" x14ac:dyDescent="0.4">
      <c r="A17" s="106"/>
      <c r="B17" s="106"/>
      <c r="C17" s="108"/>
      <c r="D17" s="106"/>
      <c r="E17" s="106"/>
      <c r="F17" s="106"/>
      <c r="G17" s="107"/>
    </row>
    <row r="18" spans="1:7" s="6" customFormat="1" ht="20.100000000000001" customHeight="1" x14ac:dyDescent="0.4">
      <c r="A18" s="106"/>
      <c r="B18" s="106"/>
      <c r="C18" s="108"/>
      <c r="D18" s="106"/>
      <c r="E18" s="106"/>
      <c r="F18" s="106"/>
      <c r="G18" s="107"/>
    </row>
    <row r="19" spans="1:7" s="6" customFormat="1" ht="20.100000000000001" customHeight="1" x14ac:dyDescent="0.4">
      <c r="A19" s="106"/>
      <c r="B19" s="106"/>
      <c r="C19" s="108"/>
      <c r="D19" s="108"/>
      <c r="E19" s="108"/>
      <c r="F19" s="106"/>
      <c r="G19" s="107"/>
    </row>
    <row r="20" spans="1:7" s="6" customFormat="1" ht="20.100000000000001" customHeight="1" x14ac:dyDescent="0.4">
      <c r="A20" s="106"/>
      <c r="B20" s="106"/>
      <c r="C20" s="108"/>
      <c r="D20" s="106"/>
      <c r="E20" s="106"/>
      <c r="F20" s="106"/>
      <c r="G20" s="107"/>
    </row>
    <row r="21" spans="1:7" s="6" customFormat="1" ht="20.100000000000001" customHeight="1" x14ac:dyDescent="0.4">
      <c r="A21" s="106"/>
      <c r="B21" s="106"/>
      <c r="C21" s="108"/>
      <c r="D21" s="106"/>
      <c r="E21" s="106"/>
      <c r="F21" s="106"/>
      <c r="G21" s="107"/>
    </row>
    <row r="22" spans="1:7" s="6" customFormat="1" ht="20.100000000000001" customHeight="1" x14ac:dyDescent="0.4">
      <c r="A22" s="106"/>
      <c r="B22" s="106"/>
      <c r="C22" s="108"/>
      <c r="D22" s="106"/>
      <c r="E22" s="106"/>
      <c r="F22" s="106"/>
      <c r="G22" s="107"/>
    </row>
    <row r="23" spans="1:7" s="6" customFormat="1" ht="20.100000000000001" customHeight="1" x14ac:dyDescent="0.4">
      <c r="A23" s="106"/>
      <c r="B23" s="106"/>
      <c r="C23" s="108"/>
      <c r="D23" s="106"/>
      <c r="E23" s="106"/>
      <c r="F23" s="106"/>
      <c r="G23" s="107"/>
    </row>
    <row r="24" spans="1:7" s="6" customFormat="1" ht="20.100000000000001" customHeight="1" x14ac:dyDescent="0.4">
      <c r="A24" s="106"/>
      <c r="B24" s="106"/>
      <c r="C24" s="108"/>
      <c r="D24" s="106"/>
      <c r="E24" s="106"/>
      <c r="F24" s="106"/>
      <c r="G24" s="107"/>
    </row>
    <row r="25" spans="1:7" ht="20.100000000000001" customHeight="1" x14ac:dyDescent="0.4">
      <c r="A25" s="106"/>
      <c r="B25" s="106"/>
      <c r="C25" s="108"/>
      <c r="D25" s="106"/>
      <c r="E25" s="106"/>
      <c r="F25" s="106"/>
      <c r="G25" s="109"/>
    </row>
    <row r="26" spans="1:7" ht="20.100000000000001" customHeight="1" x14ac:dyDescent="0.4">
      <c r="A26" s="106"/>
      <c r="B26" s="106"/>
      <c r="C26" s="108"/>
      <c r="D26" s="106"/>
      <c r="E26" s="106"/>
      <c r="F26" s="106"/>
      <c r="G26" s="109"/>
    </row>
    <row r="27" spans="1:7" ht="20.100000000000001" customHeight="1" x14ac:dyDescent="0.4">
      <c r="A27" s="106"/>
      <c r="B27" s="106"/>
      <c r="C27" s="108"/>
      <c r="D27" s="106"/>
      <c r="E27" s="106"/>
      <c r="F27" s="106"/>
      <c r="G27" s="109"/>
    </row>
    <row r="28" spans="1:7" ht="20.100000000000001" customHeight="1" x14ac:dyDescent="0.4">
      <c r="A28" s="106"/>
      <c r="B28" s="106"/>
      <c r="C28" s="108"/>
      <c r="D28" s="106"/>
      <c r="E28" s="106"/>
      <c r="F28" s="106"/>
      <c r="G28" s="109"/>
    </row>
    <row r="29" spans="1:7" ht="20.100000000000001" customHeight="1" x14ac:dyDescent="0.4">
      <c r="A29" s="106"/>
      <c r="B29" s="106"/>
      <c r="C29" s="108"/>
      <c r="D29" s="106"/>
      <c r="E29" s="106"/>
      <c r="F29" s="106"/>
      <c r="G29" s="109"/>
    </row>
    <row r="30" spans="1:7" ht="20.100000000000001" customHeight="1" x14ac:dyDescent="0.4">
      <c r="A30" s="106"/>
      <c r="B30" s="106"/>
      <c r="C30" s="108"/>
      <c r="D30" s="106"/>
      <c r="E30" s="106"/>
      <c r="F30" s="106"/>
      <c r="G30" s="109"/>
    </row>
    <row r="31" spans="1:7" ht="20.100000000000001" customHeight="1" x14ac:dyDescent="0.4">
      <c r="A31" s="106"/>
      <c r="B31" s="106"/>
      <c r="C31" s="108"/>
      <c r="D31" s="106"/>
      <c r="E31" s="106"/>
      <c r="F31" s="106"/>
      <c r="G31" s="109"/>
    </row>
    <row r="32" spans="1:7" ht="20.100000000000001" customHeight="1" x14ac:dyDescent="0.4">
      <c r="A32" s="106"/>
      <c r="B32" s="106"/>
      <c r="C32" s="108"/>
      <c r="D32" s="106"/>
      <c r="E32" s="106"/>
      <c r="F32" s="106"/>
      <c r="G32" s="109"/>
    </row>
    <row r="33" spans="1:7" ht="20.100000000000001" customHeight="1" x14ac:dyDescent="0.4">
      <c r="A33" s="106"/>
      <c r="B33" s="106"/>
      <c r="C33" s="108"/>
      <c r="D33" s="106"/>
      <c r="E33" s="106"/>
      <c r="F33" s="106"/>
      <c r="G33" s="109"/>
    </row>
    <row r="34" spans="1:7" ht="20.100000000000001" customHeight="1" x14ac:dyDescent="0.4">
      <c r="A34" s="106"/>
      <c r="B34" s="106"/>
      <c r="C34" s="108"/>
      <c r="D34" s="106"/>
      <c r="E34" s="106"/>
      <c r="F34" s="106"/>
      <c r="G34" s="109"/>
    </row>
    <row r="35" spans="1:7" ht="20.100000000000001" customHeight="1" x14ac:dyDescent="0.4">
      <c r="A35" s="106"/>
      <c r="B35" s="106"/>
      <c r="C35" s="108"/>
      <c r="D35" s="106"/>
      <c r="E35" s="106"/>
      <c r="F35" s="106"/>
      <c r="G35" s="109"/>
    </row>
    <row r="36" spans="1:7" ht="20.100000000000001" customHeight="1" x14ac:dyDescent="0.4">
      <c r="A36" s="106"/>
      <c r="B36" s="106"/>
      <c r="C36" s="108"/>
      <c r="D36" s="106"/>
      <c r="E36" s="106"/>
      <c r="F36" s="106"/>
      <c r="G36" s="109"/>
    </row>
    <row r="37" spans="1:7" ht="20.100000000000001" customHeight="1" x14ac:dyDescent="0.4">
      <c r="A37" s="106"/>
      <c r="B37" s="106"/>
      <c r="C37" s="108"/>
      <c r="D37" s="106"/>
      <c r="E37" s="106"/>
      <c r="F37" s="106"/>
      <c r="G37" s="109"/>
    </row>
    <row r="38" spans="1:7" ht="20.100000000000001" customHeight="1" x14ac:dyDescent="0.4">
      <c r="A38" s="106"/>
      <c r="B38" s="106"/>
      <c r="C38" s="108"/>
      <c r="D38" s="106"/>
      <c r="E38" s="106"/>
      <c r="F38" s="106"/>
      <c r="G38" s="109"/>
    </row>
    <row r="39" spans="1:7" ht="20.100000000000001" customHeight="1" x14ac:dyDescent="0.4">
      <c r="A39" s="106"/>
      <c r="B39" s="106"/>
      <c r="C39" s="106"/>
      <c r="D39" s="106"/>
      <c r="E39" s="106"/>
      <c r="F39" s="106"/>
      <c r="G39" s="109"/>
    </row>
    <row r="40" spans="1:7" ht="20.100000000000001" customHeight="1" x14ac:dyDescent="0.4">
      <c r="A40" s="106"/>
      <c r="B40" s="106"/>
      <c r="C40" s="106"/>
      <c r="D40" s="106"/>
      <c r="E40" s="106"/>
      <c r="F40" s="106"/>
      <c r="G40" s="109"/>
    </row>
    <row r="41" spans="1:7" ht="20.100000000000001" customHeight="1" x14ac:dyDescent="0.4">
      <c r="A41" s="106"/>
      <c r="B41" s="106"/>
      <c r="C41" s="106"/>
      <c r="D41" s="106"/>
      <c r="E41" s="106"/>
      <c r="F41" s="106"/>
      <c r="G41" s="109"/>
    </row>
    <row r="42" spans="1:7" ht="20.100000000000001" customHeight="1" x14ac:dyDescent="0.4">
      <c r="A42" s="106"/>
      <c r="B42" s="106"/>
      <c r="C42" s="106"/>
      <c r="D42" s="106"/>
      <c r="E42" s="106"/>
      <c r="F42" s="106"/>
      <c r="G42" s="109"/>
    </row>
    <row r="43" spans="1:7" ht="20.100000000000001" customHeight="1" x14ac:dyDescent="0.4">
      <c r="A43" s="106"/>
      <c r="B43" s="106"/>
      <c r="C43" s="106"/>
      <c r="D43" s="106"/>
      <c r="E43" s="106"/>
      <c r="F43" s="106"/>
      <c r="G43" s="109"/>
    </row>
    <row r="44" spans="1:7" ht="20.100000000000001" customHeight="1" x14ac:dyDescent="0.4">
      <c r="A44" s="106"/>
      <c r="B44" s="106"/>
      <c r="C44" s="106"/>
      <c r="D44" s="106"/>
      <c r="E44" s="106"/>
      <c r="F44" s="106"/>
      <c r="G44" s="109"/>
    </row>
    <row r="45" spans="1:7" ht="20.100000000000001" customHeight="1" x14ac:dyDescent="0.4">
      <c r="A45" s="106"/>
      <c r="B45" s="106"/>
      <c r="C45" s="106"/>
      <c r="D45" s="106"/>
      <c r="E45" s="106"/>
      <c r="F45" s="106"/>
      <c r="G45" s="109"/>
    </row>
    <row r="46" spans="1:7" ht="20.100000000000001" customHeight="1" x14ac:dyDescent="0.4">
      <c r="A46" s="106"/>
      <c r="B46" s="106"/>
      <c r="C46" s="106"/>
      <c r="D46" s="106"/>
      <c r="E46" s="106"/>
      <c r="F46" s="106"/>
      <c r="G46" s="109"/>
    </row>
    <row r="47" spans="1:7" ht="20.100000000000001" customHeight="1" x14ac:dyDescent="0.4">
      <c r="A47" s="106"/>
      <c r="B47" s="106"/>
      <c r="C47" s="106"/>
      <c r="D47" s="106"/>
      <c r="E47" s="106"/>
      <c r="F47" s="106"/>
      <c r="G47" s="109"/>
    </row>
    <row r="48" spans="1:7" ht="20.100000000000001" customHeight="1" x14ac:dyDescent="0.4">
      <c r="A48" s="106"/>
      <c r="B48" s="106"/>
      <c r="C48" s="106"/>
      <c r="D48" s="106"/>
      <c r="E48" s="106"/>
      <c r="F48" s="106"/>
      <c r="G48" s="109"/>
    </row>
    <row r="49" spans="1:7" ht="20.100000000000001" customHeight="1" x14ac:dyDescent="0.4">
      <c r="A49" s="106"/>
      <c r="B49" s="106"/>
      <c r="C49" s="106"/>
      <c r="D49" s="106"/>
      <c r="E49" s="106"/>
      <c r="F49" s="106"/>
      <c r="G49" s="109"/>
    </row>
    <row r="50" spans="1:7" ht="20.100000000000001" customHeight="1" x14ac:dyDescent="0.4">
      <c r="A50" s="106"/>
      <c r="B50" s="106"/>
      <c r="C50" s="106"/>
      <c r="D50" s="106"/>
      <c r="E50" s="106"/>
      <c r="F50" s="106"/>
      <c r="G50" s="109"/>
    </row>
    <row r="51" spans="1:7" ht="20.100000000000001" customHeight="1" x14ac:dyDescent="0.4">
      <c r="A51" s="106"/>
      <c r="B51" s="106"/>
      <c r="C51" s="106"/>
      <c r="D51" s="106"/>
      <c r="E51" s="106"/>
      <c r="F51" s="106"/>
      <c r="G51" s="109"/>
    </row>
    <row r="52" spans="1:7" ht="20.100000000000001" customHeight="1" x14ac:dyDescent="0.4">
      <c r="A52" s="106"/>
      <c r="B52" s="106"/>
      <c r="C52" s="106"/>
      <c r="D52" s="106"/>
      <c r="E52" s="106"/>
      <c r="F52" s="106"/>
      <c r="G52" s="109"/>
    </row>
    <row r="53" spans="1:7" ht="20.100000000000001" customHeight="1" x14ac:dyDescent="0.4">
      <c r="A53" s="106"/>
      <c r="B53" s="106"/>
      <c r="C53" s="106"/>
      <c r="D53" s="106"/>
      <c r="E53" s="106"/>
      <c r="F53" s="106"/>
      <c r="G53" s="109"/>
    </row>
    <row r="54" spans="1:7" ht="20.100000000000001" customHeight="1" x14ac:dyDescent="0.4">
      <c r="A54" s="106"/>
      <c r="B54" s="106"/>
      <c r="C54" s="106"/>
      <c r="D54" s="106"/>
      <c r="E54" s="106"/>
      <c r="F54" s="106"/>
      <c r="G54" s="109"/>
    </row>
    <row r="55" spans="1:7" ht="20.100000000000001" customHeight="1" x14ac:dyDescent="0.4">
      <c r="A55" s="106"/>
      <c r="B55" s="106"/>
      <c r="C55" s="106"/>
      <c r="D55" s="106"/>
      <c r="E55" s="106"/>
      <c r="F55" s="106"/>
      <c r="G55" s="109"/>
    </row>
    <row r="56" spans="1:7" ht="20.100000000000001" customHeight="1" x14ac:dyDescent="0.4">
      <c r="A56" s="106"/>
      <c r="B56" s="106"/>
      <c r="C56" s="106"/>
      <c r="D56" s="106"/>
      <c r="E56" s="106"/>
      <c r="F56" s="106"/>
      <c r="G56" s="109"/>
    </row>
    <row r="57" spans="1:7" ht="20.100000000000001" customHeight="1" x14ac:dyDescent="0.4">
      <c r="A57" s="106"/>
      <c r="B57" s="106"/>
      <c r="C57" s="106"/>
      <c r="D57" s="106"/>
      <c r="E57" s="106"/>
      <c r="F57" s="106"/>
      <c r="G57" s="109"/>
    </row>
    <row r="58" spans="1:7" ht="20.100000000000001" customHeight="1" x14ac:dyDescent="0.4">
      <c r="A58" s="106"/>
      <c r="B58" s="106"/>
      <c r="C58" s="106"/>
      <c r="D58" s="106"/>
      <c r="E58" s="106"/>
      <c r="F58" s="106"/>
      <c r="G58" s="109"/>
    </row>
    <row r="59" spans="1:7" ht="20.100000000000001" customHeight="1" x14ac:dyDescent="0.4">
      <c r="A59" s="106"/>
      <c r="B59" s="106"/>
      <c r="C59" s="106"/>
      <c r="D59" s="106"/>
      <c r="E59" s="106"/>
      <c r="F59" s="106"/>
      <c r="G59" s="109"/>
    </row>
    <row r="60" spans="1:7" ht="20.100000000000001" customHeight="1" x14ac:dyDescent="0.4">
      <c r="A60" s="106"/>
      <c r="B60" s="106"/>
      <c r="C60" s="106"/>
      <c r="D60" s="106"/>
      <c r="E60" s="106"/>
      <c r="F60" s="106"/>
      <c r="G60" s="109"/>
    </row>
    <row r="61" spans="1:7" ht="20.100000000000001" customHeight="1" x14ac:dyDescent="0.4">
      <c r="A61" s="106"/>
      <c r="B61" s="106"/>
      <c r="C61" s="106"/>
      <c r="D61" s="106"/>
      <c r="E61" s="106"/>
      <c r="F61" s="106"/>
      <c r="G61" s="109"/>
    </row>
    <row r="62" spans="1:7" ht="20.100000000000001" customHeight="1" x14ac:dyDescent="0.4">
      <c r="A62" s="106"/>
      <c r="B62" s="106"/>
      <c r="C62" s="106"/>
      <c r="D62" s="106"/>
      <c r="E62" s="106"/>
      <c r="F62" s="106"/>
      <c r="G62" s="109"/>
    </row>
    <row r="63" spans="1:7" ht="20.100000000000001" customHeight="1" x14ac:dyDescent="0.4">
      <c r="A63" s="106"/>
      <c r="B63" s="106"/>
      <c r="C63" s="106"/>
      <c r="D63" s="106"/>
      <c r="E63" s="106"/>
      <c r="F63" s="106"/>
      <c r="G63" s="109"/>
    </row>
    <row r="64" spans="1:7" ht="20.100000000000001" customHeight="1" x14ac:dyDescent="0.4">
      <c r="A64" s="106"/>
      <c r="B64" s="106"/>
      <c r="C64" s="106"/>
      <c r="D64" s="106"/>
      <c r="E64" s="106"/>
      <c r="F64" s="106"/>
      <c r="G64" s="109"/>
    </row>
    <row r="65" spans="1:7" ht="20.100000000000001" customHeight="1" x14ac:dyDescent="0.4">
      <c r="A65" s="106"/>
      <c r="B65" s="106"/>
      <c r="C65" s="106"/>
      <c r="D65" s="106"/>
      <c r="E65" s="106"/>
      <c r="F65" s="106"/>
      <c r="G65" s="109"/>
    </row>
    <row r="66" spans="1:7" ht="20.100000000000001" customHeight="1" x14ac:dyDescent="0.4">
      <c r="A66" s="106"/>
      <c r="B66" s="106"/>
      <c r="C66" s="106"/>
      <c r="D66" s="106"/>
      <c r="E66" s="106"/>
      <c r="F66" s="106"/>
      <c r="G66" s="109"/>
    </row>
    <row r="67" spans="1:7" ht="20.100000000000001" customHeight="1" x14ac:dyDescent="0.4">
      <c r="A67" s="106"/>
      <c r="B67" s="106"/>
      <c r="C67" s="106"/>
      <c r="D67" s="106"/>
      <c r="E67" s="106"/>
      <c r="F67" s="106"/>
      <c r="G67" s="109"/>
    </row>
    <row r="68" spans="1:7" ht="20.100000000000001" customHeight="1" x14ac:dyDescent="0.4">
      <c r="A68" s="106"/>
      <c r="B68" s="106"/>
      <c r="C68" s="106"/>
      <c r="D68" s="106"/>
      <c r="E68" s="106"/>
      <c r="F68" s="106"/>
      <c r="G68" s="109"/>
    </row>
    <row r="69" spans="1:7" ht="20.100000000000001" customHeight="1" x14ac:dyDescent="0.4">
      <c r="A69" s="106"/>
      <c r="B69" s="106"/>
      <c r="C69" s="106"/>
      <c r="D69" s="106"/>
      <c r="E69" s="106"/>
      <c r="F69" s="106"/>
      <c r="G69" s="109"/>
    </row>
    <row r="70" spans="1:7" ht="20.100000000000001" customHeight="1" x14ac:dyDescent="0.4">
      <c r="A70" s="106"/>
      <c r="B70" s="106"/>
      <c r="C70" s="106"/>
      <c r="D70" s="106"/>
      <c r="E70" s="106"/>
      <c r="F70" s="106"/>
      <c r="G70" s="109"/>
    </row>
    <row r="71" spans="1:7" ht="20.100000000000001" customHeight="1" x14ac:dyDescent="0.4">
      <c r="A71" s="106"/>
      <c r="B71" s="106"/>
      <c r="C71" s="106"/>
      <c r="D71" s="106"/>
      <c r="E71" s="106"/>
      <c r="F71" s="106"/>
      <c r="G71" s="109"/>
    </row>
    <row r="72" spans="1:7" ht="20.100000000000001" customHeight="1" x14ac:dyDescent="0.4">
      <c r="A72" s="106"/>
      <c r="B72" s="106"/>
      <c r="C72" s="106"/>
      <c r="D72" s="106"/>
      <c r="E72" s="106"/>
      <c r="F72" s="106"/>
      <c r="G72" s="109"/>
    </row>
    <row r="73" spans="1:7" ht="20.100000000000001" customHeight="1" x14ac:dyDescent="0.4">
      <c r="A73" s="106"/>
      <c r="B73" s="106"/>
      <c r="C73" s="106"/>
      <c r="D73" s="106"/>
      <c r="E73" s="106"/>
      <c r="F73" s="106"/>
      <c r="G73" s="109"/>
    </row>
    <row r="74" spans="1:7" ht="20.100000000000001" customHeight="1" x14ac:dyDescent="0.4">
      <c r="A74" s="106"/>
      <c r="B74" s="106"/>
      <c r="C74" s="106"/>
      <c r="D74" s="106"/>
      <c r="E74" s="106"/>
      <c r="F74" s="106"/>
      <c r="G74" s="109"/>
    </row>
    <row r="75" spans="1:7" ht="20.100000000000001" customHeight="1" x14ac:dyDescent="0.4">
      <c r="A75" s="106"/>
      <c r="B75" s="106"/>
      <c r="C75" s="106"/>
      <c r="D75" s="106"/>
      <c r="E75" s="106"/>
      <c r="F75" s="106"/>
      <c r="G75" s="109"/>
    </row>
    <row r="76" spans="1:7" ht="20.100000000000001" customHeight="1" x14ac:dyDescent="0.4">
      <c r="A76" s="106"/>
      <c r="B76" s="106"/>
      <c r="C76" s="106"/>
      <c r="D76" s="106"/>
      <c r="E76" s="106"/>
      <c r="F76" s="106"/>
      <c r="G76" s="109"/>
    </row>
    <row r="77" spans="1:7" x14ac:dyDescent="0.4">
      <c r="A77" s="109"/>
      <c r="B77" s="109"/>
      <c r="C77" s="109"/>
      <c r="D77" s="109"/>
      <c r="E77" s="109"/>
      <c r="F77" s="109"/>
      <c r="G77" s="109"/>
    </row>
    <row r="78" spans="1:7" x14ac:dyDescent="0.4">
      <c r="A78" s="109"/>
      <c r="B78" s="109"/>
      <c r="C78" s="109"/>
      <c r="D78" s="109"/>
      <c r="E78" s="109"/>
      <c r="F78" s="109"/>
      <c r="G78" s="109"/>
    </row>
  </sheetData>
  <mergeCells count="1">
    <mergeCell ref="A1:F1"/>
  </mergeCells>
  <phoneticPr fontId="48" type="noConversion"/>
  <conditionalFormatting sqref="C4:C76">
    <cfRule type="duplicateValues" dxfId="153" priority="760"/>
  </conditionalFormatting>
  <pageMargins left="0.59055118110236227" right="0.59055118110236227" top="0.59055118110236227" bottom="0.59055118110236227" header="0.31496062992125984" footer="0.31496062992125984"/>
  <pageSetup paperSize="9" scale="91" fitToWidth="0" fitToHeight="0" orientation="portrait" r:id="rId1"/>
  <headerFooter>
    <oddHeader>&amp;L&amp;"-,굵게"&amp;9보안 취약성 점검&amp;R&amp;"-,굵게"&amp;9사용자PC 취약점 점검 상세 보고서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49"/>
  <sheetViews>
    <sheetView zoomScale="90" zoomScaleNormal="90" zoomScalePageLayoutView="80" workbookViewId="0">
      <pane xSplit="12" ySplit="3" topLeftCell="M4" activePane="bottomRight" state="frozen"/>
      <selection pane="topRight" activeCell="M1" sqref="M1"/>
      <selection pane="bottomLeft" activeCell="A4" sqref="A4"/>
      <selection pane="bottomRight" activeCell="M4" sqref="M4"/>
    </sheetView>
  </sheetViews>
  <sheetFormatPr defaultColWidth="7.8984375" defaultRowHeight="13.2" x14ac:dyDescent="0.4"/>
  <cols>
    <col min="1" max="2" width="5.69921875" style="14" customWidth="1"/>
    <col min="3" max="3" width="40.69921875" style="14" customWidth="1"/>
    <col min="4" max="4" width="6" style="14" customWidth="1"/>
    <col min="5" max="5" width="5" style="27" customWidth="1"/>
    <col min="6" max="6" width="6.8984375" style="27" customWidth="1"/>
    <col min="7" max="8" width="6" style="27" hidden="1" customWidth="1"/>
    <col min="9" max="9" width="6.8984375" style="14" customWidth="1"/>
    <col min="10" max="11" width="6" style="14" hidden="1" customWidth="1"/>
    <col min="12" max="12" width="9.09765625" style="14" customWidth="1"/>
    <col min="13" max="16384" width="7.8984375" style="14"/>
  </cols>
  <sheetData>
    <row r="1" spans="1:12" ht="30" x14ac:dyDescent="0.4">
      <c r="A1" s="121" t="s">
        <v>42</v>
      </c>
      <c r="B1" s="121"/>
      <c r="C1" s="121"/>
      <c r="D1" s="121"/>
      <c r="E1" s="121"/>
    </row>
    <row r="2" spans="1:12" ht="6" customHeight="1" thickBot="1" x14ac:dyDescent="0.45"/>
    <row r="3" spans="1:12" s="74" customFormat="1" ht="27" thickBot="1" x14ac:dyDescent="0.45">
      <c r="A3" s="124" t="s">
        <v>2</v>
      </c>
      <c r="B3" s="125"/>
      <c r="C3" s="72" t="s">
        <v>3</v>
      </c>
      <c r="D3" s="72" t="s">
        <v>4</v>
      </c>
      <c r="E3" s="72" t="s">
        <v>65</v>
      </c>
      <c r="F3" s="92" t="str">
        <f ca="1">INDIRECT("'"&amp;INDIRECT("점검대상!C"&amp;COLUMN()/3+2)&amp;"'!C1")</f>
        <v>Admin</v>
      </c>
      <c r="G3" s="72" t="s">
        <v>6</v>
      </c>
      <c r="H3" s="73" t="s">
        <v>14</v>
      </c>
      <c r="I3" s="92" t="str">
        <f ca="1">INDIRECT("'"&amp;INDIRECT("점검대상!C"&amp;COLUMN()/3+2)&amp;"'!C1")</f>
        <v>PC</v>
      </c>
      <c r="J3" s="72" t="s">
        <v>6</v>
      </c>
      <c r="K3" s="73" t="s">
        <v>14</v>
      </c>
      <c r="L3" s="92" t="s">
        <v>67</v>
      </c>
    </row>
    <row r="4" spans="1:12" x14ac:dyDescent="0.4">
      <c r="A4" s="126" t="s">
        <v>25</v>
      </c>
      <c r="B4" s="50" t="s">
        <v>81</v>
      </c>
      <c r="C4" s="51" t="s">
        <v>28</v>
      </c>
      <c r="D4" s="53" t="s">
        <v>13</v>
      </c>
      <c r="E4" s="55">
        <f>IF(D4="상", 10, IF(D4="중", 8, IF(D4="하", 6, 0)))</f>
        <v>10</v>
      </c>
      <c r="F4" s="47" t="str">
        <f t="shared" ref="F4:F23" ca="1" si="0">INDIRECT("'"&amp;INDIRECT("점검대상!C"&amp;COLUMN()/3+2)&amp;"'!E"&amp;ROW()+2)</f>
        <v>양호</v>
      </c>
      <c r="G4" s="48">
        <f ca="1">IF(F4="N/A",0,$E4)</f>
        <v>10</v>
      </c>
      <c r="H4" s="84">
        <f t="shared" ref="H4:H23" ca="1" si="1">SUMPRODUCT(N($A$35:$A$40=$D4)*($B$35:$B$40=F4)*($C$35:$C$40))</f>
        <v>0</v>
      </c>
      <c r="I4" s="47" t="str">
        <f t="shared" ref="I4:I23" ca="1" si="2">INDIRECT("'"&amp;INDIRECT("점검대상!C"&amp;COLUMN()/3+2)&amp;"'!E"&amp;ROW()+2)</f>
        <v>양호</v>
      </c>
      <c r="J4" s="48">
        <f ca="1">IF(I4="N/A",0,$E4)</f>
        <v>10</v>
      </c>
      <c r="K4" s="84">
        <f t="shared" ref="K4:K23" ca="1" si="3">SUMPRODUCT(N($A$35:$A$40=$D4)*($B$35:$B$40=I4)*($C$35:$C$40))</f>
        <v>0</v>
      </c>
      <c r="L4" s="47">
        <f t="shared" ref="L4:L23" ca="1" si="4">COUNTIF(F4:K4,"취약")</f>
        <v>0</v>
      </c>
    </row>
    <row r="5" spans="1:12" x14ac:dyDescent="0.4">
      <c r="A5" s="127"/>
      <c r="B5" s="29" t="s">
        <v>82</v>
      </c>
      <c r="C5" s="49" t="s">
        <v>29</v>
      </c>
      <c r="D5" s="54" t="s">
        <v>27</v>
      </c>
      <c r="E5" s="55">
        <f t="shared" ref="E5:E23" si="5">IF(D5="상", 10, IF(D5="중", 8, IF(D5="하", 6, 0)))</f>
        <v>10</v>
      </c>
      <c r="F5" s="29" t="str">
        <f t="shared" ca="1" si="0"/>
        <v>취약</v>
      </c>
      <c r="G5" s="41">
        <f ca="1">IF(F5="N/A",0,$E5)</f>
        <v>10</v>
      </c>
      <c r="H5" s="85">
        <f t="shared" ca="1" si="1"/>
        <v>10</v>
      </c>
      <c r="I5" s="29" t="str">
        <f t="shared" ca="1" si="2"/>
        <v>취약</v>
      </c>
      <c r="J5" s="96">
        <f t="shared" ref="J5:J20" ca="1" si="6">IF(I5="N/A",0,$E5)</f>
        <v>10</v>
      </c>
      <c r="K5" s="85">
        <f t="shared" ca="1" si="3"/>
        <v>10</v>
      </c>
      <c r="L5" s="29">
        <f t="shared" ca="1" si="4"/>
        <v>2</v>
      </c>
    </row>
    <row r="6" spans="1:12" x14ac:dyDescent="0.4">
      <c r="A6" s="128"/>
      <c r="B6" s="29" t="s">
        <v>83</v>
      </c>
      <c r="C6" s="49" t="s">
        <v>56</v>
      </c>
      <c r="D6" s="54" t="s">
        <v>63</v>
      </c>
      <c r="E6" s="55">
        <f t="shared" si="5"/>
        <v>8</v>
      </c>
      <c r="F6" s="79" t="str">
        <f t="shared" ca="1" si="0"/>
        <v>양호</v>
      </c>
      <c r="G6" s="75">
        <f t="shared" ref="G6:G23" ca="1" si="7">IF(F6="N/A",0,$E6)</f>
        <v>8</v>
      </c>
      <c r="H6" s="85">
        <f t="shared" ca="1" si="1"/>
        <v>0</v>
      </c>
      <c r="I6" s="79" t="str">
        <f t="shared" ca="1" si="2"/>
        <v>양호</v>
      </c>
      <c r="J6" s="96">
        <f t="shared" ca="1" si="6"/>
        <v>8</v>
      </c>
      <c r="K6" s="85">
        <f t="shared" ca="1" si="3"/>
        <v>0</v>
      </c>
      <c r="L6" s="29">
        <f t="shared" ca="1" si="4"/>
        <v>0</v>
      </c>
    </row>
    <row r="7" spans="1:12" x14ac:dyDescent="0.4">
      <c r="A7" s="129" t="s">
        <v>26</v>
      </c>
      <c r="B7" s="8" t="s">
        <v>84</v>
      </c>
      <c r="C7" s="52" t="s">
        <v>30</v>
      </c>
      <c r="D7" s="8" t="s">
        <v>27</v>
      </c>
      <c r="E7" s="8">
        <f t="shared" si="5"/>
        <v>10</v>
      </c>
      <c r="F7" s="69" t="str">
        <f t="shared" ca="1" si="0"/>
        <v>취약</v>
      </c>
      <c r="G7" s="76">
        <f t="shared" ca="1" si="7"/>
        <v>10</v>
      </c>
      <c r="H7" s="86">
        <f t="shared" ca="1" si="1"/>
        <v>10</v>
      </c>
      <c r="I7" s="69" t="str">
        <f t="shared" ca="1" si="2"/>
        <v>취약</v>
      </c>
      <c r="J7" s="97">
        <f t="shared" ca="1" si="6"/>
        <v>10</v>
      </c>
      <c r="K7" s="86">
        <f t="shared" ca="1" si="3"/>
        <v>10</v>
      </c>
      <c r="L7" s="8">
        <f t="shared" ca="1" si="4"/>
        <v>2</v>
      </c>
    </row>
    <row r="8" spans="1:12" x14ac:dyDescent="0.4">
      <c r="A8" s="130"/>
      <c r="B8" s="8" t="s">
        <v>85</v>
      </c>
      <c r="C8" s="52" t="s">
        <v>31</v>
      </c>
      <c r="D8" s="8" t="s">
        <v>27</v>
      </c>
      <c r="E8" s="8">
        <f t="shared" si="5"/>
        <v>10</v>
      </c>
      <c r="F8" s="8" t="str">
        <f t="shared" ca="1" si="0"/>
        <v>취약</v>
      </c>
      <c r="G8" s="76">
        <f t="shared" ca="1" si="7"/>
        <v>10</v>
      </c>
      <c r="H8" s="86">
        <f t="shared" ca="1" si="1"/>
        <v>10</v>
      </c>
      <c r="I8" s="8" t="str">
        <f t="shared" ca="1" si="2"/>
        <v>취약</v>
      </c>
      <c r="J8" s="97">
        <f t="shared" ca="1" si="6"/>
        <v>10</v>
      </c>
      <c r="K8" s="86">
        <f t="shared" ca="1" si="3"/>
        <v>10</v>
      </c>
      <c r="L8" s="8">
        <f t="shared" ca="1" si="4"/>
        <v>2</v>
      </c>
    </row>
    <row r="9" spans="1:12" ht="26.4" x14ac:dyDescent="0.4">
      <c r="A9" s="130"/>
      <c r="B9" s="8" t="s">
        <v>86</v>
      </c>
      <c r="C9" s="52" t="s">
        <v>32</v>
      </c>
      <c r="D9" s="8" t="s">
        <v>27</v>
      </c>
      <c r="E9" s="8">
        <f t="shared" si="5"/>
        <v>10</v>
      </c>
      <c r="F9" s="69" t="str">
        <f t="shared" ca="1" si="0"/>
        <v>취약</v>
      </c>
      <c r="G9" s="76">
        <f t="shared" ca="1" si="7"/>
        <v>10</v>
      </c>
      <c r="H9" s="86">
        <f t="shared" ca="1" si="1"/>
        <v>10</v>
      </c>
      <c r="I9" s="69" t="str">
        <f t="shared" ca="1" si="2"/>
        <v>취약</v>
      </c>
      <c r="J9" s="97">
        <f t="shared" ca="1" si="6"/>
        <v>10</v>
      </c>
      <c r="K9" s="86">
        <f t="shared" ca="1" si="3"/>
        <v>10</v>
      </c>
      <c r="L9" s="8">
        <f t="shared" ca="1" si="4"/>
        <v>2</v>
      </c>
    </row>
    <row r="10" spans="1:12" x14ac:dyDescent="0.4">
      <c r="A10" s="130"/>
      <c r="B10" s="8" t="s">
        <v>87</v>
      </c>
      <c r="C10" s="52" t="s">
        <v>57</v>
      </c>
      <c r="D10" s="8" t="s">
        <v>63</v>
      </c>
      <c r="E10" s="71">
        <f t="shared" si="5"/>
        <v>8</v>
      </c>
      <c r="F10" s="8" t="str">
        <f t="shared" ca="1" si="0"/>
        <v>양호</v>
      </c>
      <c r="G10" s="76">
        <f t="shared" ca="1" si="7"/>
        <v>8</v>
      </c>
      <c r="H10" s="86">
        <f t="shared" ca="1" si="1"/>
        <v>0</v>
      </c>
      <c r="I10" s="8" t="str">
        <f t="shared" ca="1" si="2"/>
        <v>양호</v>
      </c>
      <c r="J10" s="97">
        <f t="shared" ca="1" si="6"/>
        <v>8</v>
      </c>
      <c r="K10" s="86">
        <f t="shared" ca="1" si="3"/>
        <v>0</v>
      </c>
      <c r="L10" s="8">
        <f t="shared" ca="1" si="4"/>
        <v>0</v>
      </c>
    </row>
    <row r="11" spans="1:12" x14ac:dyDescent="0.4">
      <c r="A11" s="130"/>
      <c r="B11" s="8" t="s">
        <v>88</v>
      </c>
      <c r="C11" s="52" t="s">
        <v>58</v>
      </c>
      <c r="D11" s="8" t="s">
        <v>63</v>
      </c>
      <c r="E11" s="71">
        <f t="shared" si="5"/>
        <v>8</v>
      </c>
      <c r="F11" s="8" t="str">
        <f t="shared" ca="1" si="0"/>
        <v>양호</v>
      </c>
      <c r="G11" s="8">
        <f t="shared" ca="1" si="7"/>
        <v>8</v>
      </c>
      <c r="H11" s="86">
        <f t="shared" ca="1" si="1"/>
        <v>0</v>
      </c>
      <c r="I11" s="8" t="str">
        <f t="shared" ca="1" si="2"/>
        <v>취약</v>
      </c>
      <c r="J11" s="8">
        <f t="shared" ca="1" si="6"/>
        <v>8</v>
      </c>
      <c r="K11" s="86">
        <f t="shared" ca="1" si="3"/>
        <v>8</v>
      </c>
      <c r="L11" s="8">
        <f t="shared" ca="1" si="4"/>
        <v>1</v>
      </c>
    </row>
    <row r="12" spans="1:12" x14ac:dyDescent="0.4">
      <c r="A12" s="131"/>
      <c r="B12" s="8" t="s">
        <v>89</v>
      </c>
      <c r="C12" s="52" t="s">
        <v>59</v>
      </c>
      <c r="D12" s="8" t="s">
        <v>64</v>
      </c>
      <c r="E12" s="71">
        <f t="shared" si="5"/>
        <v>6</v>
      </c>
      <c r="F12" s="8" t="str">
        <f t="shared" ca="1" si="0"/>
        <v>취약</v>
      </c>
      <c r="G12" s="8">
        <f t="shared" ca="1" si="7"/>
        <v>6</v>
      </c>
      <c r="H12" s="86">
        <f t="shared" ca="1" si="1"/>
        <v>6</v>
      </c>
      <c r="I12" s="8" t="str">
        <f t="shared" ca="1" si="2"/>
        <v>취약</v>
      </c>
      <c r="J12" s="8">
        <f t="shared" ca="1" si="6"/>
        <v>6</v>
      </c>
      <c r="K12" s="86">
        <f t="shared" ca="1" si="3"/>
        <v>6</v>
      </c>
      <c r="L12" s="8">
        <f t="shared" ca="1" si="4"/>
        <v>2</v>
      </c>
    </row>
    <row r="13" spans="1:12" x14ac:dyDescent="0.4">
      <c r="A13" s="132" t="s">
        <v>54</v>
      </c>
      <c r="B13" s="42" t="s">
        <v>80</v>
      </c>
      <c r="C13" s="80" t="s">
        <v>33</v>
      </c>
      <c r="D13" s="42" t="s">
        <v>27</v>
      </c>
      <c r="E13" s="42">
        <f t="shared" si="5"/>
        <v>10</v>
      </c>
      <c r="F13" s="42" t="str">
        <f t="shared" ca="1" si="0"/>
        <v>양호</v>
      </c>
      <c r="G13" s="42">
        <f t="shared" ca="1" si="7"/>
        <v>10</v>
      </c>
      <c r="H13" s="87">
        <f t="shared" ca="1" si="1"/>
        <v>0</v>
      </c>
      <c r="I13" s="42" t="str">
        <f t="shared" ca="1" si="2"/>
        <v>취약</v>
      </c>
      <c r="J13" s="42">
        <f t="shared" ca="1" si="6"/>
        <v>10</v>
      </c>
      <c r="K13" s="87">
        <f t="shared" ca="1" si="3"/>
        <v>10</v>
      </c>
      <c r="L13" s="29">
        <f t="shared" ca="1" si="4"/>
        <v>1</v>
      </c>
    </row>
    <row r="14" spans="1:12" x14ac:dyDescent="0.4">
      <c r="A14" s="127"/>
      <c r="B14" s="42" t="s">
        <v>44</v>
      </c>
      <c r="C14" s="80" t="s">
        <v>34</v>
      </c>
      <c r="D14" s="42" t="s">
        <v>27</v>
      </c>
      <c r="E14" s="42">
        <f t="shared" si="5"/>
        <v>10</v>
      </c>
      <c r="F14" s="42" t="str">
        <f t="shared" ca="1" si="0"/>
        <v>양호</v>
      </c>
      <c r="G14" s="42">
        <f t="shared" ca="1" si="7"/>
        <v>10</v>
      </c>
      <c r="H14" s="87">
        <f t="shared" ca="1" si="1"/>
        <v>0</v>
      </c>
      <c r="I14" s="42" t="str">
        <f t="shared" ca="1" si="2"/>
        <v>N/A</v>
      </c>
      <c r="J14" s="42">
        <f t="shared" ca="1" si="6"/>
        <v>0</v>
      </c>
      <c r="K14" s="87">
        <f t="shared" ca="1" si="3"/>
        <v>0</v>
      </c>
      <c r="L14" s="29">
        <f t="shared" ca="1" si="4"/>
        <v>0</v>
      </c>
    </row>
    <row r="15" spans="1:12" ht="26.4" x14ac:dyDescent="0.4">
      <c r="A15" s="128"/>
      <c r="B15" s="42" t="s">
        <v>45</v>
      </c>
      <c r="C15" s="80" t="s">
        <v>35</v>
      </c>
      <c r="D15" s="42" t="s">
        <v>27</v>
      </c>
      <c r="E15" s="42">
        <f t="shared" si="5"/>
        <v>10</v>
      </c>
      <c r="F15" s="42" t="str">
        <f t="shared" ca="1" si="0"/>
        <v>취약</v>
      </c>
      <c r="G15" s="42">
        <f t="shared" ca="1" si="7"/>
        <v>10</v>
      </c>
      <c r="H15" s="87">
        <f t="shared" ca="1" si="1"/>
        <v>10</v>
      </c>
      <c r="I15" s="42" t="str">
        <f t="shared" ca="1" si="2"/>
        <v>N/A</v>
      </c>
      <c r="J15" s="42">
        <f t="shared" ca="1" si="6"/>
        <v>0</v>
      </c>
      <c r="K15" s="87">
        <f t="shared" ca="1" si="3"/>
        <v>0</v>
      </c>
      <c r="L15" s="29">
        <f t="shared" ca="1" si="4"/>
        <v>1</v>
      </c>
    </row>
    <row r="16" spans="1:12" x14ac:dyDescent="0.4">
      <c r="A16" s="130" t="s">
        <v>55</v>
      </c>
      <c r="B16" s="69" t="s">
        <v>46</v>
      </c>
      <c r="C16" s="52" t="s">
        <v>36</v>
      </c>
      <c r="D16" s="8" t="s">
        <v>27</v>
      </c>
      <c r="E16" s="8">
        <f t="shared" si="5"/>
        <v>10</v>
      </c>
      <c r="F16" s="8" t="str">
        <f t="shared" ca="1" si="0"/>
        <v>양호</v>
      </c>
      <c r="G16" s="8">
        <f t="shared" ca="1" si="7"/>
        <v>10</v>
      </c>
      <c r="H16" s="86">
        <f t="shared" ca="1" si="1"/>
        <v>0</v>
      </c>
      <c r="I16" s="8" t="str">
        <f t="shared" ca="1" si="2"/>
        <v>취약</v>
      </c>
      <c r="J16" s="8">
        <f t="shared" ca="1" si="6"/>
        <v>10</v>
      </c>
      <c r="K16" s="86">
        <f t="shared" ca="1" si="3"/>
        <v>10</v>
      </c>
      <c r="L16" s="8">
        <f t="shared" ca="1" si="4"/>
        <v>1</v>
      </c>
    </row>
    <row r="17" spans="1:12" ht="26.4" x14ac:dyDescent="0.4">
      <c r="A17" s="130"/>
      <c r="B17" s="8" t="s">
        <v>47</v>
      </c>
      <c r="C17" s="52" t="s">
        <v>37</v>
      </c>
      <c r="D17" s="8" t="s">
        <v>27</v>
      </c>
      <c r="E17" s="8">
        <f t="shared" si="5"/>
        <v>10</v>
      </c>
      <c r="F17" s="8" t="str">
        <f t="shared" ca="1" si="0"/>
        <v>양호</v>
      </c>
      <c r="G17" s="8">
        <f t="shared" ca="1" si="7"/>
        <v>10</v>
      </c>
      <c r="H17" s="86">
        <f t="shared" ca="1" si="1"/>
        <v>0</v>
      </c>
      <c r="I17" s="8" t="str">
        <f t="shared" ca="1" si="2"/>
        <v>취약</v>
      </c>
      <c r="J17" s="8">
        <f t="shared" ca="1" si="6"/>
        <v>10</v>
      </c>
      <c r="K17" s="86">
        <f t="shared" ca="1" si="3"/>
        <v>10</v>
      </c>
      <c r="L17" s="8">
        <f t="shared" ca="1" si="4"/>
        <v>1</v>
      </c>
    </row>
    <row r="18" spans="1:12" x14ac:dyDescent="0.4">
      <c r="A18" s="130"/>
      <c r="B18" s="8" t="s">
        <v>49</v>
      </c>
      <c r="C18" s="52" t="s">
        <v>38</v>
      </c>
      <c r="D18" s="78" t="s">
        <v>27</v>
      </c>
      <c r="E18" s="78">
        <f t="shared" si="5"/>
        <v>10</v>
      </c>
      <c r="F18" s="8" t="str">
        <f t="shared" ca="1" si="0"/>
        <v>양호</v>
      </c>
      <c r="G18" s="8">
        <f t="shared" ca="1" si="7"/>
        <v>10</v>
      </c>
      <c r="H18" s="86">
        <f t="shared" ca="1" si="1"/>
        <v>0</v>
      </c>
      <c r="I18" s="8" t="str">
        <f t="shared" ca="1" si="2"/>
        <v>취약</v>
      </c>
      <c r="J18" s="8">
        <f t="shared" ca="1" si="6"/>
        <v>10</v>
      </c>
      <c r="K18" s="86">
        <f t="shared" ca="1" si="3"/>
        <v>10</v>
      </c>
      <c r="L18" s="8">
        <f t="shared" ca="1" si="4"/>
        <v>1</v>
      </c>
    </row>
    <row r="19" spans="1:12" x14ac:dyDescent="0.4">
      <c r="A19" s="130"/>
      <c r="B19" s="8" t="s">
        <v>50</v>
      </c>
      <c r="C19" s="52" t="s">
        <v>39</v>
      </c>
      <c r="D19" s="78" t="s">
        <v>27</v>
      </c>
      <c r="E19" s="78">
        <f t="shared" si="5"/>
        <v>10</v>
      </c>
      <c r="F19" s="8" t="str">
        <f t="shared" ca="1" si="0"/>
        <v>취약</v>
      </c>
      <c r="G19" s="8">
        <f t="shared" ca="1" si="7"/>
        <v>10</v>
      </c>
      <c r="H19" s="86">
        <f t="shared" ca="1" si="1"/>
        <v>10</v>
      </c>
      <c r="I19" s="8" t="str">
        <f t="shared" ca="1" si="2"/>
        <v>양호</v>
      </c>
      <c r="J19" s="8">
        <f t="shared" ca="1" si="6"/>
        <v>10</v>
      </c>
      <c r="K19" s="86">
        <f t="shared" ca="1" si="3"/>
        <v>0</v>
      </c>
      <c r="L19" s="8">
        <f t="shared" ca="1" si="4"/>
        <v>1</v>
      </c>
    </row>
    <row r="20" spans="1:12" ht="26.4" x14ac:dyDescent="0.4">
      <c r="A20" s="130"/>
      <c r="B20" s="8" t="s">
        <v>51</v>
      </c>
      <c r="C20" s="52" t="s">
        <v>40</v>
      </c>
      <c r="D20" s="78" t="s">
        <v>27</v>
      </c>
      <c r="E20" s="78">
        <f t="shared" si="5"/>
        <v>10</v>
      </c>
      <c r="F20" s="8" t="str">
        <f t="shared" ca="1" si="0"/>
        <v>취약</v>
      </c>
      <c r="G20" s="8">
        <f t="shared" ca="1" si="7"/>
        <v>10</v>
      </c>
      <c r="H20" s="86">
        <f t="shared" ca="1" si="1"/>
        <v>10</v>
      </c>
      <c r="I20" s="8" t="str">
        <f t="shared" ca="1" si="2"/>
        <v>취약</v>
      </c>
      <c r="J20" s="8">
        <f t="shared" ca="1" si="6"/>
        <v>10</v>
      </c>
      <c r="K20" s="86">
        <f t="shared" ca="1" si="3"/>
        <v>10</v>
      </c>
      <c r="L20" s="8">
        <f t="shared" ca="1" si="4"/>
        <v>2</v>
      </c>
    </row>
    <row r="21" spans="1:12" x14ac:dyDescent="0.4">
      <c r="A21" s="130"/>
      <c r="B21" s="8" t="s">
        <v>52</v>
      </c>
      <c r="C21" s="77" t="s">
        <v>48</v>
      </c>
      <c r="D21" s="78" t="s">
        <v>27</v>
      </c>
      <c r="E21" s="78">
        <f t="shared" si="5"/>
        <v>10</v>
      </c>
      <c r="F21" s="8" t="str">
        <f t="shared" ca="1" si="0"/>
        <v>양호</v>
      </c>
      <c r="G21" s="8">
        <f t="shared" ca="1" si="7"/>
        <v>10</v>
      </c>
      <c r="H21" s="86">
        <f t="shared" ca="1" si="1"/>
        <v>0</v>
      </c>
      <c r="I21" s="8" t="str">
        <f t="shared" ca="1" si="2"/>
        <v>취약</v>
      </c>
      <c r="J21" s="8">
        <f ca="1">IF(I21="N/A",0,$E21)</f>
        <v>10</v>
      </c>
      <c r="K21" s="86">
        <f t="shared" ca="1" si="3"/>
        <v>10</v>
      </c>
      <c r="L21" s="8">
        <f t="shared" ca="1" si="4"/>
        <v>1</v>
      </c>
    </row>
    <row r="22" spans="1:12" x14ac:dyDescent="0.4">
      <c r="A22" s="130"/>
      <c r="B22" s="8" t="s">
        <v>53</v>
      </c>
      <c r="C22" s="77" t="s">
        <v>61</v>
      </c>
      <c r="D22" s="78" t="s">
        <v>63</v>
      </c>
      <c r="E22" s="78">
        <f t="shared" si="5"/>
        <v>8</v>
      </c>
      <c r="F22" s="8" t="str">
        <f t="shared" ca="1" si="0"/>
        <v>취약</v>
      </c>
      <c r="G22" s="8">
        <f t="shared" ca="1" si="7"/>
        <v>8</v>
      </c>
      <c r="H22" s="86">
        <f t="shared" ca="1" si="1"/>
        <v>8</v>
      </c>
      <c r="I22" s="8" t="str">
        <f t="shared" ca="1" si="2"/>
        <v>취약</v>
      </c>
      <c r="J22" s="8">
        <f ca="1">IF(I22="N/A",0,$E22)</f>
        <v>8</v>
      </c>
      <c r="K22" s="86">
        <f t="shared" ca="1" si="3"/>
        <v>8</v>
      </c>
      <c r="L22" s="8">
        <f t="shared" ca="1" si="4"/>
        <v>2</v>
      </c>
    </row>
    <row r="23" spans="1:12" ht="13.8" thickBot="1" x14ac:dyDescent="0.45">
      <c r="A23" s="133"/>
      <c r="B23" s="8" t="s">
        <v>60</v>
      </c>
      <c r="C23" s="57" t="s">
        <v>62</v>
      </c>
      <c r="D23" s="56" t="s">
        <v>63</v>
      </c>
      <c r="E23" s="56">
        <f t="shared" si="5"/>
        <v>8</v>
      </c>
      <c r="F23" s="56" t="str">
        <f t="shared" ca="1" si="0"/>
        <v>취약</v>
      </c>
      <c r="G23" s="56">
        <f t="shared" ca="1" si="7"/>
        <v>8</v>
      </c>
      <c r="H23" s="95">
        <f t="shared" ca="1" si="1"/>
        <v>8</v>
      </c>
      <c r="I23" s="56" t="str">
        <f t="shared" ca="1" si="2"/>
        <v>취약</v>
      </c>
      <c r="J23" s="56">
        <f ca="1">IF(I23="N/A",0,$E23)</f>
        <v>8</v>
      </c>
      <c r="K23" s="95">
        <f t="shared" ca="1" si="3"/>
        <v>8</v>
      </c>
      <c r="L23" s="56">
        <f t="shared" ca="1" si="4"/>
        <v>2</v>
      </c>
    </row>
    <row r="24" spans="1:12" s="58" customFormat="1" ht="13.8" thickBot="1" x14ac:dyDescent="0.45">
      <c r="A24" s="134" t="s">
        <v>68</v>
      </c>
      <c r="B24" s="134"/>
      <c r="C24" s="134"/>
      <c r="D24" s="134"/>
      <c r="E24" s="6"/>
      <c r="F24" s="93">
        <f ca="1">COUNTIF(F4:F23,"취약")</f>
        <v>10</v>
      </c>
      <c r="G24" s="6"/>
      <c r="H24" s="94"/>
      <c r="I24" s="93">
        <f ca="1">COUNTIF(I4:I23,"취약")</f>
        <v>14</v>
      </c>
      <c r="J24" s="6"/>
      <c r="K24" s="94"/>
      <c r="L24" s="27"/>
    </row>
    <row r="25" spans="1:12" ht="15.6" x14ac:dyDescent="0.4">
      <c r="A25" s="122" t="str">
        <f ca="1">IF(D25="N/A", "계정 관리 (N/A)", "계정 관리"&amp;" ("&amp;ROUND(D25,사용자PC요약!A242)*100&amp;"%)")</f>
        <v>계정 관리 (100%)</v>
      </c>
      <c r="B25" s="122"/>
      <c r="C25" s="123"/>
      <c r="D25" s="36">
        <f ca="1">IF(SUMIF($3:$3,"최대값",25:25)=0,"N/A",((SUMIF($3:$3,"최대값",25:25)-SUMIF($3:$3,"현재값",25:25))/SUMIF($3:$3,"최대값",25:25)))</f>
        <v>0.6428571428571429</v>
      </c>
      <c r="E25" s="33">
        <f>SUM(E4:E6)</f>
        <v>28</v>
      </c>
      <c r="F25" s="35">
        <f ca="1">IF(G25=0,"N/A",(G25-H25)/G25)</f>
        <v>0.6428571428571429</v>
      </c>
      <c r="G25" s="33">
        <f ca="1">SUM(G4:G6)</f>
        <v>28</v>
      </c>
      <c r="H25" s="89">
        <f ca="1">SUM(H4:H6)</f>
        <v>10</v>
      </c>
      <c r="I25" s="35">
        <f ca="1">IF(J25=0,"N/A",(J25-K25)/J25)</f>
        <v>0.6428571428571429</v>
      </c>
      <c r="J25" s="33">
        <f ca="1">SUM(J4:J6)</f>
        <v>28</v>
      </c>
      <c r="K25" s="89">
        <f ca="1">SUM(K4:K6)</f>
        <v>10</v>
      </c>
      <c r="L25" s="100">
        <f ca="1">SUM(L4:L6)</f>
        <v>2</v>
      </c>
    </row>
    <row r="26" spans="1:12" ht="15.6" x14ac:dyDescent="0.4">
      <c r="A26" s="119" t="str">
        <f ca="1">IF(D26="N/A", "서비스 관리 (N/A)", "서비스 관리"&amp;" ("&amp;ROUND(D26,2)*100&amp;"%)")</f>
        <v>서비스 관리 (23%)</v>
      </c>
      <c r="B26" s="119"/>
      <c r="C26" s="120"/>
      <c r="D26" s="37">
        <f ca="1">IF(SUMIF($3:$3,"최대값",26:26)=0,"N/A",((SUMIF($3:$3,"최대값",26:26)-SUMIF($3:$3,"현재값",26:26))/SUMIF($3:$3,"최대값",26:26)))</f>
        <v>0.23076923076923078</v>
      </c>
      <c r="E26" s="34">
        <f>SUM(E7:E12)</f>
        <v>52</v>
      </c>
      <c r="F26" s="38">
        <f ca="1">IF(G26=0,"N/A",(G26-H26)/G26)</f>
        <v>0.30769230769230771</v>
      </c>
      <c r="G26" s="34">
        <f ca="1">SUM(G7:G12)</f>
        <v>52</v>
      </c>
      <c r="H26" s="90">
        <f ca="1">SUM(H7:H12)</f>
        <v>36</v>
      </c>
      <c r="I26" s="38">
        <f ca="1">IF(J26=0,"N/A",(J26-K26)/J26)</f>
        <v>0.15384615384615385</v>
      </c>
      <c r="J26" s="34">
        <f ca="1">SUM(J7:J12)</f>
        <v>52</v>
      </c>
      <c r="K26" s="90">
        <f ca="1">SUM(K7:K12)</f>
        <v>44</v>
      </c>
      <c r="L26" s="101">
        <f ca="1">SUM(L7:L12)</f>
        <v>9</v>
      </c>
    </row>
    <row r="27" spans="1:12" ht="15.6" x14ac:dyDescent="0.4">
      <c r="A27" s="119" t="str">
        <f ca="1">IF(D27="N/A", "패치 관리 (N/A)", "패치 관리"&amp;" ("&amp;ROUND(D27,2)*100&amp;"%)")</f>
        <v>패치 관리 (50%)</v>
      </c>
      <c r="B27" s="119"/>
      <c r="C27" s="120"/>
      <c r="D27" s="37">
        <f ca="1">IF(SUMIF($3:$3,"최대값",27:27)=0,"N/A",((SUMIF($3:$3,"최대값",27:27)-SUMIF($3:$3,"현재값",27:27))/SUMIF($3:$3,"최대값",27:27)))</f>
        <v>0.5</v>
      </c>
      <c r="E27" s="34">
        <f>SUM(E13:E15)</f>
        <v>30</v>
      </c>
      <c r="F27" s="38">
        <f ca="1">IF(G27=0,"N/A",(G27-H27)/G27)</f>
        <v>0.66666666666666663</v>
      </c>
      <c r="G27" s="34">
        <f ca="1">SUM(G13:G15)</f>
        <v>30</v>
      </c>
      <c r="H27" s="90">
        <f ca="1">SUM(H13:H15)</f>
        <v>10</v>
      </c>
      <c r="I27" s="38">
        <f ca="1">IF(J27=0,"N/A",(J27-K27)/J27)</f>
        <v>0</v>
      </c>
      <c r="J27" s="34">
        <f ca="1">SUM(J13:J15)</f>
        <v>10</v>
      </c>
      <c r="K27" s="90">
        <f ca="1">SUM(K13:K15)</f>
        <v>10</v>
      </c>
      <c r="L27" s="101">
        <f ca="1">SUM(L13:L15)</f>
        <v>2</v>
      </c>
    </row>
    <row r="28" spans="1:12" ht="15.6" x14ac:dyDescent="0.4">
      <c r="A28" s="119" t="str">
        <f ca="1">IF(D28="N/A", "보안 관리 (N/A)", "보안 관리"&amp;" ("&amp;ROUND(D28,2)*100&amp;"%)")</f>
        <v>보안 관리 (33%)</v>
      </c>
      <c r="B28" s="119"/>
      <c r="C28" s="120"/>
      <c r="D28" s="37">
        <f ca="1">IF(SUMIF($3:$3,"최대값",28:28)=0,"N/A",((SUMIF($3:$3,"최대값",28:28)-SUMIF($3:$3,"현재값",28:28))/SUMIF($3:$3,"최대값",28:28)))</f>
        <v>0.32894736842105265</v>
      </c>
      <c r="E28" s="34">
        <f>SUM(E16:E23)</f>
        <v>76</v>
      </c>
      <c r="F28" s="38">
        <f ca="1">IF(G28=0,"N/A",(G28-H28)/G28)</f>
        <v>0.52631578947368418</v>
      </c>
      <c r="G28" s="34">
        <f ca="1">SUM(G16:G23)</f>
        <v>76</v>
      </c>
      <c r="H28" s="90">
        <f ca="1">SUM(H16:H23)</f>
        <v>36</v>
      </c>
      <c r="I28" s="38">
        <f ca="1">IF(J28=0,"N/A",(J28-K28)/J28)</f>
        <v>0.13157894736842105</v>
      </c>
      <c r="J28" s="34">
        <f ca="1">SUM(J16:J23)</f>
        <v>76</v>
      </c>
      <c r="K28" s="90">
        <f ca="1">SUM(K16:K23)</f>
        <v>66</v>
      </c>
      <c r="L28" s="101">
        <f ca="1">SUM(L16:L23)</f>
        <v>11</v>
      </c>
    </row>
    <row r="29" spans="1:12" ht="16.2" thickBot="1" x14ac:dyDescent="0.45">
      <c r="A29" s="117" t="s">
        <v>7</v>
      </c>
      <c r="B29" s="117"/>
      <c r="C29" s="118"/>
      <c r="D29" s="39">
        <f ca="1">IF(SUMIF($3:$3,"최대값",29:29)=0,"N/A",((SUMIF($3:$3,"최대값",29:29)-SUMIF($3:$3,"현재값",29:29))/SUMIF($3:$3,"최대값",29:29)))</f>
        <v>0.36931818181818182</v>
      </c>
      <c r="E29" s="32">
        <f>SUM(E25:E28)</f>
        <v>186</v>
      </c>
      <c r="F29" s="40">
        <f ca="1">IF(G29=0,"N/A",(G29-H29)/G29)</f>
        <v>0.5053763440860215</v>
      </c>
      <c r="G29" s="32">
        <f ca="1">SUM(G25:G28)</f>
        <v>186</v>
      </c>
      <c r="H29" s="91">
        <f ca="1">SUM(H25:H28)</f>
        <v>92</v>
      </c>
      <c r="I29" s="40">
        <f ca="1">IF(J29=0,"N/A",(J29-K29)/J29)</f>
        <v>0.21686746987951808</v>
      </c>
      <c r="J29" s="32">
        <f ca="1">SUM(J25:J28)</f>
        <v>166</v>
      </c>
      <c r="K29" s="91">
        <f ca="1">SUM(K25:K28)</f>
        <v>130</v>
      </c>
      <c r="L29" s="102">
        <f ca="1">SUM(L25:L28)</f>
        <v>24</v>
      </c>
    </row>
    <row r="30" spans="1:12" x14ac:dyDescent="0.4">
      <c r="I30" s="88"/>
      <c r="J30" s="88"/>
    </row>
    <row r="31" spans="1:12" x14ac:dyDescent="0.4">
      <c r="I31" s="88"/>
      <c r="J31" s="88"/>
    </row>
    <row r="32" spans="1:12" x14ac:dyDescent="0.4">
      <c r="I32" s="88"/>
      <c r="J32" s="88"/>
    </row>
    <row r="33" spans="1:10" x14ac:dyDescent="0.4">
      <c r="I33" s="88"/>
      <c r="J33" s="88"/>
    </row>
    <row r="34" spans="1:10" ht="13.8" hidden="1" thickBot="1" x14ac:dyDescent="0.45">
      <c r="A34" s="15" t="s">
        <v>4</v>
      </c>
      <c r="B34" s="16" t="s">
        <v>8</v>
      </c>
      <c r="C34" s="17" t="s">
        <v>9</v>
      </c>
      <c r="I34" s="88"/>
      <c r="J34" s="88"/>
    </row>
    <row r="35" spans="1:10" hidden="1" x14ac:dyDescent="0.4">
      <c r="A35" s="18" t="s">
        <v>10</v>
      </c>
      <c r="B35" s="19" t="s">
        <v>15</v>
      </c>
      <c r="C35" s="20">
        <v>0</v>
      </c>
      <c r="I35" s="88"/>
      <c r="J35" s="88"/>
    </row>
    <row r="36" spans="1:10" hidden="1" x14ac:dyDescent="0.4">
      <c r="A36" s="21" t="s">
        <v>11</v>
      </c>
      <c r="B36" s="22" t="s">
        <v>16</v>
      </c>
      <c r="C36" s="23">
        <v>0</v>
      </c>
      <c r="I36" s="88"/>
      <c r="J36" s="88"/>
    </row>
    <row r="37" spans="1:10" hidden="1" x14ac:dyDescent="0.4">
      <c r="A37" s="21" t="s">
        <v>12</v>
      </c>
      <c r="B37" s="22" t="s">
        <v>15</v>
      </c>
      <c r="C37" s="23">
        <v>0</v>
      </c>
      <c r="I37" s="88"/>
      <c r="J37" s="88"/>
    </row>
    <row r="38" spans="1:10" hidden="1" x14ac:dyDescent="0.4">
      <c r="A38" s="21" t="s">
        <v>10</v>
      </c>
      <c r="B38" s="22" t="s">
        <v>17</v>
      </c>
      <c r="C38" s="23">
        <v>10</v>
      </c>
      <c r="E38" s="14"/>
      <c r="F38" s="14"/>
      <c r="G38" s="14"/>
      <c r="H38" s="14"/>
      <c r="I38" s="88"/>
      <c r="J38" s="88"/>
    </row>
    <row r="39" spans="1:10" hidden="1" x14ac:dyDescent="0.4">
      <c r="A39" s="21" t="s">
        <v>11</v>
      </c>
      <c r="B39" s="22" t="s">
        <v>18</v>
      </c>
      <c r="C39" s="23">
        <v>8</v>
      </c>
      <c r="E39" s="14"/>
      <c r="F39" s="14"/>
      <c r="G39" s="14"/>
      <c r="H39" s="14"/>
      <c r="I39" s="88"/>
      <c r="J39" s="88"/>
    </row>
    <row r="40" spans="1:10" ht="13.8" hidden="1" thickBot="1" x14ac:dyDescent="0.45">
      <c r="A40" s="24" t="s">
        <v>12</v>
      </c>
      <c r="B40" s="25" t="s">
        <v>17</v>
      </c>
      <c r="C40" s="26">
        <v>6</v>
      </c>
      <c r="E40" s="14"/>
      <c r="F40" s="14"/>
      <c r="G40" s="14"/>
      <c r="H40" s="14"/>
      <c r="I40" s="88"/>
      <c r="J40" s="88"/>
    </row>
    <row r="41" spans="1:10" x14ac:dyDescent="0.4">
      <c r="E41" s="14"/>
      <c r="F41" s="14"/>
      <c r="G41" s="14"/>
      <c r="H41" s="14"/>
      <c r="I41" s="88"/>
      <c r="J41" s="88"/>
    </row>
    <row r="42" spans="1:10" x14ac:dyDescent="0.4">
      <c r="I42" s="88"/>
      <c r="J42" s="88"/>
    </row>
    <row r="43" spans="1:10" x14ac:dyDescent="0.4">
      <c r="I43" s="88"/>
      <c r="J43" s="88"/>
    </row>
    <row r="44" spans="1:10" x14ac:dyDescent="0.4">
      <c r="I44" s="88"/>
      <c r="J44" s="88"/>
    </row>
    <row r="45" spans="1:10" x14ac:dyDescent="0.4">
      <c r="I45" s="88"/>
      <c r="J45" s="88"/>
    </row>
    <row r="46" spans="1:10" x14ac:dyDescent="0.4">
      <c r="I46" s="88"/>
      <c r="J46" s="88"/>
    </row>
    <row r="47" spans="1:10" x14ac:dyDescent="0.4">
      <c r="I47" s="88"/>
      <c r="J47" s="88"/>
    </row>
    <row r="48" spans="1:10" x14ac:dyDescent="0.4">
      <c r="I48" s="88"/>
      <c r="J48" s="88"/>
    </row>
    <row r="49" spans="9:10" x14ac:dyDescent="0.4">
      <c r="I49" s="88"/>
      <c r="J49" s="88"/>
    </row>
  </sheetData>
  <mergeCells count="12">
    <mergeCell ref="A29:C29"/>
    <mergeCell ref="A28:C28"/>
    <mergeCell ref="A1:E1"/>
    <mergeCell ref="A25:C25"/>
    <mergeCell ref="A26:C26"/>
    <mergeCell ref="A3:B3"/>
    <mergeCell ref="A27:C27"/>
    <mergeCell ref="A4:A6"/>
    <mergeCell ref="A7:A12"/>
    <mergeCell ref="A13:A15"/>
    <mergeCell ref="A16:A23"/>
    <mergeCell ref="A24:D24"/>
  </mergeCells>
  <phoneticPr fontId="25" type="noConversion"/>
  <conditionalFormatting sqref="F1:G2 F3:F22 E13:E23 F30:G1048576 I3:I22 F11:K23">
    <cfRule type="cellIs" dxfId="152" priority="758" operator="equal">
      <formula>"취약"</formula>
    </cfRule>
    <cfRule type="cellIs" dxfId="151" priority="759" operator="equal">
      <formula>"양호"</formula>
    </cfRule>
  </conditionalFormatting>
  <conditionalFormatting sqref="C34:C40">
    <cfRule type="cellIs" dxfId="150" priority="749" operator="equal">
      <formula>"주의"</formula>
    </cfRule>
  </conditionalFormatting>
  <conditionalFormatting sqref="G4:G23 J4:J23">
    <cfRule type="cellIs" dxfId="149" priority="745" operator="equal">
      <formula>"○"</formula>
    </cfRule>
    <cfRule type="cellIs" dxfId="148" priority="746" operator="equal">
      <formula>"X"</formula>
    </cfRule>
  </conditionalFormatting>
  <conditionalFormatting sqref="F3 I3">
    <cfRule type="cellIs" dxfId="147" priority="715" operator="equal">
      <formula>"취약"</formula>
    </cfRule>
    <cfRule type="cellIs" dxfId="146" priority="716" operator="equal">
      <formula>"양호"</formula>
    </cfRule>
  </conditionalFormatting>
  <conditionalFormatting sqref="F4:G4 I4:J4">
    <cfRule type="cellIs" dxfId="145" priority="713" operator="equal">
      <formula>"취약"</formula>
    </cfRule>
    <cfRule type="cellIs" dxfId="144" priority="714" operator="equal">
      <formula>"양호"</formula>
    </cfRule>
  </conditionalFormatting>
  <conditionalFormatting sqref="D7:D9">
    <cfRule type="cellIs" dxfId="143" priority="695" operator="equal">
      <formula>"취약"</formula>
    </cfRule>
    <cfRule type="cellIs" dxfId="142" priority="696" operator="equal">
      <formula>"양호"</formula>
    </cfRule>
  </conditionalFormatting>
  <conditionalFormatting sqref="E4">
    <cfRule type="cellIs" dxfId="141" priority="681" stopIfTrue="1" operator="equal">
      <formula>"취약"</formula>
    </cfRule>
    <cfRule type="cellIs" dxfId="140" priority="682" stopIfTrue="1" operator="equal">
      <formula>"양호"</formula>
    </cfRule>
  </conditionalFormatting>
  <conditionalFormatting sqref="D13:D22">
    <cfRule type="cellIs" dxfId="139" priority="693" operator="equal">
      <formula>"취약"</formula>
    </cfRule>
    <cfRule type="cellIs" dxfId="138" priority="694" operator="equal">
      <formula>"양호"</formula>
    </cfRule>
  </conditionalFormatting>
  <conditionalFormatting sqref="D23">
    <cfRule type="cellIs" dxfId="137" priority="691" operator="equal">
      <formula>"취약"</formula>
    </cfRule>
    <cfRule type="cellIs" dxfId="136" priority="692" operator="equal">
      <formula>"양호"</formula>
    </cfRule>
  </conditionalFormatting>
  <conditionalFormatting sqref="E10:E12">
    <cfRule type="cellIs" dxfId="135" priority="689" stopIfTrue="1" operator="equal">
      <formula>"취약"</formula>
    </cfRule>
    <cfRule type="cellIs" dxfId="134" priority="690" stopIfTrue="1" operator="equal">
      <formula>"양호"</formula>
    </cfRule>
  </conditionalFormatting>
  <conditionalFormatting sqref="E7:E9">
    <cfRule type="cellIs" dxfId="133" priority="687" operator="equal">
      <formula>"취약"</formula>
    </cfRule>
    <cfRule type="cellIs" dxfId="132" priority="688" operator="equal">
      <formula>"양호"</formula>
    </cfRule>
  </conditionalFormatting>
  <conditionalFormatting sqref="E5:E6">
    <cfRule type="cellIs" dxfId="131" priority="683" stopIfTrue="1" operator="equal">
      <formula>"취약"</formula>
    </cfRule>
    <cfRule type="cellIs" dxfId="130" priority="684" stopIfTrue="1" operator="equal">
      <formula>"양호"</formula>
    </cfRule>
  </conditionalFormatting>
  <conditionalFormatting sqref="L3">
    <cfRule type="cellIs" dxfId="129" priority="679" operator="equal">
      <formula>"취약"</formula>
    </cfRule>
    <cfRule type="cellIs" dxfId="128" priority="680" operator="equal">
      <formula>"양호"</formula>
    </cfRule>
  </conditionalFormatting>
  <conditionalFormatting sqref="F24:G24 I24:J24">
    <cfRule type="cellIs" dxfId="127" priority="677" operator="equal">
      <formula>"취약"</formula>
    </cfRule>
    <cfRule type="cellIs" dxfId="126" priority="678" operator="equal">
      <formula>"양호"</formula>
    </cfRule>
  </conditionalFormatting>
  <conditionalFormatting sqref="L4">
    <cfRule type="cellIs" dxfId="125" priority="671" operator="equal">
      <formula>"취약"</formula>
    </cfRule>
    <cfRule type="cellIs" dxfId="124" priority="672" operator="equal">
      <formula>"양호"</formula>
    </cfRule>
  </conditionalFormatting>
  <conditionalFormatting sqref="L4:L23">
    <cfRule type="cellIs" dxfId="123" priority="673" operator="equal">
      <formula>"취약"</formula>
    </cfRule>
    <cfRule type="cellIs" dxfId="122" priority="674" operator="equal">
      <formula>"양호"</formula>
    </cfRule>
  </conditionalFormatting>
  <pageMargins left="0.59055118110236227" right="0.59055118110236227" top="0.59055118110236227" bottom="0.59055118110236227" header="0.31496062992125984" footer="0.31496062992125984"/>
  <pageSetup paperSize="9" fitToWidth="0" orientation="landscape" r:id="rId1"/>
  <headerFooter>
    <oddHeader>&amp;R&amp;"-,굵게"&amp;9사용자PC 취약점 점검 상세 보고서</oddHeader>
  </headerFooter>
  <ignoredErrors>
    <ignoredError sqref="F25:F2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showGridLines="0" view="pageLayout" zoomScale="85" zoomScaleNormal="85" zoomScalePageLayoutView="85" workbookViewId="0">
      <selection activeCell="F1" sqref="F1"/>
    </sheetView>
  </sheetViews>
  <sheetFormatPr defaultColWidth="8.8984375" defaultRowHeight="13.2" x14ac:dyDescent="0.4"/>
  <cols>
    <col min="1" max="2" width="5.69921875" style="6" customWidth="1"/>
    <col min="3" max="3" width="17.5" style="6" customWidth="1"/>
    <col min="4" max="4" width="5.69921875" style="30" customWidth="1"/>
    <col min="5" max="5" width="7.5" style="30" bestFit="1" customWidth="1"/>
    <col min="6" max="6" width="61.8984375" style="66" customWidth="1"/>
    <col min="7" max="16384" width="8.8984375" style="6"/>
  </cols>
  <sheetData>
    <row r="1" spans="1:6" ht="15" customHeight="1" x14ac:dyDescent="0.4">
      <c r="A1" s="135" t="s">
        <v>0</v>
      </c>
      <c r="B1" s="136"/>
      <c r="C1" s="3" t="str">
        <f ca="1">REPLACE(CELL("filename",A1),1,FIND("]",CELL("filename",A1)),"")</f>
        <v>Admin</v>
      </c>
      <c r="D1" s="2"/>
      <c r="E1" s="2"/>
      <c r="F1" s="59"/>
    </row>
    <row r="2" spans="1:6" ht="15" customHeight="1" x14ac:dyDescent="0.4">
      <c r="A2" s="137" t="s">
        <v>41</v>
      </c>
      <c r="B2" s="138"/>
      <c r="C2" s="4" t="s">
        <v>90</v>
      </c>
      <c r="D2" s="2"/>
      <c r="E2" s="2"/>
      <c r="F2" s="59"/>
    </row>
    <row r="3" spans="1:6" ht="15" customHeight="1" thickBot="1" x14ac:dyDescent="0.45">
      <c r="A3" s="139" t="s">
        <v>1</v>
      </c>
      <c r="B3" s="140"/>
      <c r="C3" s="5" t="s">
        <v>94</v>
      </c>
      <c r="D3" s="2"/>
      <c r="E3" s="2"/>
      <c r="F3" s="59"/>
    </row>
    <row r="4" spans="1:6" ht="6" customHeight="1" thickBot="1" x14ac:dyDescent="0.45">
      <c r="A4" s="1"/>
      <c r="B4" s="1"/>
      <c r="C4" s="1"/>
      <c r="D4" s="2"/>
      <c r="E4" s="2"/>
      <c r="F4" s="60"/>
    </row>
    <row r="5" spans="1:6" ht="27" thickBot="1" x14ac:dyDescent="0.45">
      <c r="A5" s="141" t="s">
        <v>2</v>
      </c>
      <c r="B5" s="142"/>
      <c r="C5" s="105" t="s">
        <v>3</v>
      </c>
      <c r="D5" s="105" t="s">
        <v>4</v>
      </c>
      <c r="E5" s="105" t="s">
        <v>66</v>
      </c>
      <c r="F5" s="7" t="s">
        <v>95</v>
      </c>
    </row>
    <row r="6" spans="1:6" ht="66" x14ac:dyDescent="0.4">
      <c r="A6" s="126" t="s">
        <v>25</v>
      </c>
      <c r="B6" s="50" t="s">
        <v>70</v>
      </c>
      <c r="C6" s="51" t="s">
        <v>28</v>
      </c>
      <c r="D6" s="53" t="s">
        <v>13</v>
      </c>
      <c r="E6" s="55" t="s">
        <v>15</v>
      </c>
      <c r="F6" s="61" t="s">
        <v>96</v>
      </c>
    </row>
    <row r="7" spans="1:6" ht="66" x14ac:dyDescent="0.4">
      <c r="A7" s="127"/>
      <c r="B7" s="29" t="s">
        <v>71</v>
      </c>
      <c r="C7" s="49" t="s">
        <v>29</v>
      </c>
      <c r="D7" s="54" t="s">
        <v>27</v>
      </c>
      <c r="E7" s="55" t="s">
        <v>17</v>
      </c>
      <c r="F7" s="62" t="s">
        <v>97</v>
      </c>
    </row>
    <row r="8" spans="1:6" ht="66" x14ac:dyDescent="0.4">
      <c r="A8" s="128"/>
      <c r="B8" s="29" t="s">
        <v>72</v>
      </c>
      <c r="C8" s="80" t="s">
        <v>56</v>
      </c>
      <c r="D8" s="83" t="s">
        <v>63</v>
      </c>
      <c r="E8" s="42" t="s">
        <v>15</v>
      </c>
      <c r="F8" s="64" t="s">
        <v>98</v>
      </c>
    </row>
    <row r="9" spans="1:6" ht="145.19999999999999" x14ac:dyDescent="0.4">
      <c r="A9" s="129" t="s">
        <v>26</v>
      </c>
      <c r="B9" s="8" t="s">
        <v>73</v>
      </c>
      <c r="C9" s="52" t="s">
        <v>30</v>
      </c>
      <c r="D9" s="8" t="s">
        <v>27</v>
      </c>
      <c r="E9" s="8" t="s">
        <v>17</v>
      </c>
      <c r="F9" s="63" t="s">
        <v>99</v>
      </c>
    </row>
    <row r="10" spans="1:6" ht="66" x14ac:dyDescent="0.4">
      <c r="A10" s="130"/>
      <c r="B10" s="8" t="s">
        <v>74</v>
      </c>
      <c r="C10" s="52" t="s">
        <v>31</v>
      </c>
      <c r="D10" s="8" t="s">
        <v>27</v>
      </c>
      <c r="E10" s="8" t="s">
        <v>17</v>
      </c>
      <c r="F10" s="63" t="s">
        <v>100</v>
      </c>
    </row>
    <row r="11" spans="1:6" ht="52.8" x14ac:dyDescent="0.4">
      <c r="A11" s="130"/>
      <c r="B11" s="8" t="s">
        <v>75</v>
      </c>
      <c r="C11" s="52" t="s">
        <v>32</v>
      </c>
      <c r="D11" s="8" t="s">
        <v>27</v>
      </c>
      <c r="E11" s="8" t="s">
        <v>17</v>
      </c>
      <c r="F11" s="63" t="s">
        <v>101</v>
      </c>
    </row>
    <row r="12" spans="1:6" ht="39.6" x14ac:dyDescent="0.4">
      <c r="A12" s="130"/>
      <c r="B12" s="8" t="s">
        <v>76</v>
      </c>
      <c r="C12" s="52" t="s">
        <v>57</v>
      </c>
      <c r="D12" s="8" t="s">
        <v>63</v>
      </c>
      <c r="E12" s="8" t="s">
        <v>15</v>
      </c>
      <c r="F12" s="63" t="s">
        <v>102</v>
      </c>
    </row>
    <row r="13" spans="1:6" ht="174.6" customHeight="1" x14ac:dyDescent="0.4">
      <c r="A13" s="130"/>
      <c r="B13" s="8" t="s">
        <v>77</v>
      </c>
      <c r="C13" s="52" t="s">
        <v>58</v>
      </c>
      <c r="D13" s="8" t="s">
        <v>63</v>
      </c>
      <c r="E13" s="8" t="s">
        <v>15</v>
      </c>
      <c r="F13" s="63" t="s">
        <v>103</v>
      </c>
    </row>
    <row r="14" spans="1:6" ht="66" x14ac:dyDescent="0.4">
      <c r="A14" s="131"/>
      <c r="B14" s="8" t="s">
        <v>78</v>
      </c>
      <c r="C14" s="52" t="s">
        <v>59</v>
      </c>
      <c r="D14" s="8" t="s">
        <v>64</v>
      </c>
      <c r="E14" s="8" t="s">
        <v>17</v>
      </c>
      <c r="F14" s="63" t="s">
        <v>104</v>
      </c>
    </row>
    <row r="15" spans="1:6" ht="66" x14ac:dyDescent="0.4">
      <c r="A15" s="132" t="s">
        <v>54</v>
      </c>
      <c r="B15" s="42" t="s">
        <v>43</v>
      </c>
      <c r="C15" s="80" t="s">
        <v>33</v>
      </c>
      <c r="D15" s="42" t="s">
        <v>27</v>
      </c>
      <c r="E15" s="42" t="s">
        <v>15</v>
      </c>
      <c r="F15" s="67" t="s">
        <v>105</v>
      </c>
    </row>
    <row r="16" spans="1:6" ht="66" x14ac:dyDescent="0.4">
      <c r="A16" s="127"/>
      <c r="B16" s="42" t="s">
        <v>44</v>
      </c>
      <c r="C16" s="80" t="s">
        <v>34</v>
      </c>
      <c r="D16" s="42" t="s">
        <v>27</v>
      </c>
      <c r="E16" s="42" t="s">
        <v>15</v>
      </c>
      <c r="F16" s="64" t="s">
        <v>106</v>
      </c>
    </row>
    <row r="17" spans="1:6" ht="163.80000000000001" customHeight="1" x14ac:dyDescent="0.4">
      <c r="A17" s="128"/>
      <c r="B17" s="42" t="s">
        <v>45</v>
      </c>
      <c r="C17" s="80" t="s">
        <v>35</v>
      </c>
      <c r="D17" s="42" t="s">
        <v>27</v>
      </c>
      <c r="E17" s="42" t="s">
        <v>17</v>
      </c>
      <c r="F17" s="64" t="s">
        <v>107</v>
      </c>
    </row>
    <row r="18" spans="1:6" ht="39.6" x14ac:dyDescent="0.4">
      <c r="A18" s="130" t="s">
        <v>55</v>
      </c>
      <c r="B18" s="69" t="s">
        <v>46</v>
      </c>
      <c r="C18" s="52" t="s">
        <v>36</v>
      </c>
      <c r="D18" s="8" t="s">
        <v>27</v>
      </c>
      <c r="E18" s="8" t="s">
        <v>15</v>
      </c>
      <c r="F18" s="63" t="s">
        <v>108</v>
      </c>
    </row>
    <row r="19" spans="1:6" ht="39.6" x14ac:dyDescent="0.4">
      <c r="A19" s="130"/>
      <c r="B19" s="8" t="s">
        <v>47</v>
      </c>
      <c r="C19" s="52" t="s">
        <v>37</v>
      </c>
      <c r="D19" s="8" t="s">
        <v>27</v>
      </c>
      <c r="E19" s="8" t="s">
        <v>15</v>
      </c>
      <c r="F19" s="63" t="s">
        <v>109</v>
      </c>
    </row>
    <row r="20" spans="1:6" ht="66" x14ac:dyDescent="0.4">
      <c r="A20" s="130"/>
      <c r="B20" s="8" t="s">
        <v>49</v>
      </c>
      <c r="C20" s="52" t="s">
        <v>38</v>
      </c>
      <c r="D20" s="78" t="s">
        <v>27</v>
      </c>
      <c r="E20" s="8" t="s">
        <v>15</v>
      </c>
      <c r="F20" s="63" t="s">
        <v>110</v>
      </c>
    </row>
    <row r="21" spans="1:6" ht="66" x14ac:dyDescent="0.4">
      <c r="A21" s="130"/>
      <c r="B21" s="8" t="s">
        <v>50</v>
      </c>
      <c r="C21" s="52" t="s">
        <v>39</v>
      </c>
      <c r="D21" s="78" t="s">
        <v>27</v>
      </c>
      <c r="E21" s="8" t="s">
        <v>17</v>
      </c>
      <c r="F21" s="63" t="s">
        <v>111</v>
      </c>
    </row>
    <row r="22" spans="1:6" ht="52.8" x14ac:dyDescent="0.4">
      <c r="A22" s="130"/>
      <c r="B22" s="8" t="s">
        <v>51</v>
      </c>
      <c r="C22" s="52" t="s">
        <v>40</v>
      </c>
      <c r="D22" s="78" t="s">
        <v>27</v>
      </c>
      <c r="E22" s="8" t="s">
        <v>17</v>
      </c>
      <c r="F22" s="63" t="s">
        <v>112</v>
      </c>
    </row>
    <row r="23" spans="1:6" ht="52.8" x14ac:dyDescent="0.4">
      <c r="A23" s="130"/>
      <c r="B23" s="8" t="s">
        <v>52</v>
      </c>
      <c r="C23" s="77" t="s">
        <v>48</v>
      </c>
      <c r="D23" s="78" t="s">
        <v>27</v>
      </c>
      <c r="E23" s="8" t="s">
        <v>15</v>
      </c>
      <c r="F23" s="63" t="s">
        <v>113</v>
      </c>
    </row>
    <row r="24" spans="1:6" ht="39.6" x14ac:dyDescent="0.4">
      <c r="A24" s="130"/>
      <c r="B24" s="8" t="s">
        <v>53</v>
      </c>
      <c r="C24" s="77" t="s">
        <v>61</v>
      </c>
      <c r="D24" s="78" t="s">
        <v>63</v>
      </c>
      <c r="E24" s="8" t="s">
        <v>17</v>
      </c>
      <c r="F24" s="63" t="s">
        <v>91</v>
      </c>
    </row>
    <row r="25" spans="1:6" ht="40.200000000000003" thickBot="1" x14ac:dyDescent="0.45">
      <c r="A25" s="133"/>
      <c r="B25" s="56" t="s">
        <v>60</v>
      </c>
      <c r="C25" s="57" t="s">
        <v>62</v>
      </c>
      <c r="D25" s="56" t="s">
        <v>63</v>
      </c>
      <c r="E25" s="56" t="s">
        <v>17</v>
      </c>
      <c r="F25" s="65" t="s">
        <v>114</v>
      </c>
    </row>
  </sheetData>
  <mergeCells count="8">
    <mergeCell ref="A15:A17"/>
    <mergeCell ref="A18:A25"/>
    <mergeCell ref="A1:B1"/>
    <mergeCell ref="A2:B2"/>
    <mergeCell ref="A3:B3"/>
    <mergeCell ref="A5:B5"/>
    <mergeCell ref="A6:A8"/>
    <mergeCell ref="A9:A14"/>
  </mergeCells>
  <phoneticPr fontId="25" type="noConversion"/>
  <conditionalFormatting sqref="E1:E4 E26:E1048576">
    <cfRule type="cellIs" dxfId="121" priority="59" operator="equal">
      <formula>"취약"</formula>
    </cfRule>
    <cfRule type="cellIs" dxfId="120" priority="60" operator="equal">
      <formula>"양호"</formula>
    </cfRule>
  </conditionalFormatting>
  <conditionalFormatting sqref="E5">
    <cfRule type="cellIs" dxfId="119" priority="57" operator="equal">
      <formula>"○"</formula>
    </cfRule>
    <cfRule type="cellIs" dxfId="118" priority="58" operator="equal">
      <formula>"X"</formula>
    </cfRule>
  </conditionalFormatting>
  <conditionalFormatting sqref="E1:E5 E26:E1048576">
    <cfRule type="cellIs" dxfId="117" priority="55" operator="equal">
      <formula>"X"</formula>
    </cfRule>
    <cfRule type="cellIs" dxfId="116" priority="56" operator="equal">
      <formula>"○"</formula>
    </cfRule>
  </conditionalFormatting>
  <conditionalFormatting sqref="D9:D11">
    <cfRule type="cellIs" dxfId="115" priority="53" operator="equal">
      <formula>"취약"</formula>
    </cfRule>
    <cfRule type="cellIs" dxfId="114" priority="54" operator="equal">
      <formula>"양호"</formula>
    </cfRule>
  </conditionalFormatting>
  <conditionalFormatting sqref="D15:D24">
    <cfRule type="cellIs" dxfId="113" priority="51" operator="equal">
      <formula>"취약"</formula>
    </cfRule>
    <cfRule type="cellIs" dxfId="112" priority="52" operator="equal">
      <formula>"양호"</formula>
    </cfRule>
  </conditionalFormatting>
  <conditionalFormatting sqref="D25">
    <cfRule type="cellIs" dxfId="111" priority="49" operator="equal">
      <formula>"취약"</formula>
    </cfRule>
    <cfRule type="cellIs" dxfId="110" priority="50" operator="equal">
      <formula>"양호"</formula>
    </cfRule>
  </conditionalFormatting>
  <conditionalFormatting sqref="E8:F8">
    <cfRule type="cellIs" dxfId="109" priority="47" operator="equal">
      <formula>"취약"</formula>
    </cfRule>
    <cfRule type="cellIs" dxfId="108" priority="48" operator="equal">
      <formula>"양호"</formula>
    </cfRule>
  </conditionalFormatting>
  <conditionalFormatting sqref="E16:F16 E18">
    <cfRule type="cellIs" dxfId="107" priority="45" operator="equal">
      <formula>"취약"</formula>
    </cfRule>
    <cfRule type="cellIs" dxfId="106" priority="46" operator="equal">
      <formula>"양호"</formula>
    </cfRule>
  </conditionalFormatting>
  <conditionalFormatting sqref="E6">
    <cfRule type="cellIs" dxfId="105" priority="43" stopIfTrue="1" operator="equal">
      <formula>"취약"</formula>
    </cfRule>
    <cfRule type="cellIs" dxfId="104" priority="44" stopIfTrue="1" operator="equal">
      <formula>"양호"</formula>
    </cfRule>
  </conditionalFormatting>
  <conditionalFormatting sqref="F18">
    <cfRule type="cellIs" dxfId="103" priority="41" operator="equal">
      <formula>"취약"</formula>
    </cfRule>
    <cfRule type="cellIs" dxfId="102" priority="42" operator="equal">
      <formula>"양호"</formula>
    </cfRule>
  </conditionalFormatting>
  <conditionalFormatting sqref="E25:F25">
    <cfRule type="cellIs" dxfId="101" priority="39" operator="equal">
      <formula>"취약"</formula>
    </cfRule>
    <cfRule type="cellIs" dxfId="100" priority="40" operator="equal">
      <formula>"양호"</formula>
    </cfRule>
  </conditionalFormatting>
  <conditionalFormatting sqref="E19 E21 E23:E24">
    <cfRule type="cellIs" dxfId="99" priority="37" operator="equal">
      <formula>"취약"</formula>
    </cfRule>
    <cfRule type="cellIs" dxfId="98" priority="38" operator="equal">
      <formula>"양호"</formula>
    </cfRule>
  </conditionalFormatting>
  <conditionalFormatting sqref="F19 F21 F23:F24">
    <cfRule type="cellIs" dxfId="97" priority="35" operator="equal">
      <formula>"취약"</formula>
    </cfRule>
    <cfRule type="cellIs" dxfId="96" priority="36" operator="equal">
      <formula>"양호"</formula>
    </cfRule>
  </conditionalFormatting>
  <conditionalFormatting sqref="E11:E12">
    <cfRule type="cellIs" dxfId="95" priority="33" operator="equal">
      <formula>"취약"</formula>
    </cfRule>
    <cfRule type="cellIs" dxfId="94" priority="34" operator="equal">
      <formula>"양호"</formula>
    </cfRule>
  </conditionalFormatting>
  <conditionalFormatting sqref="F11">
    <cfRule type="cellIs" dxfId="93" priority="31" operator="equal">
      <formula>"취약"</formula>
    </cfRule>
    <cfRule type="cellIs" dxfId="92" priority="32" operator="equal">
      <formula>"양호"</formula>
    </cfRule>
  </conditionalFormatting>
  <conditionalFormatting sqref="E10:F10">
    <cfRule type="cellIs" dxfId="91" priority="29" operator="equal">
      <formula>"취약"</formula>
    </cfRule>
    <cfRule type="cellIs" dxfId="90" priority="30" operator="equal">
      <formula>"양호"</formula>
    </cfRule>
  </conditionalFormatting>
  <conditionalFormatting sqref="E20">
    <cfRule type="cellIs" dxfId="89" priority="27" operator="equal">
      <formula>"취약"</formula>
    </cfRule>
    <cfRule type="cellIs" dxfId="88" priority="28" operator="equal">
      <formula>"양호"</formula>
    </cfRule>
  </conditionalFormatting>
  <conditionalFormatting sqref="F20">
    <cfRule type="cellIs" dxfId="87" priority="25" operator="equal">
      <formula>"취약"</formula>
    </cfRule>
    <cfRule type="cellIs" dxfId="86" priority="26" operator="equal">
      <formula>"양호"</formula>
    </cfRule>
  </conditionalFormatting>
  <conditionalFormatting sqref="E9">
    <cfRule type="cellIs" dxfId="85" priority="23" operator="equal">
      <formula>"취약"</formula>
    </cfRule>
    <cfRule type="cellIs" dxfId="84" priority="24" operator="equal">
      <formula>"양호"</formula>
    </cfRule>
  </conditionalFormatting>
  <conditionalFormatting sqref="F9">
    <cfRule type="cellIs" dxfId="83" priority="21" operator="equal">
      <formula>"취약"</formula>
    </cfRule>
    <cfRule type="cellIs" dxfId="82" priority="22" operator="equal">
      <formula>"양호"</formula>
    </cfRule>
  </conditionalFormatting>
  <conditionalFormatting sqref="E14:F14">
    <cfRule type="cellIs" dxfId="81" priority="19" operator="equal">
      <formula>"취약"</formula>
    </cfRule>
    <cfRule type="cellIs" dxfId="80" priority="20" operator="equal">
      <formula>"양호"</formula>
    </cfRule>
  </conditionalFormatting>
  <conditionalFormatting sqref="F12">
    <cfRule type="cellIs" dxfId="79" priority="17" operator="equal">
      <formula>"취약"</formula>
    </cfRule>
    <cfRule type="cellIs" dxfId="78" priority="18" operator="equal">
      <formula>"양호"</formula>
    </cfRule>
  </conditionalFormatting>
  <conditionalFormatting sqref="E22">
    <cfRule type="cellIs" dxfId="77" priority="15" operator="equal">
      <formula>"취약"</formula>
    </cfRule>
    <cfRule type="cellIs" dxfId="76" priority="16" operator="equal">
      <formula>"양호"</formula>
    </cfRule>
  </conditionalFormatting>
  <conditionalFormatting sqref="F22">
    <cfRule type="cellIs" dxfId="75" priority="13" operator="equal">
      <formula>"취약"</formula>
    </cfRule>
    <cfRule type="cellIs" dxfId="74" priority="14" operator="equal">
      <formula>"양호"</formula>
    </cfRule>
  </conditionalFormatting>
  <conditionalFormatting sqref="E7">
    <cfRule type="cellIs" dxfId="73" priority="11" stopIfTrue="1" operator="equal">
      <formula>"취약"</formula>
    </cfRule>
    <cfRule type="cellIs" dxfId="72" priority="12" stopIfTrue="1" operator="equal">
      <formula>"양호"</formula>
    </cfRule>
  </conditionalFormatting>
  <conditionalFormatting sqref="F17">
    <cfRule type="cellIs" dxfId="71" priority="9" operator="equal">
      <formula>"취약"</formula>
    </cfRule>
    <cfRule type="cellIs" dxfId="70" priority="10" operator="equal">
      <formula>"양호"</formula>
    </cfRule>
  </conditionalFormatting>
  <conditionalFormatting sqref="F13">
    <cfRule type="cellIs" dxfId="69" priority="7" operator="equal">
      <formula>"취약"</formula>
    </cfRule>
    <cfRule type="cellIs" dxfId="68" priority="8" operator="equal">
      <formula>"양호"</formula>
    </cfRule>
  </conditionalFormatting>
  <conditionalFormatting sqref="E15:F15">
    <cfRule type="cellIs" dxfId="67" priority="5" operator="equal">
      <formula>"취약"</formula>
    </cfRule>
    <cfRule type="cellIs" dxfId="66" priority="6" operator="equal">
      <formula>"양호"</formula>
    </cfRule>
  </conditionalFormatting>
  <conditionalFormatting sqref="E17">
    <cfRule type="cellIs" dxfId="65" priority="3" operator="equal">
      <formula>"취약"</formula>
    </cfRule>
    <cfRule type="cellIs" dxfId="64" priority="4" operator="equal">
      <formula>"양호"</formula>
    </cfRule>
  </conditionalFormatting>
  <conditionalFormatting sqref="E13">
    <cfRule type="cellIs" dxfId="63" priority="1" operator="equal">
      <formula>"취약"</formula>
    </cfRule>
    <cfRule type="cellIs" dxfId="62" priority="2" operator="equal">
      <formula>"양호"</formula>
    </cfRule>
  </conditionalFormatting>
  <pageMargins left="0.59055118110236227" right="0.59055118110236227" top="0.59055118110236227" bottom="0.59055118110236227" header="0.31496062992125984" footer="0.31496062992125984"/>
  <pageSetup paperSize="9" scale="79" fitToHeight="0" orientation="portrait" r:id="rId1"/>
  <headerFooter>
    <oddHeader>&amp;R&amp;"-,굵게"&amp;9사용자 PC 취약점 점검 상세 보고서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showGridLines="0" tabSelected="1" view="pageLayout" zoomScale="85" zoomScaleNormal="85" zoomScalePageLayoutView="85" workbookViewId="0">
      <selection activeCell="F8" sqref="F8"/>
    </sheetView>
  </sheetViews>
  <sheetFormatPr defaultColWidth="8.8984375" defaultRowHeight="13.2" x14ac:dyDescent="0.4"/>
  <cols>
    <col min="1" max="2" width="5.69921875" style="6" customWidth="1"/>
    <col min="3" max="3" width="17.5" style="6" customWidth="1"/>
    <col min="4" max="4" width="5.69921875" style="30" customWidth="1"/>
    <col min="5" max="5" width="7.5" style="30" bestFit="1" customWidth="1"/>
    <col min="6" max="6" width="61.8984375" style="66" customWidth="1"/>
    <col min="7" max="16384" width="8.8984375" style="6"/>
  </cols>
  <sheetData>
    <row r="1" spans="1:6" ht="15" customHeight="1" x14ac:dyDescent="0.4">
      <c r="A1" s="135" t="s">
        <v>0</v>
      </c>
      <c r="B1" s="136"/>
      <c r="C1" s="3" t="str">
        <f ca="1">REPLACE(CELL("filename",A1),1,FIND("]",CELL("filename",A1)),"")</f>
        <v>PC</v>
      </c>
      <c r="D1" s="2"/>
      <c r="E1" s="2"/>
      <c r="F1" s="59"/>
    </row>
    <row r="2" spans="1:6" ht="15" customHeight="1" x14ac:dyDescent="0.4">
      <c r="A2" s="137" t="s">
        <v>41</v>
      </c>
      <c r="B2" s="138"/>
      <c r="C2" s="4" t="s">
        <v>115</v>
      </c>
      <c r="D2" s="2"/>
      <c r="E2" s="2"/>
      <c r="F2" s="59"/>
    </row>
    <row r="3" spans="1:6" ht="15" customHeight="1" thickBot="1" x14ac:dyDescent="0.45">
      <c r="A3" s="139" t="s">
        <v>1</v>
      </c>
      <c r="B3" s="140"/>
      <c r="C3" s="5" t="s">
        <v>116</v>
      </c>
      <c r="D3" s="2"/>
      <c r="E3" s="2"/>
      <c r="F3" s="59"/>
    </row>
    <row r="4" spans="1:6" ht="6" customHeight="1" thickBot="1" x14ac:dyDescent="0.45">
      <c r="A4" s="1"/>
      <c r="B4" s="1"/>
      <c r="C4" s="1"/>
      <c r="D4" s="2"/>
      <c r="E4" s="2"/>
      <c r="F4" s="60"/>
    </row>
    <row r="5" spans="1:6" ht="27" thickBot="1" x14ac:dyDescent="0.45">
      <c r="A5" s="141" t="s">
        <v>2</v>
      </c>
      <c r="B5" s="142"/>
      <c r="C5" s="105" t="s">
        <v>3</v>
      </c>
      <c r="D5" s="105" t="s">
        <v>4</v>
      </c>
      <c r="E5" s="105" t="s">
        <v>66</v>
      </c>
      <c r="F5" s="7" t="s">
        <v>5</v>
      </c>
    </row>
    <row r="6" spans="1:6" ht="66" x14ac:dyDescent="0.4">
      <c r="A6" s="126" t="s">
        <v>25</v>
      </c>
      <c r="B6" s="50" t="s">
        <v>70</v>
      </c>
      <c r="C6" s="51" t="s">
        <v>28</v>
      </c>
      <c r="D6" s="53" t="s">
        <v>13</v>
      </c>
      <c r="E6" s="55" t="s">
        <v>15</v>
      </c>
      <c r="F6" s="61" t="s">
        <v>117</v>
      </c>
    </row>
    <row r="7" spans="1:6" ht="39.6" x14ac:dyDescent="0.4">
      <c r="A7" s="127"/>
      <c r="B7" s="29" t="s">
        <v>71</v>
      </c>
      <c r="C7" s="49" t="s">
        <v>29</v>
      </c>
      <c r="D7" s="54" t="s">
        <v>27</v>
      </c>
      <c r="E7" s="55" t="s">
        <v>17</v>
      </c>
      <c r="F7" s="62" t="s">
        <v>118</v>
      </c>
    </row>
    <row r="8" spans="1:6" ht="66" x14ac:dyDescent="0.4">
      <c r="A8" s="128"/>
      <c r="B8" s="29" t="s">
        <v>72</v>
      </c>
      <c r="C8" s="80" t="s">
        <v>56</v>
      </c>
      <c r="D8" s="83" t="s">
        <v>63</v>
      </c>
      <c r="E8" s="42" t="s">
        <v>15</v>
      </c>
      <c r="F8" s="64" t="s">
        <v>92</v>
      </c>
    </row>
    <row r="9" spans="1:6" ht="118.8" x14ac:dyDescent="0.4">
      <c r="A9" s="129" t="s">
        <v>26</v>
      </c>
      <c r="B9" s="8" t="s">
        <v>73</v>
      </c>
      <c r="C9" s="52" t="s">
        <v>30</v>
      </c>
      <c r="D9" s="8" t="s">
        <v>27</v>
      </c>
      <c r="E9" s="8" t="s">
        <v>17</v>
      </c>
      <c r="F9" s="63" t="s">
        <v>119</v>
      </c>
    </row>
    <row r="10" spans="1:6" ht="66" x14ac:dyDescent="0.4">
      <c r="A10" s="130"/>
      <c r="B10" s="8" t="s">
        <v>74</v>
      </c>
      <c r="C10" s="52" t="s">
        <v>31</v>
      </c>
      <c r="D10" s="8" t="s">
        <v>27</v>
      </c>
      <c r="E10" s="8" t="s">
        <v>17</v>
      </c>
      <c r="F10" s="63" t="s">
        <v>120</v>
      </c>
    </row>
    <row r="11" spans="1:6" ht="52.8" x14ac:dyDescent="0.4">
      <c r="A11" s="130"/>
      <c r="B11" s="8" t="s">
        <v>75</v>
      </c>
      <c r="C11" s="52" t="s">
        <v>32</v>
      </c>
      <c r="D11" s="8" t="s">
        <v>27</v>
      </c>
      <c r="E11" s="8" t="s">
        <v>17</v>
      </c>
      <c r="F11" s="63" t="s">
        <v>121</v>
      </c>
    </row>
    <row r="12" spans="1:6" ht="39.6" x14ac:dyDescent="0.4">
      <c r="A12" s="130"/>
      <c r="B12" s="8" t="s">
        <v>76</v>
      </c>
      <c r="C12" s="52" t="s">
        <v>57</v>
      </c>
      <c r="D12" s="8" t="s">
        <v>63</v>
      </c>
      <c r="E12" s="8" t="s">
        <v>15</v>
      </c>
      <c r="F12" s="63" t="s">
        <v>122</v>
      </c>
    </row>
    <row r="13" spans="1:6" ht="39.6" x14ac:dyDescent="0.4">
      <c r="A13" s="130"/>
      <c r="B13" s="8" t="s">
        <v>77</v>
      </c>
      <c r="C13" s="52" t="s">
        <v>58</v>
      </c>
      <c r="D13" s="8" t="s">
        <v>63</v>
      </c>
      <c r="E13" s="8" t="s">
        <v>17</v>
      </c>
      <c r="F13" s="63" t="s">
        <v>123</v>
      </c>
    </row>
    <row r="14" spans="1:6" ht="79.2" x14ac:dyDescent="0.4">
      <c r="A14" s="131"/>
      <c r="B14" s="8" t="s">
        <v>78</v>
      </c>
      <c r="C14" s="52" t="s">
        <v>59</v>
      </c>
      <c r="D14" s="8" t="s">
        <v>64</v>
      </c>
      <c r="E14" s="8" t="s">
        <v>17</v>
      </c>
      <c r="F14" s="63" t="s">
        <v>124</v>
      </c>
    </row>
    <row r="15" spans="1:6" ht="39.6" x14ac:dyDescent="0.4">
      <c r="A15" s="132" t="s">
        <v>54</v>
      </c>
      <c r="B15" s="42" t="s">
        <v>43</v>
      </c>
      <c r="C15" s="80" t="s">
        <v>33</v>
      </c>
      <c r="D15" s="42" t="s">
        <v>27</v>
      </c>
      <c r="E15" s="42" t="s">
        <v>17</v>
      </c>
      <c r="F15" s="67" t="s">
        <v>125</v>
      </c>
    </row>
    <row r="16" spans="1:6" ht="39.6" x14ac:dyDescent="0.4">
      <c r="A16" s="127"/>
      <c r="B16" s="42" t="s">
        <v>44</v>
      </c>
      <c r="C16" s="80" t="s">
        <v>34</v>
      </c>
      <c r="D16" s="42" t="s">
        <v>27</v>
      </c>
      <c r="E16" s="42" t="s">
        <v>126</v>
      </c>
      <c r="F16" s="64" t="s">
        <v>127</v>
      </c>
    </row>
    <row r="17" spans="1:6" ht="52.8" x14ac:dyDescent="0.4">
      <c r="A17" s="128"/>
      <c r="B17" s="42" t="s">
        <v>45</v>
      </c>
      <c r="C17" s="80" t="s">
        <v>35</v>
      </c>
      <c r="D17" s="42" t="s">
        <v>27</v>
      </c>
      <c r="E17" s="42" t="s">
        <v>126</v>
      </c>
      <c r="F17" s="64" t="s">
        <v>128</v>
      </c>
    </row>
    <row r="18" spans="1:6" ht="39.6" x14ac:dyDescent="0.4">
      <c r="A18" s="130" t="s">
        <v>55</v>
      </c>
      <c r="B18" s="69" t="s">
        <v>46</v>
      </c>
      <c r="C18" s="52" t="s">
        <v>36</v>
      </c>
      <c r="D18" s="8" t="s">
        <v>27</v>
      </c>
      <c r="E18" s="8" t="s">
        <v>17</v>
      </c>
      <c r="F18" s="63" t="s">
        <v>129</v>
      </c>
    </row>
    <row r="19" spans="1:6" ht="39.6" x14ac:dyDescent="0.4">
      <c r="A19" s="130"/>
      <c r="B19" s="8" t="s">
        <v>47</v>
      </c>
      <c r="C19" s="52" t="s">
        <v>37</v>
      </c>
      <c r="D19" s="8" t="s">
        <v>27</v>
      </c>
      <c r="E19" s="8" t="s">
        <v>17</v>
      </c>
      <c r="F19" s="63" t="s">
        <v>130</v>
      </c>
    </row>
    <row r="20" spans="1:6" ht="66" x14ac:dyDescent="0.4">
      <c r="A20" s="130"/>
      <c r="B20" s="8" t="s">
        <v>49</v>
      </c>
      <c r="C20" s="52" t="s">
        <v>38</v>
      </c>
      <c r="D20" s="78" t="s">
        <v>27</v>
      </c>
      <c r="E20" s="8" t="s">
        <v>17</v>
      </c>
      <c r="F20" s="63" t="s">
        <v>131</v>
      </c>
    </row>
    <row r="21" spans="1:6" ht="66" x14ac:dyDescent="0.4">
      <c r="A21" s="130"/>
      <c r="B21" s="8" t="s">
        <v>50</v>
      </c>
      <c r="C21" s="52" t="s">
        <v>39</v>
      </c>
      <c r="D21" s="78" t="s">
        <v>27</v>
      </c>
      <c r="E21" s="8" t="s">
        <v>15</v>
      </c>
      <c r="F21" s="63" t="s">
        <v>132</v>
      </c>
    </row>
    <row r="22" spans="1:6" ht="52.8" x14ac:dyDescent="0.4">
      <c r="A22" s="130"/>
      <c r="B22" s="8" t="s">
        <v>51</v>
      </c>
      <c r="C22" s="52" t="s">
        <v>40</v>
      </c>
      <c r="D22" s="78" t="s">
        <v>27</v>
      </c>
      <c r="E22" s="8" t="s">
        <v>17</v>
      </c>
      <c r="F22" s="63" t="s">
        <v>133</v>
      </c>
    </row>
    <row r="23" spans="1:6" ht="66" x14ac:dyDescent="0.4">
      <c r="A23" s="130"/>
      <c r="B23" s="8" t="s">
        <v>52</v>
      </c>
      <c r="C23" s="77" t="s">
        <v>48</v>
      </c>
      <c r="D23" s="78" t="s">
        <v>27</v>
      </c>
      <c r="E23" s="8" t="s">
        <v>17</v>
      </c>
      <c r="F23" s="63" t="s">
        <v>134</v>
      </c>
    </row>
    <row r="24" spans="1:6" ht="39.6" x14ac:dyDescent="0.4">
      <c r="A24" s="130"/>
      <c r="B24" s="8" t="s">
        <v>53</v>
      </c>
      <c r="C24" s="77" t="s">
        <v>61</v>
      </c>
      <c r="D24" s="78" t="s">
        <v>63</v>
      </c>
      <c r="E24" s="8" t="s">
        <v>17</v>
      </c>
      <c r="F24" s="63" t="s">
        <v>91</v>
      </c>
    </row>
    <row r="25" spans="1:6" ht="40.200000000000003" thickBot="1" x14ac:dyDescent="0.45">
      <c r="A25" s="133"/>
      <c r="B25" s="56" t="s">
        <v>60</v>
      </c>
      <c r="C25" s="57" t="s">
        <v>62</v>
      </c>
      <c r="D25" s="56" t="s">
        <v>63</v>
      </c>
      <c r="E25" s="56" t="s">
        <v>17</v>
      </c>
      <c r="F25" s="65" t="s">
        <v>135</v>
      </c>
    </row>
  </sheetData>
  <mergeCells count="8">
    <mergeCell ref="A15:A17"/>
    <mergeCell ref="A18:A25"/>
    <mergeCell ref="A1:B1"/>
    <mergeCell ref="A2:B2"/>
    <mergeCell ref="A3:B3"/>
    <mergeCell ref="A5:B5"/>
    <mergeCell ref="A6:A8"/>
    <mergeCell ref="A9:A14"/>
  </mergeCells>
  <phoneticPr fontId="25" type="noConversion"/>
  <conditionalFormatting sqref="E1:E4 E26:E1048576">
    <cfRule type="cellIs" dxfId="61" priority="61" operator="equal">
      <formula>"취약"</formula>
    </cfRule>
    <cfRule type="cellIs" dxfId="60" priority="62" operator="equal">
      <formula>"양호"</formula>
    </cfRule>
  </conditionalFormatting>
  <conditionalFormatting sqref="E5">
    <cfRule type="cellIs" dxfId="59" priority="59" operator="equal">
      <formula>"○"</formula>
    </cfRule>
    <cfRule type="cellIs" dxfId="58" priority="60" operator="equal">
      <formula>"X"</formula>
    </cfRule>
  </conditionalFormatting>
  <conditionalFormatting sqref="E1:E5 E26:E1048576">
    <cfRule type="cellIs" dxfId="57" priority="57" operator="equal">
      <formula>"X"</formula>
    </cfRule>
    <cfRule type="cellIs" dxfId="56" priority="58" operator="equal">
      <formula>"○"</formula>
    </cfRule>
  </conditionalFormatting>
  <conditionalFormatting sqref="D9:D11">
    <cfRule type="cellIs" dxfId="55" priority="55" operator="equal">
      <formula>"취약"</formula>
    </cfRule>
    <cfRule type="cellIs" dxfId="54" priority="56" operator="equal">
      <formula>"양호"</formula>
    </cfRule>
  </conditionalFormatting>
  <conditionalFormatting sqref="D15:D24">
    <cfRule type="cellIs" dxfId="53" priority="53" operator="equal">
      <formula>"취약"</formula>
    </cfRule>
    <cfRule type="cellIs" dxfId="52" priority="54" operator="equal">
      <formula>"양호"</formula>
    </cfRule>
  </conditionalFormatting>
  <conditionalFormatting sqref="D25">
    <cfRule type="cellIs" dxfId="51" priority="51" operator="equal">
      <formula>"취약"</formula>
    </cfRule>
    <cfRule type="cellIs" dxfId="50" priority="52" operator="equal">
      <formula>"양호"</formula>
    </cfRule>
  </conditionalFormatting>
  <conditionalFormatting sqref="E8:F8">
    <cfRule type="cellIs" dxfId="49" priority="49" operator="equal">
      <formula>"취약"</formula>
    </cfRule>
    <cfRule type="cellIs" dxfId="48" priority="50" operator="equal">
      <formula>"양호"</formula>
    </cfRule>
  </conditionalFormatting>
  <conditionalFormatting sqref="E16:F16 E18">
    <cfRule type="cellIs" dxfId="47" priority="47" operator="equal">
      <formula>"취약"</formula>
    </cfRule>
    <cfRule type="cellIs" dxfId="46" priority="48" operator="equal">
      <formula>"양호"</formula>
    </cfRule>
  </conditionalFormatting>
  <conditionalFormatting sqref="E6">
    <cfRule type="cellIs" dxfId="45" priority="45" stopIfTrue="1" operator="equal">
      <formula>"취약"</formula>
    </cfRule>
    <cfRule type="cellIs" dxfId="44" priority="46" stopIfTrue="1" operator="equal">
      <formula>"양호"</formula>
    </cfRule>
  </conditionalFormatting>
  <conditionalFormatting sqref="F18">
    <cfRule type="cellIs" dxfId="43" priority="43" operator="equal">
      <formula>"취약"</formula>
    </cfRule>
    <cfRule type="cellIs" dxfId="42" priority="44" operator="equal">
      <formula>"양호"</formula>
    </cfRule>
  </conditionalFormatting>
  <conditionalFormatting sqref="E25:F25">
    <cfRule type="cellIs" dxfId="41" priority="41" operator="equal">
      <formula>"취약"</formula>
    </cfRule>
    <cfRule type="cellIs" dxfId="40" priority="42" operator="equal">
      <formula>"양호"</formula>
    </cfRule>
  </conditionalFormatting>
  <conditionalFormatting sqref="E19 E21 E23:E24">
    <cfRule type="cellIs" dxfId="39" priority="39" operator="equal">
      <formula>"취약"</formula>
    </cfRule>
    <cfRule type="cellIs" dxfId="38" priority="40" operator="equal">
      <formula>"양호"</formula>
    </cfRule>
  </conditionalFormatting>
  <conditionalFormatting sqref="F21 F23:F24">
    <cfRule type="cellIs" dxfId="37" priority="37" operator="equal">
      <formula>"취약"</formula>
    </cfRule>
    <cfRule type="cellIs" dxfId="36" priority="38" operator="equal">
      <formula>"양호"</formula>
    </cfRule>
  </conditionalFormatting>
  <conditionalFormatting sqref="E11:E12">
    <cfRule type="cellIs" dxfId="35" priority="35" operator="equal">
      <formula>"취약"</formula>
    </cfRule>
    <cfRule type="cellIs" dxfId="34" priority="36" operator="equal">
      <formula>"양호"</formula>
    </cfRule>
  </conditionalFormatting>
  <conditionalFormatting sqref="F11">
    <cfRule type="cellIs" dxfId="33" priority="33" operator="equal">
      <formula>"취약"</formula>
    </cfRule>
    <cfRule type="cellIs" dxfId="32" priority="34" operator="equal">
      <formula>"양호"</formula>
    </cfRule>
  </conditionalFormatting>
  <conditionalFormatting sqref="E10:F10">
    <cfRule type="cellIs" dxfId="31" priority="31" operator="equal">
      <formula>"취약"</formula>
    </cfRule>
    <cfRule type="cellIs" dxfId="30" priority="32" operator="equal">
      <formula>"양호"</formula>
    </cfRule>
  </conditionalFormatting>
  <conditionalFormatting sqref="E20">
    <cfRule type="cellIs" dxfId="29" priority="29" operator="equal">
      <formula>"취약"</formula>
    </cfRule>
    <cfRule type="cellIs" dxfId="28" priority="30" operator="equal">
      <formula>"양호"</formula>
    </cfRule>
  </conditionalFormatting>
  <conditionalFormatting sqref="F20">
    <cfRule type="cellIs" dxfId="27" priority="27" operator="equal">
      <formula>"취약"</formula>
    </cfRule>
    <cfRule type="cellIs" dxfId="26" priority="28" operator="equal">
      <formula>"양호"</formula>
    </cfRule>
  </conditionalFormatting>
  <conditionalFormatting sqref="E9">
    <cfRule type="cellIs" dxfId="25" priority="25" operator="equal">
      <formula>"취약"</formula>
    </cfRule>
    <cfRule type="cellIs" dxfId="24" priority="26" operator="equal">
      <formula>"양호"</formula>
    </cfRule>
  </conditionalFormatting>
  <conditionalFormatting sqref="F9">
    <cfRule type="cellIs" dxfId="23" priority="23" operator="equal">
      <formula>"취약"</formula>
    </cfRule>
    <cfRule type="cellIs" dxfId="22" priority="24" operator="equal">
      <formula>"양호"</formula>
    </cfRule>
  </conditionalFormatting>
  <conditionalFormatting sqref="E14:F14">
    <cfRule type="cellIs" dxfId="21" priority="21" operator="equal">
      <formula>"취약"</formula>
    </cfRule>
    <cfRule type="cellIs" dxfId="20" priority="22" operator="equal">
      <formula>"양호"</formula>
    </cfRule>
  </conditionalFormatting>
  <conditionalFormatting sqref="F12">
    <cfRule type="cellIs" dxfId="19" priority="19" operator="equal">
      <formula>"취약"</formula>
    </cfRule>
    <cfRule type="cellIs" dxfId="18" priority="20" operator="equal">
      <formula>"양호"</formula>
    </cfRule>
  </conditionalFormatting>
  <conditionalFormatting sqref="E22">
    <cfRule type="cellIs" dxfId="17" priority="17" operator="equal">
      <formula>"취약"</formula>
    </cfRule>
    <cfRule type="cellIs" dxfId="16" priority="18" operator="equal">
      <formula>"양호"</formula>
    </cfRule>
  </conditionalFormatting>
  <conditionalFormatting sqref="F22">
    <cfRule type="cellIs" dxfId="15" priority="15" operator="equal">
      <formula>"취약"</formula>
    </cfRule>
    <cfRule type="cellIs" dxfId="14" priority="16" operator="equal">
      <formula>"양호"</formula>
    </cfRule>
  </conditionalFormatting>
  <conditionalFormatting sqref="E7">
    <cfRule type="cellIs" dxfId="13" priority="13" stopIfTrue="1" operator="equal">
      <formula>"취약"</formula>
    </cfRule>
    <cfRule type="cellIs" dxfId="12" priority="14" stopIfTrue="1" operator="equal">
      <formula>"양호"</formula>
    </cfRule>
  </conditionalFormatting>
  <conditionalFormatting sqref="F17">
    <cfRule type="cellIs" dxfId="11" priority="11" operator="equal">
      <formula>"취약"</formula>
    </cfRule>
    <cfRule type="cellIs" dxfId="10" priority="12" operator="equal">
      <formula>"양호"</formula>
    </cfRule>
  </conditionalFormatting>
  <conditionalFormatting sqref="F13">
    <cfRule type="cellIs" dxfId="9" priority="9" operator="equal">
      <formula>"취약"</formula>
    </cfRule>
    <cfRule type="cellIs" dxfId="8" priority="10" operator="equal">
      <formula>"양호"</formula>
    </cfRule>
  </conditionalFormatting>
  <conditionalFormatting sqref="E15:F15">
    <cfRule type="cellIs" dxfId="7" priority="7" operator="equal">
      <formula>"취약"</formula>
    </cfRule>
    <cfRule type="cellIs" dxfId="6" priority="8" operator="equal">
      <formula>"양호"</formula>
    </cfRule>
  </conditionalFormatting>
  <conditionalFormatting sqref="E17">
    <cfRule type="cellIs" dxfId="5" priority="5" operator="equal">
      <formula>"취약"</formula>
    </cfRule>
    <cfRule type="cellIs" dxfId="4" priority="6" operator="equal">
      <formula>"양호"</formula>
    </cfRule>
  </conditionalFormatting>
  <conditionalFormatting sqref="E13">
    <cfRule type="cellIs" dxfId="3" priority="3" operator="equal">
      <formula>"취약"</formula>
    </cfRule>
    <cfRule type="cellIs" dxfId="2" priority="4" operator="equal">
      <formula>"양호"</formula>
    </cfRule>
  </conditionalFormatting>
  <conditionalFormatting sqref="F19">
    <cfRule type="cellIs" dxfId="1" priority="1" operator="equal">
      <formula>"취약"</formula>
    </cfRule>
    <cfRule type="cellIs" dxfId="0" priority="2" operator="equal">
      <formula>"양호"</formula>
    </cfRule>
  </conditionalFormatting>
  <pageMargins left="0.59055118110236227" right="0.59055118110236227" top="0.59055118110236227" bottom="0.59055118110236227" header="0.31496062992125984" footer="0.31496062992125984"/>
  <pageSetup paperSize="9" scale="79" fitToHeight="0" orientation="portrait" r:id="rId1"/>
  <headerFooter>
    <oddHeader>&amp;R&amp;"-,굵게"&amp;9사용자 PC 취약점 점검 상세 보고서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표지</vt:lpstr>
      <vt:lpstr>점검대상</vt:lpstr>
      <vt:lpstr>사용자PC요약</vt:lpstr>
      <vt:lpstr>Admin</vt:lpstr>
      <vt:lpstr>PC</vt:lpstr>
      <vt:lpstr>사용자PC요약!Print_Titles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tigerjh</dc:creator>
  <cp:lastModifiedBy>sohyun</cp:lastModifiedBy>
  <cp:lastPrinted>2017-01-26T04:45:10Z</cp:lastPrinted>
  <dcterms:created xsi:type="dcterms:W3CDTF">2012-11-28T05:37:09Z</dcterms:created>
  <dcterms:modified xsi:type="dcterms:W3CDTF">2018-10-12T13:24:00Z</dcterms:modified>
</cp:coreProperties>
</file>