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sohyun\Desktop\20181012_인프라진단교재작업\SS-SA_완료\Lab06\강사용\"/>
    </mc:Choice>
  </mc:AlternateContent>
  <bookViews>
    <workbookView xWindow="0" yWindow="0" windowWidth="13320" windowHeight="4116" tabRatio="916"/>
  </bookViews>
  <sheets>
    <sheet name="표지" sheetId="15" r:id="rId1"/>
    <sheet name="점검대상" sheetId="46" r:id="rId2"/>
    <sheet name="네트워크 점검요약" sheetId="47" r:id="rId3"/>
    <sheet name="R1" sheetId="61" r:id="rId4"/>
  </sheets>
  <definedNames>
    <definedName name="_xlnm._FilterDatabase" localSheetId="3" hidden="1">'R1'!$A$5:$H$5</definedName>
    <definedName name="_xlnm.Print_Titles" localSheetId="2">'네트워크 점검요약'!$A:$E,'네트워크 점검요약'!$3:$3</definedName>
  </definedNames>
  <calcPr calcId="152511"/>
</workbook>
</file>

<file path=xl/calcChain.xml><?xml version="1.0" encoding="utf-8"?>
<calcChain xmlns="http://schemas.openxmlformats.org/spreadsheetml/2006/main">
  <c r="C1" i="61" l="1"/>
  <c r="D4" i="46"/>
  <c r="E4" i="46"/>
  <c r="F3" i="47"/>
  <c r="E41" i="47" l="1"/>
  <c r="E40" i="47"/>
  <c r="E39" i="47"/>
  <c r="E38" i="47"/>
  <c r="E37" i="47"/>
  <c r="E36" i="47"/>
  <c r="E35" i="47"/>
  <c r="E34" i="47"/>
  <c r="E33" i="47"/>
  <c r="E32" i="47"/>
  <c r="E31" i="47"/>
  <c r="E30" i="47"/>
  <c r="E29" i="47"/>
  <c r="E28" i="47"/>
  <c r="E27" i="47"/>
  <c r="E26" i="47"/>
  <c r="E25" i="47"/>
  <c r="E24" i="47"/>
  <c r="E23" i="47"/>
  <c r="E22" i="47"/>
  <c r="E21" i="47"/>
  <c r="E20" i="47"/>
  <c r="E19" i="47"/>
  <c r="E18" i="47"/>
  <c r="E17" i="47"/>
  <c r="E16" i="47"/>
  <c r="E15" i="47"/>
  <c r="E14" i="47"/>
  <c r="E13" i="47"/>
  <c r="E45" i="47" s="1"/>
  <c r="E12" i="47"/>
  <c r="E11" i="47"/>
  <c r="E10" i="47"/>
  <c r="E9" i="47"/>
  <c r="E8" i="47"/>
  <c r="E7" i="47"/>
  <c r="E6" i="47"/>
  <c r="E5" i="47"/>
  <c r="E4" i="47"/>
  <c r="E43" i="47" l="1"/>
  <c r="E46" i="47"/>
  <c r="E44" i="47"/>
  <c r="E47" i="47"/>
  <c r="E48" i="47" l="1"/>
  <c r="F36" i="47" l="1"/>
  <c r="F25" i="47"/>
  <c r="F23" i="47"/>
  <c r="F32" i="47"/>
  <c r="F16" i="47"/>
  <c r="F24" i="47"/>
  <c r="F26" i="47"/>
  <c r="F17" i="47"/>
  <c r="F29" i="47"/>
  <c r="F41" i="47"/>
  <c r="F10" i="47"/>
  <c r="F4" i="47"/>
  <c r="F5" i="47"/>
  <c r="F38" i="47"/>
  <c r="F7" i="47"/>
  <c r="F12" i="47"/>
  <c r="F28" i="47"/>
  <c r="F30" i="47"/>
  <c r="F31" i="47"/>
  <c r="F19" i="47"/>
  <c r="F6" i="47"/>
  <c r="F37" i="47"/>
  <c r="F13" i="47"/>
  <c r="F27" i="47"/>
  <c r="F18" i="47"/>
  <c r="F15" i="47"/>
  <c r="F9" i="47"/>
  <c r="F8" i="47"/>
  <c r="F34" i="47"/>
  <c r="F39" i="47"/>
  <c r="F40" i="47"/>
  <c r="F35" i="47"/>
  <c r="F33" i="47"/>
  <c r="F21" i="47"/>
  <c r="F22" i="47"/>
  <c r="F11" i="47"/>
  <c r="F14" i="47"/>
  <c r="F20" i="47"/>
  <c r="H20" i="47" l="1"/>
  <c r="I20" i="47" s="1"/>
  <c r="G20" i="47"/>
  <c r="G14" i="47"/>
  <c r="H14" i="47"/>
  <c r="I14" i="47" s="1"/>
  <c r="H11" i="47"/>
  <c r="G11" i="47"/>
  <c r="I11" i="47" s="1"/>
  <c r="G22" i="47"/>
  <c r="H22" i="47"/>
  <c r="I22" i="47" s="1"/>
  <c r="H21" i="47"/>
  <c r="I21" i="47" s="1"/>
  <c r="G21" i="47"/>
  <c r="H33" i="47"/>
  <c r="G33" i="47"/>
  <c r="I33" i="47" s="1"/>
  <c r="G35" i="47"/>
  <c r="H35" i="47"/>
  <c r="I35" i="47"/>
  <c r="G40" i="47"/>
  <c r="H40" i="47"/>
  <c r="I40" i="47"/>
  <c r="H39" i="47"/>
  <c r="I39" i="47" s="1"/>
  <c r="G39" i="47"/>
  <c r="G34" i="47"/>
  <c r="I34" i="47" s="1"/>
  <c r="H34" i="47"/>
  <c r="G8" i="47"/>
  <c r="H8" i="47"/>
  <c r="H44" i="47" s="1"/>
  <c r="G9" i="47"/>
  <c r="H9" i="47"/>
  <c r="I9" i="47"/>
  <c r="H15" i="47"/>
  <c r="G15" i="47"/>
  <c r="I15" i="47"/>
  <c r="H18" i="47"/>
  <c r="G18" i="47"/>
  <c r="I18" i="47" s="1"/>
  <c r="G27" i="47"/>
  <c r="H27" i="47"/>
  <c r="I27" i="47"/>
  <c r="G13" i="47"/>
  <c r="G45" i="47" s="1"/>
  <c r="H13" i="47"/>
  <c r="H45" i="47" s="1"/>
  <c r="I13" i="47"/>
  <c r="I45" i="47" s="1"/>
  <c r="H37" i="47"/>
  <c r="I37" i="47" s="1"/>
  <c r="G37" i="47"/>
  <c r="H6" i="47"/>
  <c r="G6" i="47"/>
  <c r="I6" i="47" s="1"/>
  <c r="H19" i="47"/>
  <c r="G19" i="47"/>
  <c r="H31" i="47"/>
  <c r="G31" i="47"/>
  <c r="I31" i="47"/>
  <c r="G30" i="47"/>
  <c r="H30" i="47"/>
  <c r="I30" i="47"/>
  <c r="H28" i="47"/>
  <c r="G28" i="47"/>
  <c r="I28" i="47" s="1"/>
  <c r="G12" i="47"/>
  <c r="H12" i="47"/>
  <c r="I12" i="47"/>
  <c r="H7" i="47"/>
  <c r="G7" i="47"/>
  <c r="I7" i="47"/>
  <c r="H38" i="47"/>
  <c r="I38" i="47" s="1"/>
  <c r="G38" i="47"/>
  <c r="G5" i="47"/>
  <c r="I5" i="47" s="1"/>
  <c r="H5" i="47"/>
  <c r="G4" i="47"/>
  <c r="I4" i="47" s="1"/>
  <c r="F42" i="47"/>
  <c r="H4" i="47"/>
  <c r="G10" i="47"/>
  <c r="H10" i="47"/>
  <c r="I10" i="47"/>
  <c r="G41" i="47"/>
  <c r="H41" i="47"/>
  <c r="I41" i="47" s="1"/>
  <c r="G29" i="47"/>
  <c r="I29" i="47" s="1"/>
  <c r="H29" i="47"/>
  <c r="G17" i="47"/>
  <c r="H17" i="47"/>
  <c r="I17" i="47"/>
  <c r="G26" i="47"/>
  <c r="H26" i="47"/>
  <c r="I26" i="47"/>
  <c r="G24" i="47"/>
  <c r="I24" i="47" s="1"/>
  <c r="H24" i="47"/>
  <c r="H16" i="47"/>
  <c r="G16" i="47"/>
  <c r="I16" i="47" s="1"/>
  <c r="H32" i="47"/>
  <c r="G32" i="47"/>
  <c r="I32" i="47" s="1"/>
  <c r="G23" i="47"/>
  <c r="H23" i="47"/>
  <c r="I23" i="47"/>
  <c r="H25" i="47"/>
  <c r="G25" i="47"/>
  <c r="I25" i="47"/>
  <c r="H36" i="47"/>
  <c r="G36" i="47"/>
  <c r="I36" i="47" s="1"/>
  <c r="I43" i="47" l="1"/>
  <c r="I46" i="47"/>
  <c r="G44" i="47"/>
  <c r="D45" i="47"/>
  <c r="A45" i="47" s="1"/>
  <c r="F45" i="47"/>
  <c r="H46" i="47"/>
  <c r="G46" i="47"/>
  <c r="D46" i="47" s="1"/>
  <c r="A46" i="47" s="1"/>
  <c r="H47" i="47"/>
  <c r="G47" i="47"/>
  <c r="G48" i="47"/>
  <c r="G43" i="47"/>
  <c r="H48" i="47"/>
  <c r="H43" i="47"/>
  <c r="I19" i="47"/>
  <c r="I47" i="47" s="1"/>
  <c r="I8" i="47"/>
  <c r="I44" i="47" s="1"/>
  <c r="D43" i="47" l="1"/>
  <c r="A43" i="47" s="1"/>
  <c r="F43" i="47"/>
  <c r="F44" i="47"/>
  <c r="D44" i="47"/>
  <c r="A44" i="47" s="1"/>
  <c r="F47" i="47"/>
  <c r="D47" i="47"/>
  <c r="A47" i="47" s="1"/>
  <c r="I42" i="47"/>
  <c r="F46" i="47"/>
  <c r="F48" i="47"/>
  <c r="D48" i="47"/>
  <c r="I48" i="47"/>
</calcChain>
</file>

<file path=xl/sharedStrings.xml><?xml version="1.0" encoding="utf-8"?>
<sst xmlns="http://schemas.openxmlformats.org/spreadsheetml/2006/main" count="359" uniqueCount="197">
  <si>
    <t>HOSTNAME</t>
  </si>
  <si>
    <t>구분</t>
  </si>
  <si>
    <t>점 검 항 목</t>
  </si>
  <si>
    <t>위험도</t>
  </si>
  <si>
    <t>현재상태</t>
  </si>
  <si>
    <t>상</t>
  </si>
  <si>
    <t>중</t>
  </si>
  <si>
    <t>패스워드 복잡성 설정</t>
  </si>
  <si>
    <t>하</t>
  </si>
  <si>
    <t>Session Timeout 설정</t>
  </si>
  <si>
    <t>최신 보안 패치 및 벤더 권고사항 적용</t>
  </si>
  <si>
    <t>상</t>
    <phoneticPr fontId="32" type="noConversion"/>
  </si>
  <si>
    <t>No</t>
    <phoneticPr fontId="32" type="noConversion"/>
  </si>
  <si>
    <t>구분</t>
    <phoneticPr fontId="32" type="noConversion"/>
  </si>
  <si>
    <t>점검 대상</t>
    <phoneticPr fontId="32" type="noConversion"/>
  </si>
  <si>
    <t>비고</t>
    <phoneticPr fontId="32" type="noConversion"/>
  </si>
  <si>
    <t>네트워크 요약</t>
    <phoneticPr fontId="25" type="noConversion"/>
  </si>
  <si>
    <t>N-1</t>
  </si>
  <si>
    <t>패스워드 설정</t>
  </si>
  <si>
    <t>N-2</t>
  </si>
  <si>
    <t>N-3</t>
  </si>
  <si>
    <t>암호화된 패스워드 사용</t>
  </si>
  <si>
    <t>N-15</t>
  </si>
  <si>
    <t>N-4</t>
  </si>
  <si>
    <t>N-5</t>
  </si>
  <si>
    <t>VTY 접속 시 안전한 프로토콜 사용</t>
  </si>
  <si>
    <t>N-17</t>
  </si>
  <si>
    <t>불필요한 보조 입출력 포트 사용 금지</t>
  </si>
  <si>
    <t>N-18</t>
  </si>
  <si>
    <t>로그온 시 경고 메시지 설정</t>
  </si>
  <si>
    <t>N-6</t>
  </si>
  <si>
    <t>N-19</t>
  </si>
  <si>
    <t>원격 로그서버 사용</t>
  </si>
  <si>
    <t>N-20</t>
  </si>
  <si>
    <t>로깅 버퍼 크기 설정</t>
  </si>
  <si>
    <t>N-21</t>
  </si>
  <si>
    <t>정책에 따른 로깅 설정</t>
  </si>
  <si>
    <t>N-22</t>
  </si>
  <si>
    <t>NTP 서버 연동</t>
  </si>
  <si>
    <t>N-23</t>
  </si>
  <si>
    <t>timestamp 로그 설정</t>
  </si>
  <si>
    <t>N-7</t>
  </si>
  <si>
    <t>N-8</t>
  </si>
  <si>
    <t>SNMP Community String 복잡성 설정</t>
  </si>
  <si>
    <t>N-9</t>
  </si>
  <si>
    <t>SNMP ACL 설정</t>
  </si>
  <si>
    <t>N-10</t>
  </si>
  <si>
    <t>SNMP 커뮤니티 권한 설정</t>
  </si>
  <si>
    <t>TFTP 서비스 차단</t>
  </si>
  <si>
    <t>N-12</t>
  </si>
  <si>
    <t>N-13</t>
  </si>
  <si>
    <t>DDoS 공격 방어 설정</t>
  </si>
  <si>
    <t>N-14</t>
  </si>
  <si>
    <t>사용하지 않는 인터페이스의 shutdown 설정</t>
  </si>
  <si>
    <t>N-24</t>
  </si>
  <si>
    <t>N-25</t>
  </si>
  <si>
    <t>Finger 서비스 차단</t>
  </si>
  <si>
    <t>N-26</t>
  </si>
  <si>
    <t>N-27</t>
  </si>
  <si>
    <t>TCP/UDP small 서비스 차단</t>
  </si>
  <si>
    <t>N-28</t>
  </si>
  <si>
    <t>N-29</t>
  </si>
  <si>
    <t>CDP 서비스 차단</t>
  </si>
  <si>
    <t>N-30</t>
  </si>
  <si>
    <t>N-31</t>
  </si>
  <si>
    <t>N-32</t>
  </si>
  <si>
    <t>Proxy ARP 차단</t>
  </si>
  <si>
    <t>N-33</t>
  </si>
  <si>
    <t>N-34</t>
  </si>
  <si>
    <t>identd 서비스 차단</t>
  </si>
  <si>
    <t>N-35</t>
  </si>
  <si>
    <t>Domain lookup 차단</t>
  </si>
  <si>
    <t>N-36</t>
  </si>
  <si>
    <t>N-37</t>
  </si>
  <si>
    <t>스위치 허브 보안 강화</t>
  </si>
  <si>
    <t>계정
관리</t>
    <phoneticPr fontId="30" type="noConversion"/>
  </si>
  <si>
    <t>총점</t>
    <phoneticPr fontId="30" type="noConversion"/>
  </si>
  <si>
    <t>현재값</t>
    <phoneticPr fontId="25" type="noConversion"/>
  </si>
  <si>
    <t>취약</t>
    <phoneticPr fontId="25" type="noConversion"/>
  </si>
  <si>
    <t>Bootp 서비스 차단</t>
    <phoneticPr fontId="25" type="noConversion"/>
  </si>
  <si>
    <t>Directed-broadcast 차단</t>
    <phoneticPr fontId="25" type="noConversion"/>
  </si>
  <si>
    <t>ICMP unreachable, Redirect 차단</t>
    <phoneticPr fontId="25" type="noConversion"/>
  </si>
  <si>
    <t>mask-rely 차단</t>
    <phoneticPr fontId="25" type="noConversion"/>
  </si>
  <si>
    <t>상</t>
    <phoneticPr fontId="25" type="noConversion"/>
  </si>
  <si>
    <t>중</t>
    <phoneticPr fontId="25" type="noConversion"/>
  </si>
  <si>
    <t>기능
관리</t>
    <phoneticPr fontId="32" type="noConversion"/>
  </si>
  <si>
    <t>SNMP 서비스 확인</t>
    <phoneticPr fontId="25" type="noConversion"/>
  </si>
  <si>
    <t>웹 서비스 차단</t>
    <phoneticPr fontId="25" type="noConversion"/>
  </si>
  <si>
    <t>Source 라우팅 차단</t>
    <phoneticPr fontId="25" type="noConversion"/>
  </si>
  <si>
    <t>pad 차단</t>
    <phoneticPr fontId="25" type="noConversion"/>
  </si>
  <si>
    <t>하</t>
    <phoneticPr fontId="25" type="noConversion"/>
  </si>
  <si>
    <t>로그
관리</t>
    <phoneticPr fontId="30" type="noConversion"/>
  </si>
  <si>
    <t>N-16</t>
    <phoneticPr fontId="25" type="noConversion"/>
  </si>
  <si>
    <t>지수</t>
    <phoneticPr fontId="30" type="noConversion"/>
  </si>
  <si>
    <t>양호</t>
    <phoneticPr fontId="25" type="noConversion"/>
  </si>
  <si>
    <t>항목별 
취약점 개수</t>
    <phoneticPr fontId="25" type="noConversion"/>
  </si>
  <si>
    <t>장비 별 취약점 개수</t>
    <phoneticPr fontId="25" type="noConversion"/>
  </si>
  <si>
    <t>Spoofing 방지 필터링 적용</t>
    <phoneticPr fontId="25" type="noConversion"/>
  </si>
  <si>
    <t>N-38</t>
    <phoneticPr fontId="25" type="noConversion"/>
  </si>
  <si>
    <t>결과</t>
    <phoneticPr fontId="25" type="noConversion"/>
  </si>
  <si>
    <t>사용자/명령어 별 권한 수준 설정</t>
    <phoneticPr fontId="25" type="noConversion"/>
  </si>
  <si>
    <t>접근
관리</t>
    <phoneticPr fontId="32" type="noConversion"/>
  </si>
  <si>
    <t>VTY 접근(ACL) 설정</t>
    <phoneticPr fontId="25" type="noConversion"/>
  </si>
  <si>
    <t>패치
관리</t>
    <phoneticPr fontId="30" type="noConversion"/>
  </si>
  <si>
    <t>N-11</t>
    <phoneticPr fontId="25" type="noConversion"/>
  </si>
  <si>
    <t>제조사/모델</t>
    <phoneticPr fontId="32" type="noConversion"/>
  </si>
  <si>
    <t>버전</t>
    <phoneticPr fontId="25" type="noConversion"/>
  </si>
  <si>
    <t>최대값</t>
    <phoneticPr fontId="25" type="noConversion"/>
  </si>
  <si>
    <t>TCP keepalive 서비스 설정</t>
    <phoneticPr fontId="25" type="noConversion"/>
  </si>
  <si>
    <t>지수</t>
    <phoneticPr fontId="25" type="noConversion"/>
  </si>
  <si>
    <t>중</t>
    <phoneticPr fontId="32" type="noConversion"/>
  </si>
  <si>
    <t>하</t>
    <phoneticPr fontId="32" type="noConversion"/>
  </si>
  <si>
    <t>네트워크 취약점 점검 상세 보고서</t>
    <phoneticPr fontId="25" type="noConversion"/>
  </si>
  <si>
    <t>호스트명</t>
    <phoneticPr fontId="32" type="noConversion"/>
  </si>
  <si>
    <t xml:space="preserve">
mask-reply 서비스를 기본 값(비활성화)으로 설정하였으므로 양호
</t>
  </si>
  <si>
    <t xml:space="preserve">
TCP/UDP Small 서비스를 기본값(비활성화)으로 설정하였으므로 양호
</t>
  </si>
  <si>
    <t>N-03</t>
  </si>
  <si>
    <t>N-04</t>
  </si>
  <si>
    <t>N-06</t>
  </si>
  <si>
    <t>N-07</t>
  </si>
  <si>
    <t>N-08</t>
  </si>
  <si>
    <t>N-09</t>
  </si>
  <si>
    <t>모델</t>
    <phoneticPr fontId="25" type="noConversion"/>
  </si>
  <si>
    <t>Cisco 2620 XM</t>
    <phoneticPr fontId="25" type="noConversion"/>
  </si>
  <si>
    <t>버전</t>
    <phoneticPr fontId="25" type="noConversion"/>
  </si>
  <si>
    <t>결과</t>
    <phoneticPr fontId="25" type="noConversion"/>
  </si>
  <si>
    <t>계정
관리</t>
    <phoneticPr fontId="30" type="noConversion"/>
  </si>
  <si>
    <t>N-01</t>
    <phoneticPr fontId="25" type="noConversion"/>
  </si>
  <si>
    <t>상</t>
    <phoneticPr fontId="25" type="noConversion"/>
  </si>
  <si>
    <t>취약</t>
    <phoneticPr fontId="25" type="noConversion"/>
  </si>
  <si>
    <t xml:space="preserve">
장비 접속 패스워드는 설정되어 있으나 Enable 패스워드는 설정되지 않아 취약
</t>
    <phoneticPr fontId="25" type="noConversion"/>
  </si>
  <si>
    <t>N-02</t>
    <phoneticPr fontId="25" type="noConversion"/>
  </si>
  <si>
    <t>양호</t>
    <phoneticPr fontId="25" type="noConversion"/>
  </si>
  <si>
    <t xml:space="preserve">
영문, 숫자, 특수문자로 구성된 8자 이상의 패스워드이므로 양호
</t>
    <phoneticPr fontId="25" type="noConversion"/>
  </si>
  <si>
    <t>패스워드 암호화 설정이 되어 있지 않으므로 취약</t>
    <phoneticPr fontId="25" type="noConversion"/>
  </si>
  <si>
    <t>사용자/명령어 별 권한 수준 설정</t>
    <phoneticPr fontId="25" type="noConversion"/>
  </si>
  <si>
    <t>중</t>
    <phoneticPr fontId="25" type="noConversion"/>
  </si>
  <si>
    <t>N/A</t>
    <phoneticPr fontId="25" type="noConversion"/>
  </si>
  <si>
    <t xml:space="preserve">계정이 관리자 하나만 존재 </t>
    <phoneticPr fontId="25" type="noConversion"/>
  </si>
  <si>
    <t>접근
관리</t>
    <phoneticPr fontId="32" type="noConversion"/>
  </si>
  <si>
    <t>N-05</t>
    <phoneticPr fontId="25" type="noConversion"/>
  </si>
  <si>
    <t>VTY 접근(ACL) 설정</t>
    <phoneticPr fontId="25" type="noConversion"/>
  </si>
  <si>
    <t xml:space="preserve">
VTY 접속에 ACL이 적용되어 있지 않으므로 취약
</t>
    <phoneticPr fontId="25" type="noConversion"/>
  </si>
  <si>
    <t xml:space="preserve">
Session timeout이 지정되어 있지 않으므로 취약
exec-timeout 0 0
</t>
    <phoneticPr fontId="25" type="noConversion"/>
  </si>
  <si>
    <t xml:space="preserve">
VTY 접속 시 평문 프로토콜(telnet)을 이용한 접근을 허용하고 있으므로 취약
R1# sh ip ssh
SSH Disabled - version 1.99</t>
    <phoneticPr fontId="25" type="noConversion"/>
  </si>
  <si>
    <t>aux 포트에 대한 제한이 없으므로 취약</t>
    <phoneticPr fontId="25" type="noConversion"/>
  </si>
  <si>
    <t xml:space="preserve">
로그온 시 접근에 대한 경고 메시지를 설정하지 않았으므로 취약
</t>
    <phoneticPr fontId="25" type="noConversion"/>
  </si>
  <si>
    <t>패치
관리</t>
    <phoneticPr fontId="30" type="noConversion"/>
  </si>
  <si>
    <t xml:space="preserve">
해당 버전의 OS는 취약점이 도출된 버전으로써, IOS 버전 업데이트 권고
ver 12.2
</t>
    <phoneticPr fontId="25" type="noConversion"/>
  </si>
  <si>
    <t>로그
관리</t>
    <phoneticPr fontId="30" type="noConversion"/>
  </si>
  <si>
    <t>N-11</t>
    <phoneticPr fontId="25" type="noConversion"/>
  </si>
  <si>
    <t>원격 로그서버 사용</t>
    <phoneticPr fontId="25" type="noConversion"/>
  </si>
  <si>
    <t xml:space="preserve">
별도의 로그 서버를 두지 않고 있으므로 취약
</t>
    <phoneticPr fontId="25" type="noConversion"/>
  </si>
  <si>
    <t xml:space="preserve">
로깅 버퍼 크기 설정이 없으므로 취약
</t>
    <phoneticPr fontId="25" type="noConversion"/>
  </si>
  <si>
    <t xml:space="preserve">
로그 기록 정책을 수립하지 않았으므로 취약
</t>
    <phoneticPr fontId="25" type="noConversion"/>
  </si>
  <si>
    <t xml:space="preserve">
NTP 서버와의 시간 동기화를 설정하지 않고 있으므로 취약
</t>
    <phoneticPr fontId="25" type="noConversion"/>
  </si>
  <si>
    <t>N-15</t>
    <phoneticPr fontId="25" type="noConversion"/>
  </si>
  <si>
    <t>timestamp 로그 설정</t>
    <phoneticPr fontId="25" type="noConversion"/>
  </si>
  <si>
    <t>하</t>
    <phoneticPr fontId="25" type="noConversion"/>
  </si>
  <si>
    <t xml:space="preserve">
timestamp 로그 설정이 되어있지 않으므로 취약
no service timestamps log datetime msec
no service timestamps debug datetime msec
</t>
    <phoneticPr fontId="25" type="noConversion"/>
  </si>
  <si>
    <t>기능
관리</t>
    <phoneticPr fontId="32" type="noConversion"/>
  </si>
  <si>
    <t>N-16</t>
    <phoneticPr fontId="25" type="noConversion"/>
  </si>
  <si>
    <t>SNMP 서비스 확인</t>
    <phoneticPr fontId="25" type="noConversion"/>
  </si>
  <si>
    <t xml:space="preserve">
사용하지 않는 SNMP가 구동중이므로 취약
</t>
    <phoneticPr fontId="25" type="noConversion"/>
  </si>
  <si>
    <t xml:space="preserve">
매우 단순한 Community String을 사용하고 있으므로 취약
snmp-server community public RW
</t>
    <phoneticPr fontId="25" type="noConversion"/>
  </si>
  <si>
    <t>SNMP ACL에 대한 설정이 없으므로 취약</t>
    <phoneticPr fontId="25" type="noConversion"/>
  </si>
  <si>
    <t xml:space="preserve">
SNMP 커뮤니티 권한을 RW로 설정하였으므로 취약
snmp-server community public RW
</t>
    <phoneticPr fontId="25" type="noConversion"/>
  </si>
  <si>
    <t xml:space="preserve">
TFTP 서비스를 기본값(비활성화)으로 설정하였으므로 양호
</t>
    <phoneticPr fontId="25" type="noConversion"/>
  </si>
  <si>
    <t>Spoofing 방지 필터링 적용</t>
    <phoneticPr fontId="25" type="noConversion"/>
  </si>
  <si>
    <t xml:space="preserve">
Source IP 설정에 대한 ACL이 없으므로 취약
</t>
    <phoneticPr fontId="25" type="noConversion"/>
  </si>
  <si>
    <t xml:space="preserve">
DDoS 공격 방어 설정에 대한 ACL이 없으므로 취약
</t>
    <phoneticPr fontId="25" type="noConversion"/>
  </si>
  <si>
    <t>연결되어 있는 인터페이스는 모두 사용중이므로 양호</t>
    <phoneticPr fontId="25" type="noConversion"/>
  </si>
  <si>
    <t>TCP keepalive 서비스 설정</t>
    <phoneticPr fontId="25" type="noConversion"/>
  </si>
  <si>
    <t xml:space="preserve">
TCP keepalive 서비스를 기본값(활성화)으로 설정하였으므로 양호
</t>
    <phoneticPr fontId="25" type="noConversion"/>
  </si>
  <si>
    <t>finger 서비스를 기본값(비활성화)으로 설정하였으므로 양호</t>
    <phoneticPr fontId="25" type="noConversion"/>
  </si>
  <si>
    <t>웹 서비스 차단</t>
    <phoneticPr fontId="25" type="noConversion"/>
  </si>
  <si>
    <t xml:space="preserve">
웹 서비스를 기본값(비활성화)으로 설정하였으므로 양호
</t>
    <phoneticPr fontId="25" type="noConversion"/>
  </si>
  <si>
    <t>Bootp 서비스 차단</t>
    <phoneticPr fontId="25" type="noConversion"/>
  </si>
  <si>
    <t>Bootp 서비스를 기본값(비활성화)으로 설정하였으므로 양호</t>
    <phoneticPr fontId="25" type="noConversion"/>
  </si>
  <si>
    <t xml:space="preserve">
CDP 서비스를 제한하지 않았으므로 취약
</t>
    <phoneticPr fontId="25" type="noConversion"/>
  </si>
  <si>
    <t>Directed-broadcast 차단</t>
    <phoneticPr fontId="25" type="noConversion"/>
  </si>
  <si>
    <t xml:space="preserve">
Directed-broadcast 서비스를 기본값(비활성화)으로 설정하였으므로 양호
</t>
    <phoneticPr fontId="25" type="noConversion"/>
  </si>
  <si>
    <t>Source 라우팅 차단</t>
    <phoneticPr fontId="25" type="noConversion"/>
  </si>
  <si>
    <t xml:space="preserve">
source-route 서비스를 기본값(비활성화)으로 설정하였으므로 양호
</t>
    <phoneticPr fontId="25" type="noConversion"/>
  </si>
  <si>
    <t xml:space="preserve">
Proxy ARP 서비스를 제한하지 않았으므로 취약
</t>
    <phoneticPr fontId="25" type="noConversion"/>
  </si>
  <si>
    <t>ICMP unreachable,  Redirect 차단</t>
    <phoneticPr fontId="25" type="noConversion"/>
  </si>
  <si>
    <t xml:space="preserve">
ICMP unreachable 서비스를 기본값(비활성화)으로 설정하였으므로 양호
</t>
    <phoneticPr fontId="25" type="noConversion"/>
  </si>
  <si>
    <t xml:space="preserve">
identd 서비스를 기본 값(비활성화)으로 설정하였으므로 양호
</t>
    <phoneticPr fontId="25" type="noConversion"/>
  </si>
  <si>
    <t xml:space="preserve">
Domain lookup 서비스를 제한하지 않았으므로 취약
</t>
    <phoneticPr fontId="25" type="noConversion"/>
  </si>
  <si>
    <t>pad 차단</t>
    <phoneticPr fontId="25" type="noConversion"/>
  </si>
  <si>
    <t xml:space="preserve">
Pad 서비스를 기본값(비활성화)으로 설정하였으므로 양호
</t>
    <phoneticPr fontId="25" type="noConversion"/>
  </si>
  <si>
    <t>mask-reply 차단</t>
    <phoneticPr fontId="25" type="noConversion"/>
  </si>
  <si>
    <t>N-38</t>
    <phoneticPr fontId="25" type="noConversion"/>
  </si>
  <si>
    <t>스위치/허브 보안 설정</t>
    <phoneticPr fontId="25" type="noConversion"/>
  </si>
  <si>
    <t>라우터</t>
    <phoneticPr fontId="25" type="noConversion"/>
  </si>
  <si>
    <t>R1</t>
    <phoneticPr fontId="25" type="noConversion"/>
  </si>
  <si>
    <t>2018. 10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</si>
</sst>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&quot;₩&quot;#,##0.00;&quot;₩&quot;&quot;₩&quot;&quot;₩&quot;\!\-&quot;₩&quot;#,##0.00"/>
    <numFmt numFmtId="177" formatCode="&quot;₩&quot;#,##0.00;[Red]&quot;₩&quot;&quot;₩&quot;&quot;₩&quot;\!\-&quot;₩&quot;#,##0.00"/>
    <numFmt numFmtId="178" formatCode="&quot;$&quot;#.##"/>
    <numFmt numFmtId="179" formatCode="#,##0_);&quot;₩&quot;&quot;₩&quot;&quot;₩&quot;&quot;₩&quot;\(#,##0&quot;₩&quot;&quot;₩&quot;&quot;₩&quot;&quot;₩&quot;\)"/>
    <numFmt numFmtId="180" formatCode="_-* #,##0.00_-;&quot;₩&quot;\-* #,##0.00_-;_-* &quot;-&quot;??_-;_-@_-"/>
    <numFmt numFmtId="181" formatCode="_ * #,##0_ ;_ * \-#,##0_ ;_ * &quot;-&quot;_ ;_ @_ "/>
    <numFmt numFmtId="182" formatCode="_ * #,##0.00_ ;_ * \-#,##0.00_ ;_ * &quot;-&quot;??_ ;_ @_ "/>
    <numFmt numFmtId="183" formatCode="0_);[Red]\(0\)"/>
    <numFmt numFmtId="184" formatCode="0.0"/>
  </numFmts>
  <fonts count="53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2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ajor"/>
    </font>
    <font>
      <b/>
      <sz val="16"/>
      <name val="맑은 고딕"/>
      <family val="3"/>
      <charset val="129"/>
    </font>
    <font>
      <b/>
      <sz val="2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26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auto="1"/>
      </bottom>
      <diagonal/>
    </border>
    <border>
      <left style="dotted">
        <color indexed="64"/>
      </left>
      <right/>
      <top style="dotted">
        <color indexed="64"/>
      </top>
      <bottom style="medium">
        <color auto="1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ashed">
        <color indexed="64"/>
      </top>
      <bottom/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02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5" fillId="0" borderId="0"/>
    <xf numFmtId="0" fontId="45" fillId="0" borderId="0"/>
    <xf numFmtId="0" fontId="22" fillId="0" borderId="0"/>
    <xf numFmtId="0" fontId="22" fillId="0" borderId="0"/>
    <xf numFmtId="0" fontId="2" fillId="0" borderId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76" fontId="45" fillId="0" borderId="0" applyFont="0" applyFill="0" applyBorder="0" applyAlignment="0" applyProtection="0"/>
    <xf numFmtId="177" fontId="45" fillId="0" borderId="0" applyFont="0" applyFill="0" applyBorder="0" applyAlignment="0" applyProtection="0"/>
    <xf numFmtId="0" fontId="46" fillId="0" borderId="0"/>
    <xf numFmtId="0" fontId="22" fillId="0" borderId="0"/>
    <xf numFmtId="3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38" fontId="47" fillId="26" borderId="0" applyNumberFormat="0" applyBorder="0" applyAlignment="0" applyProtection="0"/>
    <xf numFmtId="0" fontId="48" fillId="0" borderId="29" applyNumberFormat="0" applyAlignment="0" applyProtection="0">
      <alignment horizontal="left" vertical="center"/>
    </xf>
    <xf numFmtId="0" fontId="48" fillId="0" borderId="30">
      <alignment horizontal="left" vertical="center"/>
    </xf>
    <xf numFmtId="0" fontId="49" fillId="0" borderId="0" applyNumberFormat="0" applyFill="0" applyBorder="0" applyAlignment="0" applyProtection="0"/>
    <xf numFmtId="10" fontId="47" fillId="27" borderId="28" applyNumberFormat="0" applyBorder="0" applyAlignment="0" applyProtection="0"/>
    <xf numFmtId="178" fontId="45" fillId="0" borderId="0"/>
    <xf numFmtId="179" fontId="2" fillId="0" borderId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80" fontId="1" fillId="0" borderId="31">
      <alignment horizontal="right"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52" fillId="0" borderId="0"/>
  </cellStyleXfs>
  <cellXfs count="163">
    <xf numFmtId="0" fontId="0" fillId="0" borderId="0" xfId="0">
      <alignment vertical="center"/>
    </xf>
    <xf numFmtId="0" fontId="26" fillId="0" borderId="0" xfId="50" applyFont="1">
      <alignment vertical="center"/>
    </xf>
    <xf numFmtId="0" fontId="28" fillId="0" borderId="0" xfId="50" applyFont="1" applyFill="1" applyBorder="1" applyAlignment="1">
      <alignment vertical="center"/>
    </xf>
    <xf numFmtId="0" fontId="28" fillId="0" borderId="0" xfId="50" applyFont="1" applyFill="1" applyBorder="1">
      <alignment vertical="center"/>
    </xf>
    <xf numFmtId="0" fontId="26" fillId="0" borderId="0" xfId="50" applyFont="1" applyAlignment="1">
      <alignment horizontal="center" vertical="center"/>
    </xf>
    <xf numFmtId="0" fontId="26" fillId="0" borderId="18" xfId="50" applyFont="1" applyFill="1" applyBorder="1" applyAlignment="1">
      <alignment horizontal="center" vertical="center"/>
    </xf>
    <xf numFmtId="0" fontId="31" fillId="0" borderId="0" xfId="0" applyFont="1">
      <alignment vertical="center"/>
    </xf>
    <xf numFmtId="0" fontId="27" fillId="24" borderId="24" xfId="50" applyFont="1" applyFill="1" applyBorder="1" applyAlignment="1">
      <alignment horizontal="center" vertical="center" wrapText="1"/>
    </xf>
    <xf numFmtId="0" fontId="31" fillId="24" borderId="11" xfId="0" applyFont="1" applyFill="1" applyBorder="1" applyAlignment="1">
      <alignment horizontal="center" vertical="center" wrapText="1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36" fillId="0" borderId="0" xfId="0" applyFont="1" applyAlignment="1">
      <alignment vertical="center"/>
    </xf>
    <xf numFmtId="0" fontId="0" fillId="0" borderId="0" xfId="0" applyAlignment="1">
      <alignment vertical="center"/>
    </xf>
    <xf numFmtId="0" fontId="35" fillId="0" borderId="0" xfId="0" applyFont="1">
      <alignment vertical="center"/>
    </xf>
    <xf numFmtId="0" fontId="33" fillId="0" borderId="22" xfId="50" applyFont="1" applyBorder="1" applyAlignment="1">
      <alignment horizontal="center" vertical="center" wrapText="1"/>
    </xf>
    <xf numFmtId="0" fontId="33" fillId="0" borderId="23" xfId="50" applyFont="1" applyBorder="1" applyAlignment="1">
      <alignment horizontal="center" vertical="center" wrapText="1"/>
    </xf>
    <xf numFmtId="0" fontId="33" fillId="0" borderId="24" xfId="50" applyFont="1" applyBorder="1" applyAlignment="1">
      <alignment horizontal="center" vertical="center" wrapText="1"/>
    </xf>
    <xf numFmtId="0" fontId="33" fillId="0" borderId="19" xfId="50" applyFont="1" applyBorder="1" applyAlignment="1">
      <alignment horizontal="center" vertical="center"/>
    </xf>
    <xf numFmtId="0" fontId="33" fillId="0" borderId="20" xfId="50" applyFont="1" applyBorder="1" applyAlignment="1">
      <alignment horizontal="center" vertical="center"/>
    </xf>
    <xf numFmtId="0" fontId="33" fillId="0" borderId="21" xfId="50" applyFont="1" applyBorder="1" applyAlignment="1">
      <alignment horizontal="center" vertical="center"/>
    </xf>
    <xf numFmtId="0" fontId="33" fillId="0" borderId="10" xfId="50" applyFont="1" applyBorder="1" applyAlignment="1">
      <alignment horizontal="center" vertical="center"/>
    </xf>
    <xf numFmtId="0" fontId="33" fillId="0" borderId="11" xfId="50" applyFont="1" applyBorder="1" applyAlignment="1">
      <alignment horizontal="center" vertical="center"/>
    </xf>
    <xf numFmtId="0" fontId="33" fillId="0" borderId="12" xfId="50" applyFont="1" applyBorder="1" applyAlignment="1">
      <alignment horizontal="center" vertical="center"/>
    </xf>
    <xf numFmtId="0" fontId="33" fillId="0" borderId="13" xfId="50" applyFont="1" applyBorder="1" applyAlignment="1">
      <alignment horizontal="center" vertical="center"/>
    </xf>
    <xf numFmtId="0" fontId="33" fillId="0" borderId="14" xfId="50" applyFont="1" applyBorder="1" applyAlignment="1">
      <alignment horizontal="center" vertical="center"/>
    </xf>
    <xf numFmtId="0" fontId="33" fillId="0" borderId="15" xfId="5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9" fillId="0" borderId="25" xfId="142" applyFont="1" applyBorder="1" applyAlignment="1">
      <alignment vertical="center"/>
    </xf>
    <xf numFmtId="0" fontId="35" fillId="24" borderId="11" xfId="0" applyFont="1" applyFill="1" applyBorder="1" applyAlignment="1">
      <alignment horizontal="center" vertical="center"/>
    </xf>
    <xf numFmtId="0" fontId="35" fillId="0" borderId="0" xfId="0" applyFont="1" applyFill="1">
      <alignment vertical="center"/>
    </xf>
    <xf numFmtId="9" fontId="31" fillId="24" borderId="17" xfId="141" applyFont="1" applyFill="1" applyBorder="1" applyAlignment="1">
      <alignment horizontal="center" vertical="center"/>
    </xf>
    <xf numFmtId="9" fontId="31" fillId="24" borderId="11" xfId="141" applyFont="1" applyFill="1" applyBorder="1" applyAlignment="1">
      <alignment horizontal="center" vertical="center"/>
    </xf>
    <xf numFmtId="0" fontId="31" fillId="0" borderId="17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justify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justify" vertical="center" wrapText="1"/>
    </xf>
    <xf numFmtId="0" fontId="31" fillId="24" borderId="11" xfId="0" applyFont="1" applyFill="1" applyBorder="1" applyAlignment="1">
      <alignment horizontal="justify" vertical="center" wrapText="1"/>
    </xf>
    <xf numFmtId="0" fontId="27" fillId="24" borderId="23" xfId="142" applyFont="1" applyFill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4" fillId="24" borderId="12" xfId="0" applyFont="1" applyFill="1" applyBorder="1" applyAlignment="1">
      <alignment vertical="center" wrapText="1"/>
    </xf>
    <xf numFmtId="9" fontId="31" fillId="24" borderId="17" xfId="141" applyNumberFormat="1" applyFont="1" applyFill="1" applyBorder="1" applyAlignment="1">
      <alignment horizontal="center" vertical="center"/>
    </xf>
    <xf numFmtId="9" fontId="31" fillId="24" borderId="11" xfId="141" applyNumberFormat="1" applyFont="1" applyFill="1" applyBorder="1" applyAlignment="1">
      <alignment horizontal="center" vertical="center"/>
    </xf>
    <xf numFmtId="9" fontId="31" fillId="25" borderId="14" xfId="141" applyNumberFormat="1" applyFont="1" applyFill="1" applyBorder="1" applyAlignment="1">
      <alignment horizontal="center" vertical="center"/>
    </xf>
    <xf numFmtId="0" fontId="31" fillId="24" borderId="11" xfId="0" applyFont="1" applyFill="1" applyBorder="1" applyAlignment="1">
      <alignment horizontal="center" vertical="center"/>
    </xf>
    <xf numFmtId="0" fontId="43" fillId="24" borderId="11" xfId="0" applyFont="1" applyFill="1" applyBorder="1" applyAlignment="1">
      <alignment horizontal="center" vertical="center"/>
    </xf>
    <xf numFmtId="9" fontId="31" fillId="25" borderId="14" xfId="141" applyFont="1" applyFill="1" applyBorder="1" applyAlignment="1">
      <alignment horizontal="center" vertical="center"/>
    </xf>
    <xf numFmtId="183" fontId="35" fillId="0" borderId="18" xfId="200" applyNumberFormat="1" applyFont="1" applyBorder="1" applyAlignment="1">
      <alignment horizontal="center" vertical="center"/>
    </xf>
    <xf numFmtId="183" fontId="35" fillId="0" borderId="12" xfId="200" applyNumberFormat="1" applyFont="1" applyBorder="1" applyAlignment="1">
      <alignment horizontal="center" vertical="center"/>
    </xf>
    <xf numFmtId="183" fontId="35" fillId="24" borderId="12" xfId="200" applyNumberFormat="1" applyFont="1" applyFill="1" applyBorder="1" applyAlignment="1">
      <alignment horizontal="center" vertical="center"/>
    </xf>
    <xf numFmtId="183" fontId="31" fillId="24" borderId="12" xfId="200" applyNumberFormat="1" applyFont="1" applyFill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5" fillId="24" borderId="12" xfId="0" applyFont="1" applyFill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183" fontId="31" fillId="24" borderId="18" xfId="141" applyNumberFormat="1" applyFont="1" applyFill="1" applyBorder="1" applyAlignment="1">
      <alignment horizontal="center" vertical="center"/>
    </xf>
    <xf numFmtId="183" fontId="31" fillId="24" borderId="12" xfId="141" applyNumberFormat="1" applyFont="1" applyFill="1" applyBorder="1" applyAlignment="1">
      <alignment horizontal="center" vertical="center"/>
    </xf>
    <xf numFmtId="183" fontId="31" fillId="25" borderId="15" xfId="141" applyNumberFormat="1" applyFont="1" applyFill="1" applyBorder="1" applyAlignment="1">
      <alignment horizontal="center" vertical="center"/>
    </xf>
    <xf numFmtId="0" fontId="26" fillId="0" borderId="15" xfId="50" applyFont="1" applyFill="1" applyBorder="1" applyAlignment="1">
      <alignment horizontal="center" vertical="center"/>
    </xf>
    <xf numFmtId="0" fontId="34" fillId="24" borderId="24" xfId="50" applyFont="1" applyFill="1" applyBorder="1" applyAlignment="1">
      <alignment horizontal="center" vertical="center" wrapText="1"/>
    </xf>
    <xf numFmtId="183" fontId="35" fillId="0" borderId="15" xfId="200" applyNumberFormat="1" applyFont="1" applyBorder="1" applyAlignment="1">
      <alignment horizontal="center" vertical="center"/>
    </xf>
    <xf numFmtId="0" fontId="31" fillId="28" borderId="11" xfId="0" applyFont="1" applyFill="1" applyBorder="1" applyAlignment="1">
      <alignment horizontal="center" vertical="center" wrapText="1"/>
    </xf>
    <xf numFmtId="0" fontId="31" fillId="28" borderId="11" xfId="0" applyFont="1" applyFill="1" applyBorder="1" applyAlignment="1">
      <alignment horizontal="justify" vertical="center" wrapText="1"/>
    </xf>
    <xf numFmtId="0" fontId="31" fillId="28" borderId="11" xfId="0" applyFont="1" applyFill="1" applyBorder="1" applyAlignment="1">
      <alignment horizontal="center" vertical="center"/>
    </xf>
    <xf numFmtId="0" fontId="44" fillId="28" borderId="12" xfId="0" applyFont="1" applyFill="1" applyBorder="1" applyAlignment="1">
      <alignment vertical="center" wrapText="1"/>
    </xf>
    <xf numFmtId="0" fontId="31" fillId="28" borderId="14" xfId="0" applyFont="1" applyFill="1" applyBorder="1" applyAlignment="1">
      <alignment horizontal="center" vertical="center" wrapText="1"/>
    </xf>
    <xf numFmtId="0" fontId="31" fillId="28" borderId="14" xfId="0" applyFont="1" applyFill="1" applyBorder="1" applyAlignment="1">
      <alignment horizontal="justify" vertical="center" wrapText="1"/>
    </xf>
    <xf numFmtId="0" fontId="31" fillId="28" borderId="14" xfId="0" applyFont="1" applyFill="1" applyBorder="1" applyAlignment="1">
      <alignment horizontal="center" vertical="center"/>
    </xf>
    <xf numFmtId="0" fontId="44" fillId="28" borderId="15" xfId="0" applyFont="1" applyFill="1" applyBorder="1" applyAlignment="1">
      <alignment vertical="center" wrapText="1"/>
    </xf>
    <xf numFmtId="0" fontId="35" fillId="0" borderId="17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1" fillId="28" borderId="11" xfId="0" applyFont="1" applyFill="1" applyBorder="1" applyAlignment="1">
      <alignment horizontal="left" vertical="center" wrapText="1"/>
    </xf>
    <xf numFmtId="0" fontId="31" fillId="24" borderId="18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5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51" fillId="0" borderId="33" xfId="0" applyFont="1" applyFill="1" applyBorder="1" applyAlignment="1">
      <alignment horizontal="center" vertical="center"/>
    </xf>
    <xf numFmtId="0" fontId="31" fillId="28" borderId="20" xfId="0" applyFont="1" applyFill="1" applyBorder="1" applyAlignment="1">
      <alignment horizontal="center" vertical="center" wrapText="1"/>
    </xf>
    <xf numFmtId="0" fontId="31" fillId="28" borderId="20" xfId="0" applyFont="1" applyFill="1" applyBorder="1" applyAlignment="1">
      <alignment horizontal="justify" vertical="center" wrapText="1"/>
    </xf>
    <xf numFmtId="0" fontId="31" fillId="28" borderId="33" xfId="0" applyFont="1" applyFill="1" applyBorder="1" applyAlignment="1">
      <alignment horizontal="center" vertical="center" wrapText="1"/>
    </xf>
    <xf numFmtId="0" fontId="31" fillId="28" borderId="38" xfId="0" applyFont="1" applyFill="1" applyBorder="1" applyAlignment="1">
      <alignment horizontal="center" vertical="center" wrapText="1"/>
    </xf>
    <xf numFmtId="0" fontId="31" fillId="28" borderId="33" xfId="0" applyFont="1" applyFill="1" applyBorder="1" applyAlignment="1">
      <alignment horizontal="justify" vertical="center" wrapText="1"/>
    </xf>
    <xf numFmtId="0" fontId="31" fillId="24" borderId="17" xfId="141" applyNumberFormat="1" applyFont="1" applyFill="1" applyBorder="1" applyAlignment="1">
      <alignment horizontal="center" vertical="center"/>
    </xf>
    <xf numFmtId="0" fontId="31" fillId="24" borderId="11" xfId="141" applyNumberFormat="1" applyFont="1" applyFill="1" applyBorder="1" applyAlignment="1">
      <alignment horizontal="center" vertical="center"/>
    </xf>
    <xf numFmtId="0" fontId="31" fillId="25" borderId="14" xfId="141" applyNumberFormat="1" applyFont="1" applyFill="1" applyBorder="1" applyAlignment="1">
      <alignment horizontal="center" vertical="center"/>
    </xf>
    <xf numFmtId="184" fontId="26" fillId="0" borderId="12" xfId="50" applyNumberFormat="1" applyFont="1" applyFill="1" applyBorder="1" applyAlignment="1">
      <alignment horizontal="center" vertical="center"/>
    </xf>
    <xf numFmtId="0" fontId="31" fillId="28" borderId="39" xfId="0" applyFont="1" applyFill="1" applyBorder="1" applyAlignment="1">
      <alignment horizontal="center" vertical="center" wrapText="1"/>
    </xf>
    <xf numFmtId="0" fontId="44" fillId="28" borderId="12" xfId="0" applyFont="1" applyFill="1" applyBorder="1" applyAlignment="1">
      <alignment horizontal="left" vertical="center" wrapText="1"/>
    </xf>
    <xf numFmtId="0" fontId="44" fillId="28" borderId="18" xfId="0" applyFont="1" applyFill="1" applyBorder="1" applyAlignment="1">
      <alignment vertical="center" wrapText="1"/>
    </xf>
    <xf numFmtId="0" fontId="31" fillId="25" borderId="14" xfId="0" applyFont="1" applyFill="1" applyBorder="1" applyAlignment="1">
      <alignment horizontal="center" vertical="center"/>
    </xf>
    <xf numFmtId="0" fontId="31" fillId="24" borderId="17" xfId="0" applyFont="1" applyFill="1" applyBorder="1" applyAlignment="1">
      <alignment horizontal="center" vertical="center"/>
    </xf>
    <xf numFmtId="0" fontId="34" fillId="24" borderId="23" xfId="50" applyFont="1" applyFill="1" applyBorder="1" applyAlignment="1">
      <alignment horizontal="center" vertical="center" wrapText="1"/>
    </xf>
    <xf numFmtId="0" fontId="26" fillId="0" borderId="10" xfId="50" applyFont="1" applyFill="1" applyBorder="1" applyAlignment="1">
      <alignment horizontal="center" vertical="center" wrapText="1"/>
    </xf>
    <xf numFmtId="0" fontId="44" fillId="0" borderId="11" xfId="0" applyFont="1" applyBorder="1" applyAlignment="1">
      <alignment horizontal="justify" vertical="center" wrapText="1"/>
    </xf>
    <xf numFmtId="0" fontId="44" fillId="24" borderId="11" xfId="0" applyFont="1" applyFill="1" applyBorder="1" applyAlignment="1">
      <alignment horizontal="justify" vertical="center" wrapText="1"/>
    </xf>
    <xf numFmtId="0" fontId="44" fillId="28" borderId="33" xfId="0" applyFont="1" applyFill="1" applyBorder="1" applyAlignment="1">
      <alignment horizontal="justify" vertical="center" wrapText="1"/>
    </xf>
    <xf numFmtId="0" fontId="44" fillId="28" borderId="11" xfId="0" applyFont="1" applyFill="1" applyBorder="1" applyAlignment="1">
      <alignment horizontal="justify" vertical="center" wrapText="1"/>
    </xf>
    <xf numFmtId="0" fontId="44" fillId="28" borderId="20" xfId="0" applyFont="1" applyFill="1" applyBorder="1" applyAlignment="1">
      <alignment horizontal="justify" vertical="center" wrapText="1"/>
    </xf>
    <xf numFmtId="0" fontId="44" fillId="28" borderId="37" xfId="0" applyFont="1" applyFill="1" applyBorder="1" applyAlignment="1">
      <alignment horizontal="justify" vertical="center" wrapText="1"/>
    </xf>
    <xf numFmtId="0" fontId="44" fillId="28" borderId="21" xfId="0" applyFont="1" applyFill="1" applyBorder="1" applyAlignment="1">
      <alignment vertical="center" wrapText="1"/>
    </xf>
    <xf numFmtId="0" fontId="27" fillId="24" borderId="40" xfId="142" applyFont="1" applyFill="1" applyBorder="1" applyAlignment="1">
      <alignment horizontal="center" vertical="center"/>
    </xf>
    <xf numFmtId="0" fontId="27" fillId="24" borderId="41" xfId="142" applyFont="1" applyFill="1" applyBorder="1" applyAlignment="1">
      <alignment horizontal="center" vertical="center"/>
    </xf>
    <xf numFmtId="0" fontId="27" fillId="24" borderId="23" xfId="50" applyFont="1" applyFill="1" applyBorder="1" applyAlignment="1">
      <alignment horizontal="center" vertical="center" wrapText="1"/>
    </xf>
    <xf numFmtId="0" fontId="31" fillId="28" borderId="17" xfId="0" applyFont="1" applyFill="1" applyBorder="1" applyAlignment="1">
      <alignment horizontal="center" vertical="center" wrapText="1"/>
    </xf>
    <xf numFmtId="0" fontId="31" fillId="28" borderId="17" xfId="0" applyFont="1" applyFill="1" applyBorder="1" applyAlignment="1">
      <alignment horizontal="justify" vertical="center" wrapText="1"/>
    </xf>
    <xf numFmtId="0" fontId="31" fillId="24" borderId="0" xfId="0" applyFont="1" applyFill="1">
      <alignment vertical="center"/>
    </xf>
    <xf numFmtId="0" fontId="26" fillId="28" borderId="10" xfId="50" applyFont="1" applyFill="1" applyBorder="1" applyAlignment="1">
      <alignment horizontal="center" vertical="center" wrapText="1"/>
    </xf>
    <xf numFmtId="0" fontId="31" fillId="28" borderId="0" xfId="0" applyFont="1" applyFill="1">
      <alignment vertical="center"/>
    </xf>
    <xf numFmtId="0" fontId="31" fillId="28" borderId="0" xfId="0" applyFont="1" applyFill="1" applyAlignment="1">
      <alignment vertical="center" wrapText="1"/>
    </xf>
    <xf numFmtId="0" fontId="44" fillId="28" borderId="11" xfId="0" applyFont="1" applyFill="1" applyBorder="1" applyAlignment="1">
      <alignment horizontal="center" vertical="center"/>
    </xf>
    <xf numFmtId="0" fontId="26" fillId="0" borderId="42" xfId="142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 wrapText="1"/>
    </xf>
    <xf numFmtId="0" fontId="43" fillId="0" borderId="42" xfId="0" applyFont="1" applyBorder="1" applyAlignment="1">
      <alignment horizontal="center" vertical="center"/>
    </xf>
    <xf numFmtId="9" fontId="31" fillId="0" borderId="42" xfId="141" applyNumberFormat="1" applyFont="1" applyBorder="1" applyAlignment="1">
      <alignment horizontal="center" vertical="center"/>
    </xf>
    <xf numFmtId="0" fontId="26" fillId="0" borderId="43" xfId="142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 wrapText="1"/>
    </xf>
    <xf numFmtId="0" fontId="43" fillId="0" borderId="43" xfId="0" applyFont="1" applyBorder="1" applyAlignment="1">
      <alignment horizontal="center" vertical="center"/>
    </xf>
    <xf numFmtId="0" fontId="41" fillId="0" borderId="43" xfId="0" applyFont="1" applyFill="1" applyBorder="1" applyAlignment="1">
      <alignment horizontal="center" vertical="center" wrapText="1" readingOrder="1"/>
    </xf>
    <xf numFmtId="9" fontId="31" fillId="0" borderId="43" xfId="14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42" xfId="0" applyFont="1" applyFill="1" applyBorder="1" applyAlignment="1">
      <alignment horizontal="center" vertical="center" wrapText="1" readingOrder="1"/>
    </xf>
    <xf numFmtId="0" fontId="26" fillId="0" borderId="40" xfId="142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 wrapText="1"/>
    </xf>
    <xf numFmtId="0" fontId="43" fillId="0" borderId="23" xfId="0" applyFont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 wrapText="1" readingOrder="1"/>
    </xf>
    <xf numFmtId="9" fontId="31" fillId="0" borderId="41" xfId="141" applyNumberFormat="1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0" borderId="0" xfId="142" applyFont="1" applyBorder="1" applyAlignment="1">
      <alignment horizontal="left" vertical="center"/>
    </xf>
    <xf numFmtId="0" fontId="31" fillId="25" borderId="13" xfId="0" applyFont="1" applyFill="1" applyBorder="1" applyAlignment="1">
      <alignment horizontal="center" vertical="center"/>
    </xf>
    <xf numFmtId="0" fontId="31" fillId="25" borderId="14" xfId="0" applyFont="1" applyFill="1" applyBorder="1" applyAlignment="1">
      <alignment horizontal="center" vertical="center"/>
    </xf>
    <xf numFmtId="0" fontId="50" fillId="24" borderId="29" xfId="0" applyFont="1" applyFill="1" applyBorder="1" applyAlignment="1">
      <alignment horizontal="center" vertical="center"/>
    </xf>
    <xf numFmtId="0" fontId="31" fillId="24" borderId="16" xfId="0" applyFont="1" applyFill="1" applyBorder="1" applyAlignment="1">
      <alignment horizontal="center" vertical="center"/>
    </xf>
    <xf numFmtId="0" fontId="31" fillId="24" borderId="17" xfId="0" applyFont="1" applyFill="1" applyBorder="1" applyAlignment="1">
      <alignment horizontal="center" vertical="center"/>
    </xf>
    <xf numFmtId="0" fontId="31" fillId="24" borderId="3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26" fillId="28" borderId="35" xfId="50" applyFont="1" applyFill="1" applyBorder="1" applyAlignment="1">
      <alignment horizontal="center" vertical="center" wrapText="1"/>
    </xf>
    <xf numFmtId="0" fontId="26" fillId="28" borderId="36" xfId="50" applyFont="1" applyFill="1" applyBorder="1" applyAlignment="1">
      <alignment horizontal="center" vertical="center" wrapText="1"/>
    </xf>
    <xf numFmtId="0" fontId="38" fillId="0" borderId="0" xfId="0" applyFont="1" applyAlignment="1">
      <alignment horizontal="left" vertical="center"/>
    </xf>
    <xf numFmtId="0" fontId="34" fillId="24" borderId="22" xfId="50" applyFont="1" applyFill="1" applyBorder="1" applyAlignment="1">
      <alignment horizontal="center" vertical="center" wrapText="1"/>
    </xf>
    <xf numFmtId="0" fontId="34" fillId="24" borderId="23" xfId="50" applyFont="1" applyFill="1" applyBorder="1" applyAlignment="1">
      <alignment horizontal="center" vertical="center" wrapText="1"/>
    </xf>
    <xf numFmtId="0" fontId="26" fillId="0" borderId="16" xfId="50" applyFont="1" applyFill="1" applyBorder="1" applyAlignment="1">
      <alignment horizontal="center" vertical="center" wrapText="1"/>
    </xf>
    <xf numFmtId="0" fontId="26" fillId="0" borderId="10" xfId="50" applyFont="1" applyFill="1" applyBorder="1" applyAlignment="1">
      <alignment horizontal="center" vertical="center" wrapText="1"/>
    </xf>
    <xf numFmtId="0" fontId="26" fillId="24" borderId="11" xfId="50" applyFont="1" applyFill="1" applyBorder="1" applyAlignment="1">
      <alignment horizontal="center" vertical="center" wrapText="1"/>
    </xf>
    <xf numFmtId="0" fontId="26" fillId="24" borderId="34" xfId="50" applyFont="1" applyFill="1" applyBorder="1" applyAlignment="1">
      <alignment horizontal="center" vertical="center" wrapText="1"/>
    </xf>
    <xf numFmtId="0" fontId="26" fillId="24" borderId="35" xfId="50" applyFont="1" applyFill="1" applyBorder="1" applyAlignment="1">
      <alignment horizontal="center" vertical="center" wrapText="1"/>
    </xf>
    <xf numFmtId="0" fontId="26" fillId="24" borderId="19" xfId="50" applyFont="1" applyFill="1" applyBorder="1" applyAlignment="1">
      <alignment horizontal="center" vertical="center" wrapText="1"/>
    </xf>
    <xf numFmtId="0" fontId="27" fillId="24" borderId="16" xfId="50" applyFont="1" applyFill="1" applyBorder="1" applyAlignment="1">
      <alignment horizontal="center" vertical="center"/>
    </xf>
    <xf numFmtId="0" fontId="27" fillId="24" borderId="17" xfId="50" applyFont="1" applyFill="1" applyBorder="1" applyAlignment="1">
      <alignment horizontal="center" vertical="center"/>
    </xf>
    <xf numFmtId="0" fontId="27" fillId="24" borderId="10" xfId="50" applyFont="1" applyFill="1" applyBorder="1" applyAlignment="1">
      <alignment horizontal="center" vertical="center"/>
    </xf>
    <xf numFmtId="0" fontId="27" fillId="24" borderId="11" xfId="50" applyFont="1" applyFill="1" applyBorder="1" applyAlignment="1">
      <alignment horizontal="center" vertical="center"/>
    </xf>
    <xf numFmtId="0" fontId="27" fillId="24" borderId="13" xfId="50" applyFont="1" applyFill="1" applyBorder="1" applyAlignment="1">
      <alignment horizontal="center" vertical="center"/>
    </xf>
    <xf numFmtId="0" fontId="27" fillId="24" borderId="14" xfId="50" applyFont="1" applyFill="1" applyBorder="1" applyAlignment="1">
      <alignment horizontal="center" vertical="center"/>
    </xf>
    <xf numFmtId="0" fontId="27" fillId="24" borderId="22" xfId="50" applyFont="1" applyFill="1" applyBorder="1" applyAlignment="1">
      <alignment horizontal="center" vertical="center" wrapText="1"/>
    </xf>
    <xf numFmtId="0" fontId="27" fillId="24" borderId="23" xfId="50" applyFont="1" applyFill="1" applyBorder="1" applyAlignment="1">
      <alignment horizontal="center" vertical="center" wrapText="1"/>
    </xf>
    <xf numFmtId="0" fontId="26" fillId="28" borderId="16" xfId="50" applyFont="1" applyFill="1" applyBorder="1" applyAlignment="1">
      <alignment horizontal="center" vertical="center" wrapText="1"/>
    </xf>
    <xf numFmtId="0" fontId="26" fillId="28" borderId="10" xfId="50" applyFont="1" applyFill="1" applyBorder="1" applyAlignment="1">
      <alignment horizontal="center" vertical="center" wrapText="1"/>
    </xf>
    <xf numFmtId="0" fontId="26" fillId="24" borderId="10" xfId="50" applyFont="1" applyFill="1" applyBorder="1" applyAlignment="1">
      <alignment horizontal="center" vertical="center" wrapText="1"/>
    </xf>
  </cellXfs>
  <cellStyles count="202">
    <cellStyle name="??&amp;O?&amp;H?_x0008__x000f__x0007_?_x0007__x0001__x0001_" xfId="143"/>
    <cellStyle name="??&amp;O?&amp;H?_x0008_??_x0007__x0001__x0001_" xfId="144"/>
    <cellStyle name="?W?_laroux" xfId="145"/>
    <cellStyle name="_백화점 유지보수 내역" xfId="146"/>
    <cellStyle name="_보수명세3 2004년 롯데카드 장비 유지보수 내역v8_1" xfId="147"/>
    <cellStyle name="’E‰Y [0.00]_laroux" xfId="148"/>
    <cellStyle name="’E‰Y_laroux" xfId="149"/>
    <cellStyle name="20% - 강조색1 2" xfId="55"/>
    <cellStyle name="20% - 강조색1 3" xfId="2"/>
    <cellStyle name="20% - 강조색1 4" xfId="150"/>
    <cellStyle name="20% - 강조색2 2" xfId="56"/>
    <cellStyle name="20% - 강조색2 3" xfId="3"/>
    <cellStyle name="20% - 강조색2 4" xfId="151"/>
    <cellStyle name="20% - 강조색3 2" xfId="57"/>
    <cellStyle name="20% - 강조색3 3" xfId="4"/>
    <cellStyle name="20% - 강조색3 4" xfId="152"/>
    <cellStyle name="20% - 강조색4 2" xfId="58"/>
    <cellStyle name="20% - 강조색4 3" xfId="5"/>
    <cellStyle name="20% - 강조색4 4" xfId="153"/>
    <cellStyle name="20% - 강조색5 2" xfId="53"/>
    <cellStyle name="20% - 강조색5 3" xfId="6"/>
    <cellStyle name="20% - 강조색5 4" xfId="154"/>
    <cellStyle name="20% - 강조색6 2" xfId="59"/>
    <cellStyle name="20% - 강조색6 3" xfId="7"/>
    <cellStyle name="20% - 강조색6 4" xfId="155"/>
    <cellStyle name="40% - 강조색1 2" xfId="60"/>
    <cellStyle name="40% - 강조색1 3" xfId="8"/>
    <cellStyle name="40% - 강조색1 4" xfId="156"/>
    <cellStyle name="40% - 강조색2 2" xfId="61"/>
    <cellStyle name="40% - 강조색2 3" xfId="9"/>
    <cellStyle name="40% - 강조색2 4" xfId="157"/>
    <cellStyle name="40% - 강조색3 2" xfId="62"/>
    <cellStyle name="40% - 강조색3 3" xfId="10"/>
    <cellStyle name="40% - 강조색3 4" xfId="158"/>
    <cellStyle name="40% - 강조색4 2" xfId="63"/>
    <cellStyle name="40% - 강조색4 3" xfId="11"/>
    <cellStyle name="40% - 강조색4 4" xfId="159"/>
    <cellStyle name="40% - 강조색5 2" xfId="64"/>
    <cellStyle name="40% - 강조색5 3" xfId="12"/>
    <cellStyle name="40% - 강조색5 4" xfId="160"/>
    <cellStyle name="40% - 강조색6 2" xfId="65"/>
    <cellStyle name="40% - 강조색6 3" xfId="13"/>
    <cellStyle name="40% - 강조색6 4" xfId="161"/>
    <cellStyle name="60% - 강조색1 2" xfId="66"/>
    <cellStyle name="60% - 강조색1 3" xfId="14"/>
    <cellStyle name="60% - 강조색2 2" xfId="67"/>
    <cellStyle name="60% - 강조색2 3" xfId="15"/>
    <cellStyle name="60% - 강조색3 2" xfId="68"/>
    <cellStyle name="60% - 강조색3 3" xfId="16"/>
    <cellStyle name="60% - 강조색4 2" xfId="69"/>
    <cellStyle name="60% - 강조색4 3" xfId="17"/>
    <cellStyle name="60% - 강조색5 2" xfId="70"/>
    <cellStyle name="60% - 강조색5 3" xfId="18"/>
    <cellStyle name="60% - 강조색6 2" xfId="71"/>
    <cellStyle name="60% - 강조색6 3" xfId="19"/>
    <cellStyle name="AeE­ [0]_PERSONAL" xfId="162"/>
    <cellStyle name="AeE­_PERSONAL" xfId="163"/>
    <cellStyle name="ALIGNMENT" xfId="164"/>
    <cellStyle name="C￥AØ_PERSONAL" xfId="165"/>
    <cellStyle name="Comma [0]" xfId="166"/>
    <cellStyle name="Comma_제조1부1과 현황 " xfId="167"/>
    <cellStyle name="Currency [0]" xfId="168"/>
    <cellStyle name="Currency_제조1부1과 현황 " xfId="169"/>
    <cellStyle name="Grey" xfId="170"/>
    <cellStyle name="Header1" xfId="171"/>
    <cellStyle name="Header2" xfId="172"/>
    <cellStyle name="Hyperlink_NEGS" xfId="173"/>
    <cellStyle name="Input [yellow]" xfId="174"/>
    <cellStyle name="Normal - Style1" xfId="175"/>
    <cellStyle name="Normal_0315(96)" xfId="176"/>
    <cellStyle name="Œ…?æ맖?e [0.00]_laroux" xfId="177"/>
    <cellStyle name="Œ…?æ맖?e_laroux" xfId="178"/>
    <cellStyle name="Percent [2]" xfId="179"/>
    <cellStyle name="강조색1 2" xfId="72"/>
    <cellStyle name="강조색1 3" xfId="20"/>
    <cellStyle name="강조색2 2" xfId="73"/>
    <cellStyle name="강조색2 3" xfId="21"/>
    <cellStyle name="강조색3 2" xfId="74"/>
    <cellStyle name="강조색3 3" xfId="22"/>
    <cellStyle name="강조색4 2" xfId="75"/>
    <cellStyle name="강조색4 3" xfId="23"/>
    <cellStyle name="강조색5 2" xfId="76"/>
    <cellStyle name="강조색5 3" xfId="24"/>
    <cellStyle name="강조색6 2" xfId="77"/>
    <cellStyle name="강조색6 3" xfId="25"/>
    <cellStyle name="경고문 2" xfId="78"/>
    <cellStyle name="경고문 3" xfId="26"/>
    <cellStyle name="계산 2" xfId="79"/>
    <cellStyle name="계산 3" xfId="27"/>
    <cellStyle name="나쁨 2" xfId="80"/>
    <cellStyle name="나쁨 3" xfId="28"/>
    <cellStyle name="메모 2" xfId="81"/>
    <cellStyle name="메모 3" xfId="29"/>
    <cellStyle name="백분율" xfId="141" builtinId="5"/>
    <cellStyle name="백분율 2" xfId="52"/>
    <cellStyle name="백창콤마" xfId="180"/>
    <cellStyle name="보통 2" xfId="82"/>
    <cellStyle name="보통 3" xfId="30"/>
    <cellStyle name="설명 텍스트 2" xfId="83"/>
    <cellStyle name="설명 텍스트 3" xfId="31"/>
    <cellStyle name="셀 확인 2" xfId="84"/>
    <cellStyle name="셀 확인 3" xfId="32"/>
    <cellStyle name="쉼표 [0]" xfId="200" builtinId="6"/>
    <cellStyle name="쉼표 [0] 2" xfId="85"/>
    <cellStyle name="스타일 1" xfId="33"/>
    <cellStyle name="스타일 1 2" xfId="86"/>
    <cellStyle name="연결된 셀 2" xfId="87"/>
    <cellStyle name="연결된 셀 3" xfId="34"/>
    <cellStyle name="요약 2" xfId="88"/>
    <cellStyle name="요약 3" xfId="35"/>
    <cellStyle name="입력 2" xfId="89"/>
    <cellStyle name="입력 3" xfId="36"/>
    <cellStyle name="제목 1 2" xfId="90"/>
    <cellStyle name="제목 1 3" xfId="38"/>
    <cellStyle name="제목 2 2" xfId="91"/>
    <cellStyle name="제목 2 3" xfId="39"/>
    <cellStyle name="제목 3 2" xfId="92"/>
    <cellStyle name="제목 3 2 2" xfId="181"/>
    <cellStyle name="제목 3 2 3" xfId="182"/>
    <cellStyle name="제목 3 3" xfId="40"/>
    <cellStyle name="제목 3 4" xfId="183"/>
    <cellStyle name="제목 3 5" xfId="184"/>
    <cellStyle name="제목 4 2" xfId="93"/>
    <cellStyle name="제목 4 3" xfId="41"/>
    <cellStyle name="제목 5" xfId="94"/>
    <cellStyle name="제목 6" xfId="37"/>
    <cellStyle name="좋음 2" xfId="95"/>
    <cellStyle name="좋음 3" xfId="42"/>
    <cellStyle name="출력 2" xfId="96"/>
    <cellStyle name="출력 3" xfId="43"/>
    <cellStyle name="콤마 [0]_0e82ylkxXssowSHLUGHT4e8Qq" xfId="185"/>
    <cellStyle name="콤마_0e82ylkxXssowSHLUGHT4e8Qq" xfId="186"/>
    <cellStyle name="표준" xfId="0" builtinId="0"/>
    <cellStyle name="표준 10" xfId="97"/>
    <cellStyle name="표준 10 2" xfId="187"/>
    <cellStyle name="표준 10 3" xfId="188"/>
    <cellStyle name="표준 11" xfId="98"/>
    <cellStyle name="표준 113" xfId="201"/>
    <cellStyle name="표준 12" xfId="99"/>
    <cellStyle name="표준 13" xfId="100"/>
    <cellStyle name="표준 14" xfId="54"/>
    <cellStyle name="표준 15" xfId="101"/>
    <cellStyle name="표준 15 2" xfId="102"/>
    <cellStyle name="표준 16" xfId="103"/>
    <cellStyle name="표준 17" xfId="104"/>
    <cellStyle name="표준 18" xfId="105"/>
    <cellStyle name="표준 19" xfId="106"/>
    <cellStyle name="표준 2" xfId="44"/>
    <cellStyle name="표준 2 2" xfId="107"/>
    <cellStyle name="표준 2 2 2" xfId="108"/>
    <cellStyle name="표준 2 3" xfId="51"/>
    <cellStyle name="표준 2 4" xfId="109"/>
    <cellStyle name="표준 2 5" xfId="110"/>
    <cellStyle name="표준 20" xfId="111"/>
    <cellStyle name="표준 21" xfId="112"/>
    <cellStyle name="표준 22" xfId="113"/>
    <cellStyle name="표준 23" xfId="1"/>
    <cellStyle name="표준 24" xfId="114"/>
    <cellStyle name="표준 25" xfId="115"/>
    <cellStyle name="표준 29" xfId="116"/>
    <cellStyle name="표준 3" xfId="45"/>
    <cellStyle name="표준 3 2" xfId="117"/>
    <cellStyle name="표준 3 2 2" xfId="189"/>
    <cellStyle name="표준 3 2 2 2" xfId="190"/>
    <cellStyle name="표준 3 2 3" xfId="191"/>
    <cellStyle name="표준 3 2 4" xfId="192"/>
    <cellStyle name="표준 3 2 5" xfId="193"/>
    <cellStyle name="표준 3 3" xfId="194"/>
    <cellStyle name="표준 30" xfId="118"/>
    <cellStyle name="표준 31" xfId="119"/>
    <cellStyle name="표준 32" xfId="120"/>
    <cellStyle name="표준 33" xfId="121"/>
    <cellStyle name="표준 34" xfId="122"/>
    <cellStyle name="표준 35" xfId="123"/>
    <cellStyle name="표준 36" xfId="124"/>
    <cellStyle name="표준 37" xfId="125"/>
    <cellStyle name="표준 38" xfId="126"/>
    <cellStyle name="표준 39" xfId="127"/>
    <cellStyle name="표준 4" xfId="46"/>
    <cellStyle name="표준 4 2" xfId="128"/>
    <cellStyle name="표준 4 3" xfId="129"/>
    <cellStyle name="표준 40" xfId="130"/>
    <cellStyle name="표준 5" xfId="47"/>
    <cellStyle name="표준 5 2" xfId="131"/>
    <cellStyle name="표준 5 3" xfId="132"/>
    <cellStyle name="표준 5 4" xfId="133"/>
    <cellStyle name="표준 6" xfId="48"/>
    <cellStyle name="표준 6 2" xfId="134"/>
    <cellStyle name="표준 6 3" xfId="135"/>
    <cellStyle name="표준 6 4" xfId="136"/>
    <cellStyle name="표준 7" xfId="49"/>
    <cellStyle name="표준 7 2" xfId="137"/>
    <cellStyle name="표준 7 3" xfId="138"/>
    <cellStyle name="표준 8" xfId="139"/>
    <cellStyle name="표준 9" xfId="140"/>
    <cellStyle name="표준 9 2" xfId="195"/>
    <cellStyle name="표준 9 2 2" xfId="196"/>
    <cellStyle name="표준 9 3" xfId="197"/>
    <cellStyle name="표준 9 4" xfId="198"/>
    <cellStyle name="표준 9 5" xfId="199"/>
    <cellStyle name="표준_서버 취약점 진단 요약보고서_기간계업무_계정계서버_1" xfId="142"/>
    <cellStyle name="표준_정보통신부_취약점진단결과_우체국금융_서버_0708_v0.7" xfId="50"/>
  </cellStyles>
  <dxfs count="99"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/>
        <i/>
        <color theme="9" tint="-0.499984740745262"/>
      </font>
    </dxf>
    <dxf>
      <font>
        <b val="0"/>
        <i val="0"/>
        <color auto="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52"/>
  <sheetViews>
    <sheetView showGridLines="0" tabSelected="1" view="pageLayout" zoomScale="85" zoomScalePageLayoutView="85" workbookViewId="0">
      <selection activeCell="I40" sqref="I40"/>
    </sheetView>
  </sheetViews>
  <sheetFormatPr defaultColWidth="5.59765625" defaultRowHeight="17.399999999999999" x14ac:dyDescent="0.4"/>
  <cols>
    <col min="1" max="1" width="9.69921875" customWidth="1"/>
    <col min="2" max="10" width="9.3984375" customWidth="1"/>
    <col min="11" max="11" width="9.59765625" customWidth="1"/>
  </cols>
  <sheetData>
    <row r="1" spans="1:11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1" spans="1:11" ht="18" thickBot="1" x14ac:dyDescent="0.45"/>
    <row r="22" spans="1:11" ht="66.75" customHeight="1" thickTop="1" thickBot="1" x14ac:dyDescent="0.45">
      <c r="A22" s="13"/>
      <c r="B22" s="131" t="s">
        <v>112</v>
      </c>
      <c r="C22" s="131"/>
      <c r="D22" s="131"/>
      <c r="E22" s="131"/>
      <c r="F22" s="131"/>
      <c r="G22" s="131"/>
      <c r="H22" s="131"/>
      <c r="I22" s="131"/>
      <c r="J22" s="131"/>
      <c r="K22" s="14"/>
    </row>
    <row r="23" spans="1:11" ht="18" thickTop="1" x14ac:dyDescent="0.4"/>
    <row r="36" spans="1:11" ht="41.25" customHeight="1" x14ac:dyDescent="0.4">
      <c r="A36" s="132" t="s">
        <v>196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</row>
    <row r="44" spans="1:11" x14ac:dyDescent="0.4">
      <c r="E44" s="12"/>
      <c r="F44" s="12"/>
      <c r="G44" s="12"/>
    </row>
    <row r="45" spans="1:11" x14ac:dyDescent="0.4">
      <c r="E45" s="12"/>
      <c r="F45" s="12"/>
      <c r="G45" s="12"/>
    </row>
    <row r="46" spans="1:11" x14ac:dyDescent="0.4">
      <c r="E46" s="12"/>
      <c r="F46" s="12"/>
      <c r="G46" s="12"/>
    </row>
    <row r="47" spans="1:11" x14ac:dyDescent="0.4">
      <c r="E47" s="12"/>
      <c r="F47" s="12"/>
      <c r="G47" s="12"/>
    </row>
    <row r="51" spans="1:11" x14ac:dyDescent="0.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 ht="18" thickBot="1" x14ac:dyDescent="0.4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</row>
  </sheetData>
  <mergeCells count="2">
    <mergeCell ref="B22:J22"/>
    <mergeCell ref="A36:K36"/>
  </mergeCells>
  <phoneticPr fontId="25" type="noConversion"/>
  <printOptions horizontalCentered="1"/>
  <pageMargins left="0.7" right="0.7" top="0.75" bottom="0.75" header="0.3" footer="0.3"/>
  <pageSetup paperSize="9" scale="77" orientation="portrait" r:id="rId1"/>
  <headerFooter>
    <oddHeader>&amp;L&amp;"-,굵게"보안 취약성 점검&amp;R&amp;"-,굵게"네트워크 취약점 점검 상세 보고서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view="pageLayout" zoomScaleNormal="115" zoomScaleSheetLayoutView="100" workbookViewId="0">
      <selection activeCell="F43" sqref="F43"/>
    </sheetView>
  </sheetViews>
  <sheetFormatPr defaultRowHeight="17.399999999999999" x14ac:dyDescent="0.4"/>
  <cols>
    <col min="1" max="1" width="6" customWidth="1"/>
    <col min="2" max="2" width="8.5" bestFit="1" customWidth="1"/>
    <col min="3" max="3" width="16.09765625" bestFit="1" customWidth="1"/>
    <col min="4" max="4" width="16.09765625" customWidth="1"/>
    <col min="5" max="5" width="10.69921875" customWidth="1"/>
    <col min="6" max="6" width="22" customWidth="1"/>
  </cols>
  <sheetData>
    <row r="1" spans="1:6" ht="30" x14ac:dyDescent="0.4">
      <c r="A1" s="133" t="s">
        <v>14</v>
      </c>
      <c r="B1" s="133"/>
      <c r="C1" s="133"/>
      <c r="D1" s="133"/>
      <c r="E1" s="133"/>
      <c r="F1" s="133"/>
    </row>
    <row r="2" spans="1:6" ht="6" customHeight="1" thickBot="1" x14ac:dyDescent="0.45">
      <c r="A2" s="29"/>
      <c r="B2" s="29"/>
      <c r="C2" s="29"/>
      <c r="D2" s="29"/>
      <c r="E2" s="29"/>
    </row>
    <row r="3" spans="1:6" s="6" customFormat="1" ht="18.75" customHeight="1" thickBot="1" x14ac:dyDescent="0.45">
      <c r="A3" s="105" t="s">
        <v>12</v>
      </c>
      <c r="B3" s="39" t="s">
        <v>13</v>
      </c>
      <c r="C3" s="39" t="s">
        <v>113</v>
      </c>
      <c r="D3" s="39" t="s">
        <v>105</v>
      </c>
      <c r="E3" s="39" t="s">
        <v>106</v>
      </c>
      <c r="F3" s="106" t="s">
        <v>15</v>
      </c>
    </row>
    <row r="4" spans="1:6" s="6" customFormat="1" ht="18.75" customHeight="1" thickBot="1" x14ac:dyDescent="0.45">
      <c r="A4" s="126">
        <v>1</v>
      </c>
      <c r="B4" s="127" t="s">
        <v>194</v>
      </c>
      <c r="C4" s="128" t="s">
        <v>195</v>
      </c>
      <c r="D4" s="129" t="str">
        <f ca="1">INDIRECT("'"&amp;INDIRECT("C"&amp;ROW())&amp;"'!C2")</f>
        <v>Cisco 2620 XM</v>
      </c>
      <c r="E4" s="129">
        <f ca="1">INDIRECT("'"&amp;INDIRECT("C"&amp;ROW())&amp;"'!C3")</f>
        <v>12.2</v>
      </c>
      <c r="F4" s="130"/>
    </row>
    <row r="5" spans="1:6" s="6" customFormat="1" ht="18.75" customHeight="1" x14ac:dyDescent="0.4">
      <c r="A5" s="115"/>
      <c r="B5" s="116"/>
      <c r="C5" s="117"/>
      <c r="D5" s="125"/>
      <c r="E5" s="125"/>
      <c r="F5" s="118"/>
    </row>
    <row r="6" spans="1:6" s="6" customFormat="1" ht="18.75" customHeight="1" x14ac:dyDescent="0.4">
      <c r="A6" s="119"/>
      <c r="B6" s="120"/>
      <c r="C6" s="121"/>
      <c r="D6" s="122"/>
      <c r="E6" s="122"/>
      <c r="F6" s="123"/>
    </row>
    <row r="7" spans="1:6" s="6" customFormat="1" ht="18.75" customHeight="1" x14ac:dyDescent="0.4">
      <c r="A7" s="119"/>
      <c r="B7" s="120"/>
      <c r="C7" s="121"/>
      <c r="D7" s="122"/>
      <c r="E7" s="122"/>
      <c r="F7" s="123"/>
    </row>
    <row r="8" spans="1:6" s="6" customFormat="1" ht="18.75" customHeight="1" x14ac:dyDescent="0.4">
      <c r="A8" s="119"/>
      <c r="B8" s="121"/>
      <c r="C8" s="121"/>
      <c r="D8" s="122"/>
      <c r="E8" s="122"/>
      <c r="F8" s="123"/>
    </row>
    <row r="9" spans="1:6" s="6" customFormat="1" ht="18.75" customHeight="1" x14ac:dyDescent="0.4">
      <c r="A9" s="119"/>
      <c r="B9" s="121"/>
      <c r="C9" s="121"/>
      <c r="D9" s="122"/>
      <c r="E9" s="122"/>
      <c r="F9" s="123"/>
    </row>
    <row r="10" spans="1:6" s="6" customFormat="1" ht="18.75" customHeight="1" x14ac:dyDescent="0.4">
      <c r="A10" s="119"/>
      <c r="B10" s="121"/>
      <c r="C10" s="121"/>
      <c r="D10" s="122"/>
      <c r="E10" s="122"/>
      <c r="F10" s="123"/>
    </row>
    <row r="11" spans="1:6" s="6" customFormat="1" ht="18.75" customHeight="1" x14ac:dyDescent="0.4">
      <c r="A11" s="119"/>
      <c r="B11" s="120"/>
      <c r="C11" s="124"/>
      <c r="D11" s="122"/>
      <c r="E11" s="122"/>
      <c r="F11" s="123"/>
    </row>
    <row r="12" spans="1:6" s="6" customFormat="1" ht="18.75" customHeight="1" x14ac:dyDescent="0.4">
      <c r="A12" s="119"/>
      <c r="B12" s="120"/>
      <c r="C12" s="124"/>
      <c r="D12" s="122"/>
      <c r="E12" s="122"/>
      <c r="F12" s="123"/>
    </row>
    <row r="13" spans="1:6" s="6" customFormat="1" ht="18.75" customHeight="1" x14ac:dyDescent="0.4">
      <c r="A13" s="119"/>
      <c r="B13" s="120"/>
      <c r="C13" s="124"/>
      <c r="D13" s="122"/>
      <c r="E13" s="122"/>
      <c r="F13" s="123"/>
    </row>
    <row r="14" spans="1:6" s="6" customFormat="1" ht="18.75" customHeight="1" x14ac:dyDescent="0.4">
      <c r="A14" s="119"/>
      <c r="B14" s="120"/>
      <c r="C14" s="121"/>
      <c r="D14" s="122"/>
      <c r="E14" s="122"/>
      <c r="F14" s="123"/>
    </row>
    <row r="15" spans="1:6" s="6" customFormat="1" ht="18.75" customHeight="1" x14ac:dyDescent="0.4">
      <c r="A15" s="119"/>
      <c r="B15" s="120"/>
      <c r="C15" s="121"/>
      <c r="D15" s="122"/>
      <c r="E15" s="122"/>
      <c r="F15" s="123"/>
    </row>
    <row r="16" spans="1:6" s="6" customFormat="1" ht="18.75" customHeight="1" x14ac:dyDescent="0.4">
      <c r="A16" s="119"/>
      <c r="B16" s="120"/>
      <c r="C16" s="121"/>
      <c r="D16" s="122"/>
      <c r="E16" s="122"/>
      <c r="F16" s="123"/>
    </row>
    <row r="17" spans="1:6" s="6" customFormat="1" ht="13.2" x14ac:dyDescent="0.4"/>
    <row r="18" spans="1:6" s="6" customFormat="1" ht="13.2" x14ac:dyDescent="0.4"/>
    <row r="19" spans="1:6" s="6" customFormat="1" ht="13.2" x14ac:dyDescent="0.4"/>
    <row r="20" spans="1:6" s="6" customFormat="1" ht="13.2" x14ac:dyDescent="0.4"/>
    <row r="21" spans="1:6" s="6" customFormat="1" ht="13.2" x14ac:dyDescent="0.4"/>
    <row r="22" spans="1:6" s="6" customFormat="1" ht="13.2" x14ac:dyDescent="0.4"/>
    <row r="23" spans="1:6" x14ac:dyDescent="0.4">
      <c r="A23" s="6"/>
      <c r="B23" s="6"/>
      <c r="C23" s="6"/>
      <c r="D23" s="6"/>
      <c r="E23" s="6"/>
      <c r="F23" s="6"/>
    </row>
  </sheetData>
  <mergeCells count="1">
    <mergeCell ref="A1:F1"/>
  </mergeCells>
  <phoneticPr fontId="25" type="noConversion"/>
  <printOptions horizontalCentered="1"/>
  <pageMargins left="0.59055118110236227" right="0.59055118110236227" top="0.59055118110236227" bottom="0.59055118110236227" header="0.31496062992125984" footer="0.31496062992125984"/>
  <pageSetup paperSize="9" orientation="portrait" r:id="rId1"/>
  <headerFooter>
    <oddHeader>&amp;L&amp;"-,굵게"&amp;9보안 취약성 점검&amp;R&amp;"-,굵게"&amp;9네트워크 취약점 점검 상세 보고서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zoomScale="70" zoomScaleNormal="7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16" sqref="J16"/>
    </sheetView>
  </sheetViews>
  <sheetFormatPr defaultColWidth="9" defaultRowHeight="13.2" x14ac:dyDescent="0.4"/>
  <cols>
    <col min="1" max="2" width="5.59765625" style="15" customWidth="1"/>
    <col min="3" max="3" width="38.69921875" style="15" customWidth="1"/>
    <col min="4" max="4" width="6" style="15" bestFit="1" customWidth="1"/>
    <col min="5" max="5" width="5" style="28" customWidth="1"/>
    <col min="6" max="6" width="15.59765625" style="28" customWidth="1"/>
    <col min="7" max="8" width="6" style="28" hidden="1" customWidth="1"/>
    <col min="9" max="16384" width="9" style="15"/>
  </cols>
  <sheetData>
    <row r="1" spans="1:9" ht="30" x14ac:dyDescent="0.4">
      <c r="A1" s="143" t="s">
        <v>16</v>
      </c>
      <c r="B1" s="143"/>
      <c r="C1" s="143"/>
      <c r="D1" s="143"/>
      <c r="E1" s="143"/>
    </row>
    <row r="2" spans="1:9" ht="6" customHeight="1" thickBot="1" x14ac:dyDescent="0.45"/>
    <row r="3" spans="1:9" ht="27" thickBot="1" x14ac:dyDescent="0.45">
      <c r="A3" s="144" t="s">
        <v>1</v>
      </c>
      <c r="B3" s="145"/>
      <c r="C3" s="96" t="s">
        <v>2</v>
      </c>
      <c r="D3" s="96" t="s">
        <v>3</v>
      </c>
      <c r="E3" s="96" t="s">
        <v>93</v>
      </c>
      <c r="F3" s="96" t="str">
        <f ca="1">INDIRECT("'"&amp;INDIRECT("점검대상!C"&amp;COLUMN()/3+2)&amp;"'!C1")</f>
        <v>R1</v>
      </c>
      <c r="G3" s="96" t="s">
        <v>107</v>
      </c>
      <c r="H3" s="63" t="s">
        <v>77</v>
      </c>
      <c r="I3" s="96" t="s">
        <v>95</v>
      </c>
    </row>
    <row r="4" spans="1:9" ht="12" customHeight="1" x14ac:dyDescent="0.4">
      <c r="A4" s="146" t="s">
        <v>75</v>
      </c>
      <c r="B4" s="34" t="s">
        <v>17</v>
      </c>
      <c r="C4" s="35" t="s">
        <v>18</v>
      </c>
      <c r="D4" s="34" t="s">
        <v>83</v>
      </c>
      <c r="E4" s="73">
        <f>IF(D4="상", 10, IF(D4="중", 8, IF(D4="하", 6, 0)))</f>
        <v>10</v>
      </c>
      <c r="F4" s="40" t="str">
        <f ca="1">INDIRECT("'"&amp;INDIRECT("점검대상!C"&amp;COLUMN()/3+2)&amp;"'!E"&amp;ROW()+2)</f>
        <v>취약</v>
      </c>
      <c r="G4" s="55">
        <f ca="1">IF(F4="N/A",0,$E4)</f>
        <v>10</v>
      </c>
      <c r="H4" s="51">
        <f t="shared" ref="H4:H41" ca="1" si="0">SUMPRODUCT(N($A$53:$A$58=$D4)*($B$53:$B$58=F4)*($C$53:$C$58))</f>
        <v>10</v>
      </c>
      <c r="I4" s="40">
        <f t="shared" ref="I4:I41" ca="1" si="1">COUNTIF(F4:H4,"취약")</f>
        <v>1</v>
      </c>
    </row>
    <row r="5" spans="1:9" x14ac:dyDescent="0.4">
      <c r="A5" s="147"/>
      <c r="B5" s="36" t="s">
        <v>19</v>
      </c>
      <c r="C5" s="37" t="s">
        <v>7</v>
      </c>
      <c r="D5" s="36" t="s">
        <v>83</v>
      </c>
      <c r="E5" s="74">
        <f t="shared" ref="E5:E41" si="2">IF(D5="상", 10, IF(D5="중", 8, IF(D5="하", 6, 0)))</f>
        <v>10</v>
      </c>
      <c r="F5" s="41" t="str">
        <f t="shared" ref="F5:F41" ca="1" si="3">INDIRECT("'"&amp;INDIRECT("점검대상!C"&amp;COLUMN()/3+2)&amp;"'!E"&amp;ROW()+2)</f>
        <v>양호</v>
      </c>
      <c r="G5" s="56">
        <f t="shared" ref="G5:G36" ca="1" si="4">IF(F5="N/A",0,$E5)</f>
        <v>10</v>
      </c>
      <c r="H5" s="52">
        <f t="shared" ca="1" si="0"/>
        <v>0</v>
      </c>
      <c r="I5" s="41">
        <f t="shared" ca="1" si="1"/>
        <v>0</v>
      </c>
    </row>
    <row r="6" spans="1:9" x14ac:dyDescent="0.4">
      <c r="A6" s="147"/>
      <c r="B6" s="36" t="s">
        <v>20</v>
      </c>
      <c r="C6" s="37" t="s">
        <v>21</v>
      </c>
      <c r="D6" s="36" t="s">
        <v>83</v>
      </c>
      <c r="E6" s="74">
        <f t="shared" si="2"/>
        <v>10</v>
      </c>
      <c r="F6" s="41" t="str">
        <f t="shared" ca="1" si="3"/>
        <v>취약</v>
      </c>
      <c r="G6" s="56">
        <f t="shared" ca="1" si="4"/>
        <v>10</v>
      </c>
      <c r="H6" s="52">
        <f t="shared" ca="1" si="0"/>
        <v>10</v>
      </c>
      <c r="I6" s="41">
        <f t="shared" ca="1" si="1"/>
        <v>1</v>
      </c>
    </row>
    <row r="7" spans="1:9" x14ac:dyDescent="0.4">
      <c r="A7" s="147"/>
      <c r="B7" s="36" t="s">
        <v>23</v>
      </c>
      <c r="C7" s="98" t="s">
        <v>100</v>
      </c>
      <c r="D7" s="36" t="s">
        <v>84</v>
      </c>
      <c r="E7" s="74">
        <f t="shared" si="2"/>
        <v>8</v>
      </c>
      <c r="F7" s="41" t="str">
        <f t="shared" ca="1" si="3"/>
        <v>N/A</v>
      </c>
      <c r="G7" s="56">
        <f t="shared" ca="1" si="4"/>
        <v>0</v>
      </c>
      <c r="H7" s="52">
        <f t="shared" ca="1" si="0"/>
        <v>0</v>
      </c>
      <c r="I7" s="41">
        <f t="shared" ca="1" si="1"/>
        <v>0</v>
      </c>
    </row>
    <row r="8" spans="1:9" ht="12" customHeight="1" x14ac:dyDescent="0.4">
      <c r="A8" s="148" t="s">
        <v>101</v>
      </c>
      <c r="B8" s="8" t="s">
        <v>24</v>
      </c>
      <c r="C8" s="99" t="s">
        <v>102</v>
      </c>
      <c r="D8" s="8" t="s">
        <v>83</v>
      </c>
      <c r="E8" s="30">
        <f t="shared" si="2"/>
        <v>10</v>
      </c>
      <c r="F8" s="30" t="str">
        <f t="shared" ca="1" si="3"/>
        <v>취약</v>
      </c>
      <c r="G8" s="57">
        <f t="shared" ca="1" si="4"/>
        <v>10</v>
      </c>
      <c r="H8" s="53">
        <f t="shared" ca="1" si="0"/>
        <v>10</v>
      </c>
      <c r="I8" s="30">
        <f t="shared" ca="1" si="1"/>
        <v>1</v>
      </c>
    </row>
    <row r="9" spans="1:9" x14ac:dyDescent="0.4">
      <c r="A9" s="148"/>
      <c r="B9" s="8" t="s">
        <v>30</v>
      </c>
      <c r="C9" s="99" t="s">
        <v>9</v>
      </c>
      <c r="D9" s="8" t="s">
        <v>83</v>
      </c>
      <c r="E9" s="30">
        <f t="shared" si="2"/>
        <v>10</v>
      </c>
      <c r="F9" s="30" t="str">
        <f t="shared" ca="1" si="3"/>
        <v>취약</v>
      </c>
      <c r="G9" s="57">
        <f t="shared" ca="1" si="4"/>
        <v>10</v>
      </c>
      <c r="H9" s="53">
        <f t="shared" ca="1" si="0"/>
        <v>10</v>
      </c>
      <c r="I9" s="30">
        <f t="shared" ca="1" si="1"/>
        <v>1</v>
      </c>
    </row>
    <row r="10" spans="1:9" x14ac:dyDescent="0.4">
      <c r="A10" s="148"/>
      <c r="B10" s="8" t="s">
        <v>41</v>
      </c>
      <c r="C10" s="99" t="s">
        <v>25</v>
      </c>
      <c r="D10" s="8" t="s">
        <v>84</v>
      </c>
      <c r="E10" s="30">
        <f t="shared" si="2"/>
        <v>8</v>
      </c>
      <c r="F10" s="30" t="str">
        <f t="shared" ca="1" si="3"/>
        <v>취약</v>
      </c>
      <c r="G10" s="57">
        <f t="shared" ca="1" si="4"/>
        <v>8</v>
      </c>
      <c r="H10" s="53">
        <f t="shared" ca="1" si="0"/>
        <v>8</v>
      </c>
      <c r="I10" s="30">
        <f t="shared" ca="1" si="1"/>
        <v>1</v>
      </c>
    </row>
    <row r="11" spans="1:9" x14ac:dyDescent="0.4">
      <c r="A11" s="148"/>
      <c r="B11" s="8" t="s">
        <v>42</v>
      </c>
      <c r="C11" s="99" t="s">
        <v>27</v>
      </c>
      <c r="D11" s="8" t="s">
        <v>84</v>
      </c>
      <c r="E11" s="30">
        <f t="shared" si="2"/>
        <v>8</v>
      </c>
      <c r="F11" s="30" t="str">
        <f t="shared" ca="1" si="3"/>
        <v>취약</v>
      </c>
      <c r="G11" s="57">
        <f t="shared" ca="1" si="4"/>
        <v>8</v>
      </c>
      <c r="H11" s="53">
        <f t="shared" ca="1" si="0"/>
        <v>8</v>
      </c>
      <c r="I11" s="30">
        <f t="shared" ca="1" si="1"/>
        <v>1</v>
      </c>
    </row>
    <row r="12" spans="1:9" x14ac:dyDescent="0.4">
      <c r="A12" s="148"/>
      <c r="B12" s="8" t="s">
        <v>44</v>
      </c>
      <c r="C12" s="99" t="s">
        <v>29</v>
      </c>
      <c r="D12" s="8" t="s">
        <v>84</v>
      </c>
      <c r="E12" s="30">
        <f t="shared" si="2"/>
        <v>8</v>
      </c>
      <c r="F12" s="30" t="str">
        <f t="shared" ca="1" si="3"/>
        <v>취약</v>
      </c>
      <c r="G12" s="57">
        <f t="shared" ca="1" si="4"/>
        <v>8</v>
      </c>
      <c r="H12" s="53">
        <f t="shared" ca="1" si="0"/>
        <v>8</v>
      </c>
      <c r="I12" s="30">
        <f t="shared" ca="1" si="1"/>
        <v>1</v>
      </c>
    </row>
    <row r="13" spans="1:9" ht="26.4" x14ac:dyDescent="0.4">
      <c r="A13" s="97" t="s">
        <v>103</v>
      </c>
      <c r="B13" s="36" t="s">
        <v>46</v>
      </c>
      <c r="C13" s="98" t="s">
        <v>10</v>
      </c>
      <c r="D13" s="36" t="s">
        <v>5</v>
      </c>
      <c r="E13" s="74">
        <f t="shared" si="2"/>
        <v>10</v>
      </c>
      <c r="F13" s="41" t="str">
        <f t="shared" ca="1" si="3"/>
        <v>취약</v>
      </c>
      <c r="G13" s="56">
        <f t="shared" ca="1" si="4"/>
        <v>10</v>
      </c>
      <c r="H13" s="52">
        <f t="shared" ca="1" si="0"/>
        <v>10</v>
      </c>
      <c r="I13" s="41">
        <f t="shared" ca="1" si="1"/>
        <v>1</v>
      </c>
    </row>
    <row r="14" spans="1:9" ht="12" customHeight="1" x14ac:dyDescent="0.4">
      <c r="A14" s="149" t="s">
        <v>91</v>
      </c>
      <c r="B14" s="8" t="s">
        <v>104</v>
      </c>
      <c r="C14" s="99" t="s">
        <v>32</v>
      </c>
      <c r="D14" s="8" t="s">
        <v>8</v>
      </c>
      <c r="E14" s="30">
        <f t="shared" si="2"/>
        <v>6</v>
      </c>
      <c r="F14" s="30" t="str">
        <f t="shared" ca="1" si="3"/>
        <v>취약</v>
      </c>
      <c r="G14" s="57">
        <f t="shared" ca="1" si="4"/>
        <v>6</v>
      </c>
      <c r="H14" s="53">
        <f t="shared" ca="1" si="0"/>
        <v>6</v>
      </c>
      <c r="I14" s="30">
        <f t="shared" ca="1" si="1"/>
        <v>1</v>
      </c>
    </row>
    <row r="15" spans="1:9" x14ac:dyDescent="0.4">
      <c r="A15" s="150"/>
      <c r="B15" s="8" t="s">
        <v>49</v>
      </c>
      <c r="C15" s="99" t="s">
        <v>34</v>
      </c>
      <c r="D15" s="8" t="s">
        <v>6</v>
      </c>
      <c r="E15" s="30">
        <f t="shared" si="2"/>
        <v>8</v>
      </c>
      <c r="F15" s="30" t="str">
        <f t="shared" ca="1" si="3"/>
        <v>취약</v>
      </c>
      <c r="G15" s="57">
        <f t="shared" ca="1" si="4"/>
        <v>8</v>
      </c>
      <c r="H15" s="53">
        <f t="shared" ca="1" si="0"/>
        <v>8</v>
      </c>
      <c r="I15" s="30">
        <f t="shared" ca="1" si="1"/>
        <v>1</v>
      </c>
    </row>
    <row r="16" spans="1:9" x14ac:dyDescent="0.4">
      <c r="A16" s="150"/>
      <c r="B16" s="8" t="s">
        <v>50</v>
      </c>
      <c r="C16" s="99" t="s">
        <v>36</v>
      </c>
      <c r="D16" s="8" t="s">
        <v>6</v>
      </c>
      <c r="E16" s="30">
        <f t="shared" si="2"/>
        <v>8</v>
      </c>
      <c r="F16" s="30" t="str">
        <f t="shared" ca="1" si="3"/>
        <v>취약</v>
      </c>
      <c r="G16" s="57">
        <f t="shared" ca="1" si="4"/>
        <v>8</v>
      </c>
      <c r="H16" s="53">
        <f t="shared" ca="1" si="0"/>
        <v>8</v>
      </c>
      <c r="I16" s="30">
        <f t="shared" ca="1" si="1"/>
        <v>1</v>
      </c>
    </row>
    <row r="17" spans="1:9" x14ac:dyDescent="0.4">
      <c r="A17" s="150"/>
      <c r="B17" s="8" t="s">
        <v>52</v>
      </c>
      <c r="C17" s="99" t="s">
        <v>38</v>
      </c>
      <c r="D17" s="8" t="s">
        <v>6</v>
      </c>
      <c r="E17" s="30">
        <f t="shared" si="2"/>
        <v>8</v>
      </c>
      <c r="F17" s="30" t="str">
        <f t="shared" ca="1" si="3"/>
        <v>취약</v>
      </c>
      <c r="G17" s="57">
        <f t="shared" ca="1" si="4"/>
        <v>8</v>
      </c>
      <c r="H17" s="53">
        <f t="shared" ca="1" si="0"/>
        <v>8</v>
      </c>
      <c r="I17" s="30">
        <f t="shared" ca="1" si="1"/>
        <v>1</v>
      </c>
    </row>
    <row r="18" spans="1:9" x14ac:dyDescent="0.4">
      <c r="A18" s="151"/>
      <c r="B18" s="8" t="s">
        <v>22</v>
      </c>
      <c r="C18" s="99" t="s">
        <v>40</v>
      </c>
      <c r="D18" s="8" t="s">
        <v>8</v>
      </c>
      <c r="E18" s="30">
        <f t="shared" si="2"/>
        <v>6</v>
      </c>
      <c r="F18" s="30" t="str">
        <f t="shared" ca="1" si="3"/>
        <v>취약</v>
      </c>
      <c r="G18" s="57">
        <f t="shared" ca="1" si="4"/>
        <v>6</v>
      </c>
      <c r="H18" s="53">
        <f t="shared" ca="1" si="0"/>
        <v>6</v>
      </c>
      <c r="I18" s="30">
        <f t="shared" ca="1" si="1"/>
        <v>1</v>
      </c>
    </row>
    <row r="19" spans="1:9" x14ac:dyDescent="0.4">
      <c r="A19" s="141" t="s">
        <v>85</v>
      </c>
      <c r="B19" s="84" t="s">
        <v>92</v>
      </c>
      <c r="C19" s="100" t="s">
        <v>86</v>
      </c>
      <c r="D19" s="82" t="s">
        <v>83</v>
      </c>
      <c r="E19" s="74">
        <f t="shared" si="2"/>
        <v>10</v>
      </c>
      <c r="F19" s="41" t="str">
        <f t="shared" ca="1" si="3"/>
        <v>취약</v>
      </c>
      <c r="G19" s="56">
        <f t="shared" ca="1" si="4"/>
        <v>10</v>
      </c>
      <c r="H19" s="52">
        <f t="shared" ca="1" si="0"/>
        <v>10</v>
      </c>
      <c r="I19" s="41">
        <f t="shared" ca="1" si="1"/>
        <v>1</v>
      </c>
    </row>
    <row r="20" spans="1:9" x14ac:dyDescent="0.4">
      <c r="A20" s="141"/>
      <c r="B20" s="65" t="s">
        <v>26</v>
      </c>
      <c r="C20" s="101" t="s">
        <v>43</v>
      </c>
      <c r="D20" s="65" t="s">
        <v>83</v>
      </c>
      <c r="E20" s="74">
        <f t="shared" si="2"/>
        <v>10</v>
      </c>
      <c r="F20" s="41" t="str">
        <f t="shared" ca="1" si="3"/>
        <v>취약</v>
      </c>
      <c r="G20" s="56">
        <f t="shared" ca="1" si="4"/>
        <v>10</v>
      </c>
      <c r="H20" s="52">
        <f t="shared" ca="1" si="0"/>
        <v>10</v>
      </c>
      <c r="I20" s="41">
        <f t="shared" ca="1" si="1"/>
        <v>1</v>
      </c>
    </row>
    <row r="21" spans="1:9" x14ac:dyDescent="0.4">
      <c r="A21" s="141"/>
      <c r="B21" s="65" t="s">
        <v>28</v>
      </c>
      <c r="C21" s="101" t="s">
        <v>45</v>
      </c>
      <c r="D21" s="65" t="s">
        <v>83</v>
      </c>
      <c r="E21" s="74">
        <f t="shared" si="2"/>
        <v>10</v>
      </c>
      <c r="F21" s="41" t="str">
        <f t="shared" ca="1" si="3"/>
        <v>취약</v>
      </c>
      <c r="G21" s="56">
        <f t="shared" ca="1" si="4"/>
        <v>10</v>
      </c>
      <c r="H21" s="52">
        <f t="shared" ca="1" si="0"/>
        <v>10</v>
      </c>
      <c r="I21" s="41">
        <f t="shared" ca="1" si="1"/>
        <v>1</v>
      </c>
    </row>
    <row r="22" spans="1:9" x14ac:dyDescent="0.4">
      <c r="A22" s="141"/>
      <c r="B22" s="84" t="s">
        <v>31</v>
      </c>
      <c r="C22" s="100" t="s">
        <v>47</v>
      </c>
      <c r="D22" s="65" t="s">
        <v>83</v>
      </c>
      <c r="E22" s="74">
        <f t="shared" si="2"/>
        <v>10</v>
      </c>
      <c r="F22" s="41" t="str">
        <f t="shared" ca="1" si="3"/>
        <v>취약</v>
      </c>
      <c r="G22" s="56">
        <f t="shared" ca="1" si="4"/>
        <v>10</v>
      </c>
      <c r="H22" s="52">
        <f t="shared" ca="1" si="0"/>
        <v>10</v>
      </c>
      <c r="I22" s="41">
        <f t="shared" ca="1" si="1"/>
        <v>1</v>
      </c>
    </row>
    <row r="23" spans="1:9" x14ac:dyDescent="0.4">
      <c r="A23" s="141"/>
      <c r="B23" s="65" t="s">
        <v>33</v>
      </c>
      <c r="C23" s="101" t="s">
        <v>48</v>
      </c>
      <c r="D23" s="65" t="s">
        <v>83</v>
      </c>
      <c r="E23" s="74">
        <f t="shared" si="2"/>
        <v>10</v>
      </c>
      <c r="F23" s="41" t="str">
        <f t="shared" ca="1" si="3"/>
        <v>양호</v>
      </c>
      <c r="G23" s="56">
        <f t="shared" ca="1" si="4"/>
        <v>10</v>
      </c>
      <c r="H23" s="52">
        <f t="shared" ca="1" si="0"/>
        <v>0</v>
      </c>
      <c r="I23" s="41">
        <f t="shared" ca="1" si="1"/>
        <v>0</v>
      </c>
    </row>
    <row r="24" spans="1:9" x14ac:dyDescent="0.4">
      <c r="A24" s="141"/>
      <c r="B24" s="65" t="s">
        <v>35</v>
      </c>
      <c r="C24" s="66" t="s">
        <v>97</v>
      </c>
      <c r="D24" s="65" t="s">
        <v>83</v>
      </c>
      <c r="E24" s="74">
        <f t="shared" si="2"/>
        <v>10</v>
      </c>
      <c r="F24" s="41" t="str">
        <f t="shared" ca="1" si="3"/>
        <v>취약</v>
      </c>
      <c r="G24" s="56">
        <f t="shared" ca="1" si="4"/>
        <v>10</v>
      </c>
      <c r="H24" s="52">
        <f t="shared" ca="1" si="0"/>
        <v>10</v>
      </c>
      <c r="I24" s="41">
        <f t="shared" ca="1" si="1"/>
        <v>1</v>
      </c>
    </row>
    <row r="25" spans="1:9" x14ac:dyDescent="0.4">
      <c r="A25" s="141"/>
      <c r="B25" s="65" t="s">
        <v>37</v>
      </c>
      <c r="C25" s="101" t="s">
        <v>51</v>
      </c>
      <c r="D25" s="65" t="s">
        <v>83</v>
      </c>
      <c r="E25" s="74">
        <f t="shared" si="2"/>
        <v>10</v>
      </c>
      <c r="F25" s="41" t="str">
        <f t="shared" ca="1" si="3"/>
        <v>취약</v>
      </c>
      <c r="G25" s="56">
        <f t="shared" ca="1" si="4"/>
        <v>10</v>
      </c>
      <c r="H25" s="52">
        <f t="shared" ca="1" si="0"/>
        <v>10</v>
      </c>
      <c r="I25" s="41">
        <f t="shared" ca="1" si="1"/>
        <v>1</v>
      </c>
    </row>
    <row r="26" spans="1:9" x14ac:dyDescent="0.4">
      <c r="A26" s="141"/>
      <c r="B26" s="82" t="s">
        <v>39</v>
      </c>
      <c r="C26" s="102" t="s">
        <v>53</v>
      </c>
      <c r="D26" s="65" t="s">
        <v>83</v>
      </c>
      <c r="E26" s="74">
        <f t="shared" si="2"/>
        <v>10</v>
      </c>
      <c r="F26" s="41" t="str">
        <f t="shared" ca="1" si="3"/>
        <v>양호</v>
      </c>
      <c r="G26" s="56">
        <f t="shared" ca="1" si="4"/>
        <v>10</v>
      </c>
      <c r="H26" s="52">
        <f t="shared" ca="1" si="0"/>
        <v>0</v>
      </c>
      <c r="I26" s="41">
        <f t="shared" ca="1" si="1"/>
        <v>0</v>
      </c>
    </row>
    <row r="27" spans="1:9" x14ac:dyDescent="0.4">
      <c r="A27" s="141"/>
      <c r="B27" s="84" t="s">
        <v>54</v>
      </c>
      <c r="C27" s="100" t="s">
        <v>108</v>
      </c>
      <c r="D27" s="65" t="s">
        <v>84</v>
      </c>
      <c r="E27" s="74">
        <f t="shared" si="2"/>
        <v>8</v>
      </c>
      <c r="F27" s="41" t="str">
        <f t="shared" ca="1" si="3"/>
        <v>양호</v>
      </c>
      <c r="G27" s="56">
        <f t="shared" ca="1" si="4"/>
        <v>8</v>
      </c>
      <c r="H27" s="52">
        <f t="shared" ca="1" si="0"/>
        <v>0</v>
      </c>
      <c r="I27" s="41">
        <f t="shared" ca="1" si="1"/>
        <v>0</v>
      </c>
    </row>
    <row r="28" spans="1:9" x14ac:dyDescent="0.4">
      <c r="A28" s="141"/>
      <c r="B28" s="65" t="s">
        <v>55</v>
      </c>
      <c r="C28" s="101" t="s">
        <v>56</v>
      </c>
      <c r="D28" s="65" t="s">
        <v>84</v>
      </c>
      <c r="E28" s="74">
        <f t="shared" si="2"/>
        <v>8</v>
      </c>
      <c r="F28" s="41" t="str">
        <f t="shared" ca="1" si="3"/>
        <v>양호</v>
      </c>
      <c r="G28" s="56">
        <f t="shared" ca="1" si="4"/>
        <v>8</v>
      </c>
      <c r="H28" s="52">
        <f t="shared" ca="1" si="0"/>
        <v>0</v>
      </c>
      <c r="I28" s="41">
        <f t="shared" ca="1" si="1"/>
        <v>0</v>
      </c>
    </row>
    <row r="29" spans="1:9" x14ac:dyDescent="0.4">
      <c r="A29" s="141"/>
      <c r="B29" s="82" t="s">
        <v>57</v>
      </c>
      <c r="C29" s="102" t="s">
        <v>87</v>
      </c>
      <c r="D29" s="65" t="s">
        <v>84</v>
      </c>
      <c r="E29" s="74">
        <f t="shared" si="2"/>
        <v>8</v>
      </c>
      <c r="F29" s="41" t="str">
        <f t="shared" ca="1" si="3"/>
        <v>양호</v>
      </c>
      <c r="G29" s="56">
        <f t="shared" ca="1" si="4"/>
        <v>8</v>
      </c>
      <c r="H29" s="52">
        <f t="shared" ca="1" si="0"/>
        <v>0</v>
      </c>
      <c r="I29" s="41">
        <f t="shared" ca="1" si="1"/>
        <v>0</v>
      </c>
    </row>
    <row r="30" spans="1:9" x14ac:dyDescent="0.4">
      <c r="A30" s="141"/>
      <c r="B30" s="85" t="s">
        <v>58</v>
      </c>
      <c r="C30" s="103" t="s">
        <v>59</v>
      </c>
      <c r="D30" s="65" t="s">
        <v>84</v>
      </c>
      <c r="E30" s="74">
        <f t="shared" si="2"/>
        <v>8</v>
      </c>
      <c r="F30" s="41" t="str">
        <f t="shared" ca="1" si="3"/>
        <v>양호</v>
      </c>
      <c r="G30" s="56">
        <f t="shared" ca="1" si="4"/>
        <v>8</v>
      </c>
      <c r="H30" s="52">
        <f t="shared" ca="1" si="0"/>
        <v>0</v>
      </c>
      <c r="I30" s="41">
        <f t="shared" ca="1" si="1"/>
        <v>0</v>
      </c>
    </row>
    <row r="31" spans="1:9" x14ac:dyDescent="0.4">
      <c r="A31" s="141"/>
      <c r="B31" s="65" t="s">
        <v>60</v>
      </c>
      <c r="C31" s="101" t="s">
        <v>79</v>
      </c>
      <c r="D31" s="65" t="s">
        <v>84</v>
      </c>
      <c r="E31" s="74">
        <f t="shared" si="2"/>
        <v>8</v>
      </c>
      <c r="F31" s="41" t="str">
        <f t="shared" ca="1" si="3"/>
        <v>양호</v>
      </c>
      <c r="G31" s="56">
        <f t="shared" ca="1" si="4"/>
        <v>8</v>
      </c>
      <c r="H31" s="52">
        <f t="shared" ca="1" si="0"/>
        <v>0</v>
      </c>
      <c r="I31" s="41">
        <f t="shared" ca="1" si="1"/>
        <v>0</v>
      </c>
    </row>
    <row r="32" spans="1:9" x14ac:dyDescent="0.4">
      <c r="A32" s="141"/>
      <c r="B32" s="65" t="s">
        <v>61</v>
      </c>
      <c r="C32" s="101" t="s">
        <v>62</v>
      </c>
      <c r="D32" s="65" t="s">
        <v>84</v>
      </c>
      <c r="E32" s="74">
        <f t="shared" si="2"/>
        <v>8</v>
      </c>
      <c r="F32" s="41" t="str">
        <f t="shared" ca="1" si="3"/>
        <v>취약</v>
      </c>
      <c r="G32" s="56">
        <f t="shared" ca="1" si="4"/>
        <v>8</v>
      </c>
      <c r="H32" s="52">
        <f t="shared" ca="1" si="0"/>
        <v>8</v>
      </c>
      <c r="I32" s="41">
        <f t="shared" ca="1" si="1"/>
        <v>1</v>
      </c>
    </row>
    <row r="33" spans="1:9" x14ac:dyDescent="0.4">
      <c r="A33" s="141"/>
      <c r="B33" s="65" t="s">
        <v>63</v>
      </c>
      <c r="C33" s="101" t="s">
        <v>80</v>
      </c>
      <c r="D33" s="65" t="s">
        <v>84</v>
      </c>
      <c r="E33" s="74">
        <f t="shared" si="2"/>
        <v>8</v>
      </c>
      <c r="F33" s="41" t="str">
        <f t="shared" ca="1" si="3"/>
        <v>양호</v>
      </c>
      <c r="G33" s="56">
        <f t="shared" ca="1" si="4"/>
        <v>8</v>
      </c>
      <c r="H33" s="52">
        <f t="shared" ca="1" si="0"/>
        <v>0</v>
      </c>
      <c r="I33" s="41">
        <f t="shared" ca="1" si="1"/>
        <v>0</v>
      </c>
    </row>
    <row r="34" spans="1:9" x14ac:dyDescent="0.4">
      <c r="A34" s="141"/>
      <c r="B34" s="65" t="s">
        <v>64</v>
      </c>
      <c r="C34" s="101" t="s">
        <v>88</v>
      </c>
      <c r="D34" s="65" t="s">
        <v>84</v>
      </c>
      <c r="E34" s="74">
        <f t="shared" si="2"/>
        <v>8</v>
      </c>
      <c r="F34" s="41" t="str">
        <f t="shared" ca="1" si="3"/>
        <v>양호</v>
      </c>
      <c r="G34" s="56">
        <f t="shared" ca="1" si="4"/>
        <v>8</v>
      </c>
      <c r="H34" s="52">
        <f t="shared" ca="1" si="0"/>
        <v>0</v>
      </c>
      <c r="I34" s="41">
        <f t="shared" ca="1" si="1"/>
        <v>0</v>
      </c>
    </row>
    <row r="35" spans="1:9" x14ac:dyDescent="0.4">
      <c r="A35" s="141"/>
      <c r="B35" s="65" t="s">
        <v>65</v>
      </c>
      <c r="C35" s="101" t="s">
        <v>66</v>
      </c>
      <c r="D35" s="65" t="s">
        <v>84</v>
      </c>
      <c r="E35" s="74">
        <f t="shared" si="2"/>
        <v>8</v>
      </c>
      <c r="F35" s="41" t="str">
        <f t="shared" ca="1" si="3"/>
        <v>취약</v>
      </c>
      <c r="G35" s="56">
        <f t="shared" ca="1" si="4"/>
        <v>8</v>
      </c>
      <c r="H35" s="52">
        <f t="shared" ca="1" si="0"/>
        <v>8</v>
      </c>
      <c r="I35" s="41">
        <f t="shared" ca="1" si="1"/>
        <v>1</v>
      </c>
    </row>
    <row r="36" spans="1:9" x14ac:dyDescent="0.4">
      <c r="A36" s="141"/>
      <c r="B36" s="65" t="s">
        <v>67</v>
      </c>
      <c r="C36" s="101" t="s">
        <v>81</v>
      </c>
      <c r="D36" s="65" t="s">
        <v>84</v>
      </c>
      <c r="E36" s="74">
        <f t="shared" si="2"/>
        <v>8</v>
      </c>
      <c r="F36" s="41" t="str">
        <f t="shared" ca="1" si="3"/>
        <v>양호</v>
      </c>
      <c r="G36" s="56">
        <f t="shared" ca="1" si="4"/>
        <v>8</v>
      </c>
      <c r="H36" s="52">
        <f t="shared" ca="1" si="0"/>
        <v>0</v>
      </c>
      <c r="I36" s="41">
        <f t="shared" ca="1" si="1"/>
        <v>0</v>
      </c>
    </row>
    <row r="37" spans="1:9" ht="12" customHeight="1" x14ac:dyDescent="0.4">
      <c r="A37" s="141"/>
      <c r="B37" s="84" t="s">
        <v>68</v>
      </c>
      <c r="C37" s="86" t="s">
        <v>69</v>
      </c>
      <c r="D37" s="65" t="s">
        <v>84</v>
      </c>
      <c r="E37" s="74">
        <f t="shared" si="2"/>
        <v>8</v>
      </c>
      <c r="F37" s="41" t="str">
        <f t="shared" ca="1" si="3"/>
        <v>양호</v>
      </c>
      <c r="G37" s="56">
        <f ca="1">IF(F37="N/A",0,$E37)</f>
        <v>8</v>
      </c>
      <c r="H37" s="52">
        <f t="shared" ca="1" si="0"/>
        <v>0</v>
      </c>
      <c r="I37" s="41">
        <f t="shared" ca="1" si="1"/>
        <v>0</v>
      </c>
    </row>
    <row r="38" spans="1:9" x14ac:dyDescent="0.4">
      <c r="A38" s="141"/>
      <c r="B38" s="65" t="s">
        <v>70</v>
      </c>
      <c r="C38" s="66" t="s">
        <v>71</v>
      </c>
      <c r="D38" s="65" t="s">
        <v>84</v>
      </c>
      <c r="E38" s="74">
        <f t="shared" si="2"/>
        <v>8</v>
      </c>
      <c r="F38" s="41" t="str">
        <f t="shared" ca="1" si="3"/>
        <v>취약</v>
      </c>
      <c r="G38" s="56">
        <f ca="1">IF(F38="N/A",0,$E38)</f>
        <v>8</v>
      </c>
      <c r="H38" s="52">
        <f t="shared" ca="1" si="0"/>
        <v>8</v>
      </c>
      <c r="I38" s="41">
        <f t="shared" ca="1" si="1"/>
        <v>1</v>
      </c>
    </row>
    <row r="39" spans="1:9" x14ac:dyDescent="0.4">
      <c r="A39" s="141"/>
      <c r="B39" s="65" t="s">
        <v>72</v>
      </c>
      <c r="C39" s="66" t="s">
        <v>89</v>
      </c>
      <c r="D39" s="65" t="s">
        <v>84</v>
      </c>
      <c r="E39" s="74">
        <f t="shared" si="2"/>
        <v>8</v>
      </c>
      <c r="F39" s="41" t="str">
        <f t="shared" ca="1" si="3"/>
        <v>양호</v>
      </c>
      <c r="G39" s="56">
        <f ca="1">IF(F39="N/A",0,$E39)</f>
        <v>8</v>
      </c>
      <c r="H39" s="52">
        <f t="shared" ca="1" si="0"/>
        <v>0</v>
      </c>
      <c r="I39" s="41">
        <f t="shared" ca="1" si="1"/>
        <v>0</v>
      </c>
    </row>
    <row r="40" spans="1:9" x14ac:dyDescent="0.4">
      <c r="A40" s="141"/>
      <c r="B40" s="82" t="s">
        <v>73</v>
      </c>
      <c r="C40" s="83" t="s">
        <v>82</v>
      </c>
      <c r="D40" s="65" t="s">
        <v>84</v>
      </c>
      <c r="E40" s="74">
        <f t="shared" si="2"/>
        <v>8</v>
      </c>
      <c r="F40" s="41" t="str">
        <f t="shared" ca="1" si="3"/>
        <v>양호</v>
      </c>
      <c r="G40" s="56">
        <f ca="1">IF(F40="N/A",0,$E40)</f>
        <v>8</v>
      </c>
      <c r="H40" s="52">
        <f t="shared" ca="1" si="0"/>
        <v>0</v>
      </c>
      <c r="I40" s="41">
        <f t="shared" ca="1" si="1"/>
        <v>0</v>
      </c>
    </row>
    <row r="41" spans="1:9" ht="13.8" thickBot="1" x14ac:dyDescent="0.45">
      <c r="A41" s="142"/>
      <c r="B41" s="69" t="s">
        <v>98</v>
      </c>
      <c r="C41" s="70" t="s">
        <v>74</v>
      </c>
      <c r="D41" s="69" t="s">
        <v>90</v>
      </c>
      <c r="E41" s="75">
        <f t="shared" si="2"/>
        <v>6</v>
      </c>
      <c r="F41" s="42" t="str">
        <f t="shared" ca="1" si="3"/>
        <v>N/A</v>
      </c>
      <c r="G41" s="58">
        <f ca="1">IF(F41="N/A",0,$E41)</f>
        <v>0</v>
      </c>
      <c r="H41" s="64">
        <f t="shared" ca="1" si="0"/>
        <v>0</v>
      </c>
      <c r="I41" s="42">
        <f t="shared" ca="1" si="1"/>
        <v>0</v>
      </c>
    </row>
    <row r="42" spans="1:9" s="31" customFormat="1" ht="13.8" thickBot="1" x14ac:dyDescent="0.45">
      <c r="A42" s="136" t="s">
        <v>96</v>
      </c>
      <c r="B42" s="136"/>
      <c r="C42" s="136"/>
      <c r="D42" s="136"/>
      <c r="E42" s="6"/>
      <c r="F42" s="81">
        <f ca="1">COUNTIF(F4:F41,"취약")</f>
        <v>22</v>
      </c>
      <c r="G42" s="81"/>
      <c r="H42" s="81"/>
      <c r="I42" s="81">
        <f ca="1">SUM(I4:I41)</f>
        <v>22</v>
      </c>
    </row>
    <row r="43" spans="1:9" x14ac:dyDescent="0.4">
      <c r="A43" s="137" t="str">
        <f ca="1">IF(D43="N/A", "계정 관리 (N/A)", "계정 관리"&amp;" ("&amp;ROUND(D43,2)*100&amp;"%)")</f>
        <v>계정 관리 (33%)</v>
      </c>
      <c r="B43" s="138"/>
      <c r="C43" s="138"/>
      <c r="D43" s="45">
        <f t="shared" ref="D43:D48" ca="1" si="5">(SUMIF($3:$3,"최대값",43:43)-SUMIF($3:$3,"현재값",43:43))/SUMIF($3:$3,"최대값",43:43)</f>
        <v>0.33333333333333331</v>
      </c>
      <c r="E43" s="95">
        <f>SUM(E4:E7)</f>
        <v>38</v>
      </c>
      <c r="F43" s="32">
        <f ca="1">IF(G43=0,"N/A",(G43-H43)/G43)</f>
        <v>0.33333333333333331</v>
      </c>
      <c r="G43" s="59">
        <f ca="1">SUM(G4:G7)</f>
        <v>30</v>
      </c>
      <c r="H43" s="77">
        <f ca="1">SUM(H4:H7)</f>
        <v>20</v>
      </c>
      <c r="I43" s="87">
        <f ca="1">SUM(I4:I7)</f>
        <v>2</v>
      </c>
    </row>
    <row r="44" spans="1:9" x14ac:dyDescent="0.4">
      <c r="A44" s="139" t="str">
        <f ca="1">IF(D44="N/A", "접근관리 (N/A)", "접근 관리"&amp;" ("&amp;ROUND(D44,2)*100&amp;"%)")</f>
        <v>접근 관리 (0%)</v>
      </c>
      <c r="B44" s="139"/>
      <c r="C44" s="140"/>
      <c r="D44" s="46">
        <f t="shared" ca="1" si="5"/>
        <v>0</v>
      </c>
      <c r="E44" s="48">
        <f>SUM(E8:E12)</f>
        <v>44</v>
      </c>
      <c r="F44" s="33">
        <f t="shared" ref="F44:F48" ca="1" si="6">IF(G44=0,"N/A",(G44-H44)/G44)</f>
        <v>0</v>
      </c>
      <c r="G44" s="60">
        <f ca="1">SUM(G8:G12)</f>
        <v>44</v>
      </c>
      <c r="H44" s="78">
        <f ca="1">SUM(H8:H12)</f>
        <v>44</v>
      </c>
      <c r="I44" s="88">
        <f ca="1">SUM(I8:I12)</f>
        <v>5</v>
      </c>
    </row>
    <row r="45" spans="1:9" x14ac:dyDescent="0.4">
      <c r="A45" s="139" t="str">
        <f ca="1">IF(D45="N/A", "패치관리 (N/A)", "패치 관리"&amp;" ("&amp;ROUND(D45,2)*100&amp;"%)")</f>
        <v>패치 관리 (0%)</v>
      </c>
      <c r="B45" s="139"/>
      <c r="C45" s="140"/>
      <c r="D45" s="46">
        <f t="shared" ca="1" si="5"/>
        <v>0</v>
      </c>
      <c r="E45" s="48">
        <f>SUM(E13:E13)</f>
        <v>10</v>
      </c>
      <c r="F45" s="33">
        <f t="shared" ca="1" si="6"/>
        <v>0</v>
      </c>
      <c r="G45" s="60">
        <f ca="1">SUM(G13)</f>
        <v>10</v>
      </c>
      <c r="H45" s="78">
        <f ca="1">SUM(H13:H13)</f>
        <v>10</v>
      </c>
      <c r="I45" s="88">
        <f ca="1">SUM(I13)</f>
        <v>1</v>
      </c>
    </row>
    <row r="46" spans="1:9" x14ac:dyDescent="0.4">
      <c r="A46" s="139" t="str">
        <f ca="1">IF(D46="N/A", "로그 관리 (N/A)", "로그 관리"&amp;" ("&amp;ROUND(D46,2)*100&amp;"%)")</f>
        <v>로그 관리 (0%)</v>
      </c>
      <c r="B46" s="139"/>
      <c r="C46" s="140"/>
      <c r="D46" s="46">
        <f t="shared" ca="1" si="5"/>
        <v>0</v>
      </c>
      <c r="E46" s="48">
        <f>SUM(E14:E18)</f>
        <v>36</v>
      </c>
      <c r="F46" s="33">
        <f t="shared" ca="1" si="6"/>
        <v>0</v>
      </c>
      <c r="G46" s="60">
        <f ca="1">SUM(G14:G18)</f>
        <v>36</v>
      </c>
      <c r="H46" s="78">
        <f ca="1">SUM(H14:H18)</f>
        <v>36</v>
      </c>
      <c r="I46" s="88">
        <f ca="1">SUM(I14:I18)</f>
        <v>5</v>
      </c>
    </row>
    <row r="47" spans="1:9" x14ac:dyDescent="0.4">
      <c r="A47" s="139" t="str">
        <f ca="1">IF(D47="N/A", "기능 관리 (N/A)", "기능 관리"&amp;" ("&amp;ROUND(D47,2)*100&amp;"%)")</f>
        <v>기능 관리 (56%)</v>
      </c>
      <c r="B47" s="139"/>
      <c r="C47" s="140"/>
      <c r="D47" s="46">
        <f t="shared" ca="1" si="5"/>
        <v>0.5625</v>
      </c>
      <c r="E47" s="54">
        <f>SUM(E19:E41)</f>
        <v>198</v>
      </c>
      <c r="F47" s="33">
        <f t="shared" ca="1" si="6"/>
        <v>0.5625</v>
      </c>
      <c r="G47" s="60">
        <f ca="1">SUM(G19:G41)</f>
        <v>192</v>
      </c>
      <c r="H47" s="54">
        <f ca="1">SUM(H19:H41)</f>
        <v>84</v>
      </c>
      <c r="I47" s="88">
        <f ca="1">SUM(I19:I41)</f>
        <v>9</v>
      </c>
    </row>
    <row r="48" spans="1:9" ht="13.8" thickBot="1" x14ac:dyDescent="0.45">
      <c r="A48" s="134" t="s">
        <v>76</v>
      </c>
      <c r="B48" s="135"/>
      <c r="C48" s="135"/>
      <c r="D48" s="47">
        <f t="shared" ca="1" si="5"/>
        <v>0.40384615384615385</v>
      </c>
      <c r="E48" s="94">
        <f>SUM(E43:E47)</f>
        <v>326</v>
      </c>
      <c r="F48" s="50">
        <f t="shared" ca="1" si="6"/>
        <v>0.40384615384615385</v>
      </c>
      <c r="G48" s="61">
        <f ca="1">SUM(G4:G41)</f>
        <v>312</v>
      </c>
      <c r="H48" s="79">
        <f ca="1">SUM(H4:H36)</f>
        <v>186</v>
      </c>
      <c r="I48" s="89">
        <f ca="1">SUM(I43:I47)</f>
        <v>22</v>
      </c>
    </row>
    <row r="49" spans="1:8" x14ac:dyDescent="0.4">
      <c r="H49" s="80"/>
    </row>
    <row r="50" spans="1:8" x14ac:dyDescent="0.4">
      <c r="H50" s="80"/>
    </row>
    <row r="51" spans="1:8" x14ac:dyDescent="0.4">
      <c r="H51" s="80"/>
    </row>
    <row r="52" spans="1:8" ht="13.8" hidden="1" thickBot="1" x14ac:dyDescent="0.45">
      <c r="A52" s="16" t="s">
        <v>3</v>
      </c>
      <c r="B52" s="17" t="s">
        <v>99</v>
      </c>
      <c r="C52" s="18" t="s">
        <v>109</v>
      </c>
      <c r="H52" s="80"/>
    </row>
    <row r="53" spans="1:8" hidden="1" x14ac:dyDescent="0.4">
      <c r="A53" s="19" t="s">
        <v>11</v>
      </c>
      <c r="B53" s="20" t="s">
        <v>94</v>
      </c>
      <c r="C53" s="21">
        <v>0</v>
      </c>
      <c r="H53" s="80"/>
    </row>
    <row r="54" spans="1:8" hidden="1" x14ac:dyDescent="0.4">
      <c r="A54" s="22" t="s">
        <v>110</v>
      </c>
      <c r="B54" s="23" t="s">
        <v>94</v>
      </c>
      <c r="C54" s="24">
        <v>0</v>
      </c>
      <c r="H54" s="80"/>
    </row>
    <row r="55" spans="1:8" hidden="1" x14ac:dyDescent="0.4">
      <c r="A55" s="22" t="s">
        <v>111</v>
      </c>
      <c r="B55" s="23" t="s">
        <v>94</v>
      </c>
      <c r="C55" s="24">
        <v>0</v>
      </c>
      <c r="H55" s="80"/>
    </row>
    <row r="56" spans="1:8" hidden="1" x14ac:dyDescent="0.4">
      <c r="A56" s="22" t="s">
        <v>11</v>
      </c>
      <c r="B56" s="23" t="s">
        <v>78</v>
      </c>
      <c r="C56" s="24">
        <v>10</v>
      </c>
      <c r="H56" s="80"/>
    </row>
    <row r="57" spans="1:8" hidden="1" x14ac:dyDescent="0.4">
      <c r="A57" s="22" t="s">
        <v>110</v>
      </c>
      <c r="B57" s="23" t="s">
        <v>78</v>
      </c>
      <c r="C57" s="24">
        <v>8</v>
      </c>
      <c r="H57" s="80"/>
    </row>
    <row r="58" spans="1:8" ht="13.8" hidden="1" thickBot="1" x14ac:dyDescent="0.45">
      <c r="A58" s="25" t="s">
        <v>111</v>
      </c>
      <c r="B58" s="26" t="s">
        <v>78</v>
      </c>
      <c r="C58" s="27">
        <v>6</v>
      </c>
      <c r="H58" s="80"/>
    </row>
    <row r="59" spans="1:8" x14ac:dyDescent="0.4">
      <c r="H59" s="80"/>
    </row>
    <row r="61" spans="1:8" x14ac:dyDescent="0.4">
      <c r="H61" s="80"/>
    </row>
    <row r="62" spans="1:8" x14ac:dyDescent="0.4">
      <c r="H62" s="80"/>
    </row>
    <row r="63" spans="1:8" x14ac:dyDescent="0.4">
      <c r="H63" s="80"/>
    </row>
    <row r="64" spans="1:8" x14ac:dyDescent="0.4">
      <c r="H64" s="80"/>
    </row>
    <row r="65" spans="8:8" x14ac:dyDescent="0.4">
      <c r="H65" s="80"/>
    </row>
    <row r="66" spans="8:8" x14ac:dyDescent="0.4">
      <c r="H66" s="80"/>
    </row>
    <row r="67" spans="8:8" x14ac:dyDescent="0.4">
      <c r="H67" s="80"/>
    </row>
    <row r="68" spans="8:8" x14ac:dyDescent="0.4">
      <c r="H68" s="80"/>
    </row>
    <row r="69" spans="8:8" x14ac:dyDescent="0.4">
      <c r="H69" s="80"/>
    </row>
    <row r="70" spans="8:8" x14ac:dyDescent="0.4">
      <c r="H70" s="80"/>
    </row>
  </sheetData>
  <mergeCells count="13">
    <mergeCell ref="A19:A41"/>
    <mergeCell ref="A1:E1"/>
    <mergeCell ref="A3:B3"/>
    <mergeCell ref="A4:A7"/>
    <mergeCell ref="A8:A12"/>
    <mergeCell ref="A14:A18"/>
    <mergeCell ref="A48:C48"/>
    <mergeCell ref="A42:D42"/>
    <mergeCell ref="A43:C43"/>
    <mergeCell ref="A44:C44"/>
    <mergeCell ref="A45:C45"/>
    <mergeCell ref="A46:C46"/>
    <mergeCell ref="A47:C47"/>
  </mergeCells>
  <phoneticPr fontId="25" type="noConversion"/>
  <conditionalFormatting sqref="F1:G13 F61:G1048576 F49:G59">
    <cfRule type="cellIs" dxfId="98" priority="70" operator="equal">
      <formula>"○"</formula>
    </cfRule>
    <cfRule type="cellIs" dxfId="97" priority="71" operator="equal">
      <formula>"X"</formula>
    </cfRule>
  </conditionalFormatting>
  <conditionalFormatting sqref="C52:C58">
    <cfRule type="cellIs" dxfId="96" priority="69" operator="equal">
      <formula>"주의"</formula>
    </cfRule>
  </conditionalFormatting>
  <conditionalFormatting sqref="F4:F13 F42:H42">
    <cfRule type="cellIs" dxfId="95" priority="67" operator="equal">
      <formula>"취약"</formula>
    </cfRule>
    <cfRule type="cellIs" dxfId="94" priority="68" operator="equal">
      <formula>"양호"</formula>
    </cfRule>
  </conditionalFormatting>
  <conditionalFormatting sqref="F4:F7">
    <cfRule type="cellIs" dxfId="93" priority="65" operator="equal">
      <formula>"취약"</formula>
    </cfRule>
    <cfRule type="cellIs" dxfId="92" priority="66" operator="equal">
      <formula>"양호"</formula>
    </cfRule>
  </conditionalFormatting>
  <conditionalFormatting sqref="F8:F10">
    <cfRule type="cellIs" dxfId="91" priority="63" operator="equal">
      <formula>"취약"</formula>
    </cfRule>
    <cfRule type="cellIs" dxfId="90" priority="64" operator="equal">
      <formula>"양호"</formula>
    </cfRule>
  </conditionalFormatting>
  <conditionalFormatting sqref="F13">
    <cfRule type="cellIs" dxfId="89" priority="61" operator="equal">
      <formula>"취약"</formula>
    </cfRule>
    <cfRule type="cellIs" dxfId="88" priority="62" operator="equal">
      <formula>"양호"</formula>
    </cfRule>
  </conditionalFormatting>
  <conditionalFormatting sqref="F11:F12">
    <cfRule type="cellIs" dxfId="87" priority="59" operator="equal">
      <formula>"취약"</formula>
    </cfRule>
    <cfRule type="cellIs" dxfId="86" priority="60" operator="equal">
      <formula>"양호"</formula>
    </cfRule>
  </conditionalFormatting>
  <conditionalFormatting sqref="F14:F16">
    <cfRule type="cellIs" dxfId="85" priority="53" operator="equal">
      <formula>"취약"</formula>
    </cfRule>
    <cfRule type="cellIs" dxfId="84" priority="54" operator="equal">
      <formula>"양호"</formula>
    </cfRule>
  </conditionalFormatting>
  <conditionalFormatting sqref="F37:F41">
    <cfRule type="cellIs" dxfId="83" priority="45" operator="equal">
      <formula>"취약"</formula>
    </cfRule>
    <cfRule type="cellIs" dxfId="82" priority="46" operator="equal">
      <formula>"양호"</formula>
    </cfRule>
  </conditionalFormatting>
  <conditionalFormatting sqref="F14:G18">
    <cfRule type="cellIs" dxfId="81" priority="57" operator="equal">
      <formula>"○"</formula>
    </cfRule>
    <cfRule type="cellIs" dxfId="80" priority="58" operator="equal">
      <formula>"X"</formula>
    </cfRule>
  </conditionalFormatting>
  <conditionalFormatting sqref="F14:F18">
    <cfRule type="cellIs" dxfId="79" priority="55" operator="equal">
      <formula>"취약"</formula>
    </cfRule>
    <cfRule type="cellIs" dxfId="78" priority="56" operator="equal">
      <formula>"양호"</formula>
    </cfRule>
  </conditionalFormatting>
  <conditionalFormatting sqref="F17:F18">
    <cfRule type="cellIs" dxfId="77" priority="51" operator="equal">
      <formula>"취약"</formula>
    </cfRule>
    <cfRule type="cellIs" dxfId="76" priority="52" operator="equal">
      <formula>"양호"</formula>
    </cfRule>
  </conditionalFormatting>
  <conditionalFormatting sqref="F37:G41">
    <cfRule type="cellIs" dxfId="75" priority="49" operator="equal">
      <formula>"○"</formula>
    </cfRule>
    <cfRule type="cellIs" dxfId="74" priority="50" operator="equal">
      <formula>"X"</formula>
    </cfRule>
  </conditionalFormatting>
  <conditionalFormatting sqref="F37:F41">
    <cfRule type="cellIs" dxfId="73" priority="47" operator="equal">
      <formula>"취약"</formula>
    </cfRule>
    <cfRule type="cellIs" dxfId="72" priority="48" operator="equal">
      <formula>"양호"</formula>
    </cfRule>
  </conditionalFormatting>
  <conditionalFormatting sqref="F19:F36">
    <cfRule type="cellIs" dxfId="71" priority="39" operator="equal">
      <formula>"취약"</formula>
    </cfRule>
    <cfRule type="cellIs" dxfId="70" priority="40" operator="equal">
      <formula>"양호"</formula>
    </cfRule>
  </conditionalFormatting>
  <conditionalFormatting sqref="F19:F36">
    <cfRule type="cellIs" dxfId="69" priority="43" operator="equal">
      <formula>"○"</formula>
    </cfRule>
    <cfRule type="cellIs" dxfId="68" priority="44" operator="equal">
      <formula>"X"</formula>
    </cfRule>
  </conditionalFormatting>
  <conditionalFormatting sqref="F19:F36">
    <cfRule type="cellIs" dxfId="67" priority="41" operator="equal">
      <formula>"취약"</formula>
    </cfRule>
    <cfRule type="cellIs" dxfId="66" priority="42" operator="equal">
      <formula>"양호"</formula>
    </cfRule>
  </conditionalFormatting>
  <conditionalFormatting sqref="G19:G36">
    <cfRule type="cellIs" dxfId="65" priority="37" operator="equal">
      <formula>"○"</formula>
    </cfRule>
    <cfRule type="cellIs" dxfId="64" priority="38" operator="equal">
      <formula>"X"</formula>
    </cfRule>
  </conditionalFormatting>
  <conditionalFormatting sqref="I4:I13">
    <cfRule type="cellIs" dxfId="63" priority="35" operator="equal">
      <formula>"○"</formula>
    </cfRule>
    <cfRule type="cellIs" dxfId="62" priority="36" operator="equal">
      <formula>"X"</formula>
    </cfRule>
  </conditionalFormatting>
  <conditionalFormatting sqref="I4:I13">
    <cfRule type="cellIs" dxfId="61" priority="33" operator="equal">
      <formula>"취약"</formula>
    </cfRule>
    <cfRule type="cellIs" dxfId="60" priority="34" operator="equal">
      <formula>"양호"</formula>
    </cfRule>
  </conditionalFormatting>
  <conditionalFormatting sqref="I4:I7">
    <cfRule type="cellIs" dxfId="59" priority="31" operator="equal">
      <formula>"취약"</formula>
    </cfRule>
    <cfRule type="cellIs" dxfId="58" priority="32" operator="equal">
      <formula>"양호"</formula>
    </cfRule>
  </conditionalFormatting>
  <conditionalFormatting sqref="I8:I10">
    <cfRule type="cellIs" dxfId="57" priority="29" operator="equal">
      <formula>"취약"</formula>
    </cfRule>
    <cfRule type="cellIs" dxfId="56" priority="30" operator="equal">
      <formula>"양호"</formula>
    </cfRule>
  </conditionalFormatting>
  <conditionalFormatting sqref="I13">
    <cfRule type="cellIs" dxfId="55" priority="27" operator="equal">
      <formula>"취약"</formula>
    </cfRule>
    <cfRule type="cellIs" dxfId="54" priority="28" operator="equal">
      <formula>"양호"</formula>
    </cfRule>
  </conditionalFormatting>
  <conditionalFormatting sqref="I11:I12">
    <cfRule type="cellIs" dxfId="53" priority="25" operator="equal">
      <formula>"취약"</formula>
    </cfRule>
    <cfRule type="cellIs" dxfId="52" priority="26" operator="equal">
      <formula>"양호"</formula>
    </cfRule>
  </conditionalFormatting>
  <conditionalFormatting sqref="I14:I16">
    <cfRule type="cellIs" dxfId="51" priority="19" operator="equal">
      <formula>"취약"</formula>
    </cfRule>
    <cfRule type="cellIs" dxfId="50" priority="20" operator="equal">
      <formula>"양호"</formula>
    </cfRule>
  </conditionalFormatting>
  <conditionalFormatting sqref="I37:I41">
    <cfRule type="cellIs" dxfId="49" priority="11" operator="equal">
      <formula>"취약"</formula>
    </cfRule>
    <cfRule type="cellIs" dxfId="48" priority="12" operator="equal">
      <formula>"양호"</formula>
    </cfRule>
  </conditionalFormatting>
  <conditionalFormatting sqref="I14:I18">
    <cfRule type="cellIs" dxfId="47" priority="23" operator="equal">
      <formula>"○"</formula>
    </cfRule>
    <cfRule type="cellIs" dxfId="46" priority="24" operator="equal">
      <formula>"X"</formula>
    </cfRule>
  </conditionalFormatting>
  <conditionalFormatting sqref="I14:I18">
    <cfRule type="cellIs" dxfId="45" priority="21" operator="equal">
      <formula>"취약"</formula>
    </cfRule>
    <cfRule type="cellIs" dxfId="44" priority="22" operator="equal">
      <formula>"양호"</formula>
    </cfRule>
  </conditionalFormatting>
  <conditionalFormatting sqref="I17:I18">
    <cfRule type="cellIs" dxfId="43" priority="17" operator="equal">
      <formula>"취약"</formula>
    </cfRule>
    <cfRule type="cellIs" dxfId="42" priority="18" operator="equal">
      <formula>"양호"</formula>
    </cfRule>
  </conditionalFormatting>
  <conditionalFormatting sqref="I37:I41">
    <cfRule type="cellIs" dxfId="41" priority="15" operator="equal">
      <formula>"○"</formula>
    </cfRule>
    <cfRule type="cellIs" dxfId="40" priority="16" operator="equal">
      <formula>"X"</formula>
    </cfRule>
  </conditionalFormatting>
  <conditionalFormatting sqref="I37:I41">
    <cfRule type="cellIs" dxfId="39" priority="13" operator="equal">
      <formula>"취약"</formula>
    </cfRule>
    <cfRule type="cellIs" dxfId="38" priority="14" operator="equal">
      <formula>"양호"</formula>
    </cfRule>
  </conditionalFormatting>
  <conditionalFormatting sqref="I19:I36">
    <cfRule type="cellIs" dxfId="37" priority="5" operator="equal">
      <formula>"취약"</formula>
    </cfRule>
    <cfRule type="cellIs" dxfId="36" priority="6" operator="equal">
      <formula>"양호"</formula>
    </cfRule>
  </conditionalFormatting>
  <conditionalFormatting sqref="I19:I36">
    <cfRule type="cellIs" dxfId="35" priority="9" operator="equal">
      <formula>"○"</formula>
    </cfRule>
    <cfRule type="cellIs" dxfId="34" priority="10" operator="equal">
      <formula>"X"</formula>
    </cfRule>
  </conditionalFormatting>
  <conditionalFormatting sqref="I19:I36">
    <cfRule type="cellIs" dxfId="33" priority="7" operator="equal">
      <formula>"취약"</formula>
    </cfRule>
    <cfRule type="cellIs" dxfId="32" priority="8" operator="equal">
      <formula>"양호"</formula>
    </cfRule>
  </conditionalFormatting>
  <conditionalFormatting sqref="I42">
    <cfRule type="cellIs" dxfId="31" priority="3" operator="equal">
      <formula>"취약"</formula>
    </cfRule>
    <cfRule type="cellIs" dxfId="30" priority="4" operator="equal">
      <formula>"양호"</formula>
    </cfRule>
  </conditionalFormatting>
  <conditionalFormatting sqref="I3">
    <cfRule type="cellIs" dxfId="29" priority="1" operator="equal">
      <formula>"취약"</formula>
    </cfRule>
    <cfRule type="cellIs" dxfId="28" priority="2" operator="equal">
      <formula>"양호"</formula>
    </cfRule>
  </conditionalFormatting>
  <printOptions verticalCentered="1"/>
  <pageMargins left="0.59055118110236227" right="0.59055118110236227" top="0.59055118110236227" bottom="0.59055118110236227" header="0.31496062992125984" footer="0.31496062992125984"/>
  <pageSetup paperSize="9" scale="76" fitToWidth="0" orientation="landscape" r:id="rId1"/>
  <headerFooter>
    <oddHeader>&amp;R&amp;"-,굵게"&amp;9네트워크 취약점 점검 상세 보고서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showGridLines="0" view="pageLayout" topLeftCell="A55" zoomScaleNormal="85" workbookViewId="0">
      <selection activeCell="F3" sqref="F3"/>
    </sheetView>
  </sheetViews>
  <sheetFormatPr defaultColWidth="9" defaultRowHeight="13.2" x14ac:dyDescent="0.4"/>
  <cols>
    <col min="1" max="2" width="5.59765625" style="6" customWidth="1"/>
    <col min="3" max="3" width="17.5" style="6" customWidth="1"/>
    <col min="4" max="4" width="5.59765625" style="6" customWidth="1"/>
    <col min="5" max="5" width="6.19921875" style="43" customWidth="1"/>
    <col min="6" max="6" width="61.8984375" style="6" customWidth="1"/>
    <col min="7" max="8" width="27.59765625" style="6" hidden="1" customWidth="1"/>
    <col min="9" max="16384" width="9" style="6"/>
  </cols>
  <sheetData>
    <row r="1" spans="1:10" ht="15" customHeight="1" x14ac:dyDescent="0.4">
      <c r="A1" s="152" t="s">
        <v>0</v>
      </c>
      <c r="B1" s="153"/>
      <c r="C1" s="5" t="str">
        <f ca="1">REPLACE(CELL("filename",A1),1,FIND("]",CELL("filename",A1)),"")</f>
        <v>R1</v>
      </c>
      <c r="D1" s="4"/>
      <c r="E1" s="4"/>
      <c r="F1" s="3"/>
    </row>
    <row r="2" spans="1:10" ht="15" customHeight="1" x14ac:dyDescent="0.4">
      <c r="A2" s="154" t="s">
        <v>122</v>
      </c>
      <c r="B2" s="155"/>
      <c r="C2" s="90" t="s">
        <v>123</v>
      </c>
      <c r="D2" s="4"/>
      <c r="E2" s="4"/>
      <c r="F2" s="2"/>
    </row>
    <row r="3" spans="1:10" ht="15" customHeight="1" thickBot="1" x14ac:dyDescent="0.45">
      <c r="A3" s="156" t="s">
        <v>124</v>
      </c>
      <c r="B3" s="157"/>
      <c r="C3" s="62">
        <v>12.2</v>
      </c>
      <c r="D3" s="4"/>
      <c r="E3" s="4"/>
      <c r="F3" s="2"/>
    </row>
    <row r="4" spans="1:10" ht="10.5" customHeight="1" thickBot="1" x14ac:dyDescent="0.45">
      <c r="A4" s="1"/>
      <c r="B4" s="1"/>
      <c r="C4" s="1"/>
      <c r="D4" s="4"/>
      <c r="E4" s="4"/>
      <c r="F4" s="1"/>
    </row>
    <row r="5" spans="1:10" ht="22.5" customHeight="1" thickBot="1" x14ac:dyDescent="0.45">
      <c r="A5" s="158" t="s">
        <v>1</v>
      </c>
      <c r="B5" s="159"/>
      <c r="C5" s="107" t="s">
        <v>2</v>
      </c>
      <c r="D5" s="107" t="s">
        <v>3</v>
      </c>
      <c r="E5" s="107" t="s">
        <v>125</v>
      </c>
      <c r="F5" s="7" t="s">
        <v>4</v>
      </c>
    </row>
    <row r="6" spans="1:10" ht="62.4" customHeight="1" x14ac:dyDescent="0.4">
      <c r="A6" s="160" t="s">
        <v>126</v>
      </c>
      <c r="B6" s="108" t="s">
        <v>127</v>
      </c>
      <c r="C6" s="109" t="s">
        <v>18</v>
      </c>
      <c r="D6" s="108" t="s">
        <v>128</v>
      </c>
      <c r="E6" s="67" t="s">
        <v>129</v>
      </c>
      <c r="F6" s="93" t="s">
        <v>130</v>
      </c>
    </row>
    <row r="7" spans="1:10" ht="33.6" customHeight="1" x14ac:dyDescent="0.4">
      <c r="A7" s="161"/>
      <c r="B7" s="65" t="s">
        <v>131</v>
      </c>
      <c r="C7" s="66" t="s">
        <v>7</v>
      </c>
      <c r="D7" s="65" t="s">
        <v>128</v>
      </c>
      <c r="E7" s="67" t="s">
        <v>132</v>
      </c>
      <c r="F7" s="68" t="s">
        <v>133</v>
      </c>
    </row>
    <row r="8" spans="1:10" ht="89.4" customHeight="1" x14ac:dyDescent="0.4">
      <c r="A8" s="161"/>
      <c r="B8" s="65" t="s">
        <v>116</v>
      </c>
      <c r="C8" s="66" t="s">
        <v>21</v>
      </c>
      <c r="D8" s="65" t="s">
        <v>128</v>
      </c>
      <c r="E8" s="67" t="s">
        <v>129</v>
      </c>
      <c r="F8" s="68" t="s">
        <v>134</v>
      </c>
    </row>
    <row r="9" spans="1:10" ht="26.4" x14ac:dyDescent="0.4">
      <c r="A9" s="161"/>
      <c r="B9" s="65" t="s">
        <v>117</v>
      </c>
      <c r="C9" s="66" t="s">
        <v>135</v>
      </c>
      <c r="D9" s="65" t="s">
        <v>136</v>
      </c>
      <c r="E9" s="67" t="s">
        <v>137</v>
      </c>
      <c r="F9" s="68" t="s">
        <v>138</v>
      </c>
    </row>
    <row r="10" spans="1:10" ht="60.6" customHeight="1" x14ac:dyDescent="0.4">
      <c r="A10" s="162" t="s">
        <v>139</v>
      </c>
      <c r="B10" s="8" t="s">
        <v>140</v>
      </c>
      <c r="C10" s="38" t="s">
        <v>141</v>
      </c>
      <c r="D10" s="8" t="s">
        <v>128</v>
      </c>
      <c r="E10" s="49" t="s">
        <v>129</v>
      </c>
      <c r="F10" s="44" t="s">
        <v>142</v>
      </c>
      <c r="G10" s="110"/>
      <c r="H10" s="110"/>
    </row>
    <row r="11" spans="1:10" ht="59.4" customHeight="1" x14ac:dyDescent="0.4">
      <c r="A11" s="162"/>
      <c r="B11" s="8" t="s">
        <v>118</v>
      </c>
      <c r="C11" s="38" t="s">
        <v>9</v>
      </c>
      <c r="D11" s="8" t="s">
        <v>128</v>
      </c>
      <c r="E11" s="48" t="s">
        <v>129</v>
      </c>
      <c r="F11" s="44" t="s">
        <v>143</v>
      </c>
      <c r="G11" s="110"/>
      <c r="H11" s="110"/>
    </row>
    <row r="12" spans="1:10" ht="66" x14ac:dyDescent="0.4">
      <c r="A12" s="162"/>
      <c r="B12" s="8" t="s">
        <v>119</v>
      </c>
      <c r="C12" s="38" t="s">
        <v>25</v>
      </c>
      <c r="D12" s="8" t="s">
        <v>136</v>
      </c>
      <c r="E12" s="8" t="s">
        <v>129</v>
      </c>
      <c r="F12" s="44" t="s">
        <v>144</v>
      </c>
      <c r="G12" s="110"/>
      <c r="H12" s="110"/>
    </row>
    <row r="13" spans="1:10" ht="106.2" customHeight="1" x14ac:dyDescent="0.4">
      <c r="A13" s="162"/>
      <c r="B13" s="8" t="s">
        <v>120</v>
      </c>
      <c r="C13" s="38" t="s">
        <v>27</v>
      </c>
      <c r="D13" s="8" t="s">
        <v>136</v>
      </c>
      <c r="E13" s="48" t="s">
        <v>129</v>
      </c>
      <c r="F13" s="44" t="s">
        <v>145</v>
      </c>
      <c r="G13" s="110"/>
      <c r="H13" s="110"/>
    </row>
    <row r="14" spans="1:10" ht="49.2" customHeight="1" x14ac:dyDescent="0.4">
      <c r="A14" s="162"/>
      <c r="B14" s="8" t="s">
        <v>121</v>
      </c>
      <c r="C14" s="38" t="s">
        <v>29</v>
      </c>
      <c r="D14" s="8" t="s">
        <v>136</v>
      </c>
      <c r="E14" s="48" t="s">
        <v>129</v>
      </c>
      <c r="F14" s="44" t="s">
        <v>146</v>
      </c>
      <c r="G14" s="110"/>
      <c r="H14" s="110"/>
    </row>
    <row r="15" spans="1:10" ht="82.8" customHeight="1" x14ac:dyDescent="0.4">
      <c r="A15" s="111" t="s">
        <v>147</v>
      </c>
      <c r="B15" s="65" t="s">
        <v>46</v>
      </c>
      <c r="C15" s="66" t="s">
        <v>10</v>
      </c>
      <c r="D15" s="65" t="s">
        <v>5</v>
      </c>
      <c r="E15" s="67" t="s">
        <v>129</v>
      </c>
      <c r="F15" s="68" t="s">
        <v>148</v>
      </c>
    </row>
    <row r="16" spans="1:10" ht="39.6" x14ac:dyDescent="0.4">
      <c r="A16" s="149" t="s">
        <v>149</v>
      </c>
      <c r="B16" s="8" t="s">
        <v>150</v>
      </c>
      <c r="C16" s="38" t="s">
        <v>151</v>
      </c>
      <c r="D16" s="8" t="s">
        <v>8</v>
      </c>
      <c r="E16" s="48" t="s">
        <v>129</v>
      </c>
      <c r="F16" s="44" t="s">
        <v>152</v>
      </c>
      <c r="G16" s="110"/>
      <c r="H16" s="110"/>
      <c r="I16" s="112"/>
      <c r="J16" s="112"/>
    </row>
    <row r="17" spans="1:8" ht="68.400000000000006" customHeight="1" x14ac:dyDescent="0.4">
      <c r="A17" s="150"/>
      <c r="B17" s="8" t="s">
        <v>49</v>
      </c>
      <c r="C17" s="38" t="s">
        <v>34</v>
      </c>
      <c r="D17" s="8" t="s">
        <v>6</v>
      </c>
      <c r="E17" s="48" t="s">
        <v>129</v>
      </c>
      <c r="F17" s="44" t="s">
        <v>153</v>
      </c>
      <c r="G17" s="110"/>
      <c r="H17" s="110"/>
    </row>
    <row r="18" spans="1:8" ht="144.6" customHeight="1" x14ac:dyDescent="0.4">
      <c r="A18" s="150"/>
      <c r="B18" s="8" t="s">
        <v>50</v>
      </c>
      <c r="C18" s="38" t="s">
        <v>36</v>
      </c>
      <c r="D18" s="8" t="s">
        <v>6</v>
      </c>
      <c r="E18" s="48" t="s">
        <v>129</v>
      </c>
      <c r="F18" s="44" t="s">
        <v>154</v>
      </c>
      <c r="G18" s="110"/>
      <c r="H18" s="110"/>
    </row>
    <row r="19" spans="1:8" ht="35.4" customHeight="1" x14ac:dyDescent="0.4">
      <c r="A19" s="150"/>
      <c r="B19" s="8" t="s">
        <v>52</v>
      </c>
      <c r="C19" s="38" t="s">
        <v>38</v>
      </c>
      <c r="D19" s="8" t="s">
        <v>6</v>
      </c>
      <c r="E19" s="48" t="s">
        <v>129</v>
      </c>
      <c r="F19" s="44" t="s">
        <v>155</v>
      </c>
      <c r="G19" s="110"/>
      <c r="H19" s="110"/>
    </row>
    <row r="20" spans="1:8" ht="73.8" customHeight="1" x14ac:dyDescent="0.4">
      <c r="A20" s="151"/>
      <c r="B20" s="8" t="s">
        <v>156</v>
      </c>
      <c r="C20" s="38" t="s">
        <v>157</v>
      </c>
      <c r="D20" s="8" t="s">
        <v>158</v>
      </c>
      <c r="E20" s="48" t="s">
        <v>129</v>
      </c>
      <c r="F20" s="44" t="s">
        <v>159</v>
      </c>
      <c r="G20" s="110"/>
      <c r="H20" s="110"/>
    </row>
    <row r="21" spans="1:8" ht="39.6" x14ac:dyDescent="0.4">
      <c r="A21" s="141" t="s">
        <v>160</v>
      </c>
      <c r="B21" s="65" t="s">
        <v>161</v>
      </c>
      <c r="C21" s="66" t="s">
        <v>162</v>
      </c>
      <c r="D21" s="82" t="s">
        <v>128</v>
      </c>
      <c r="E21" s="67" t="s">
        <v>129</v>
      </c>
      <c r="F21" s="104" t="s">
        <v>163</v>
      </c>
    </row>
    <row r="22" spans="1:8" ht="66" x14ac:dyDescent="0.4">
      <c r="A22" s="141"/>
      <c r="B22" s="65" t="s">
        <v>26</v>
      </c>
      <c r="C22" s="83" t="s">
        <v>43</v>
      </c>
      <c r="D22" s="65" t="s">
        <v>128</v>
      </c>
      <c r="E22" s="67" t="s">
        <v>129</v>
      </c>
      <c r="F22" s="68" t="s">
        <v>164</v>
      </c>
    </row>
    <row r="23" spans="1:8" ht="116.4" customHeight="1" x14ac:dyDescent="0.4">
      <c r="A23" s="141"/>
      <c r="B23" s="65" t="s">
        <v>28</v>
      </c>
      <c r="C23" s="66" t="s">
        <v>45</v>
      </c>
      <c r="D23" s="65" t="s">
        <v>128</v>
      </c>
      <c r="E23" s="67" t="s">
        <v>129</v>
      </c>
      <c r="F23" s="68" t="s">
        <v>165</v>
      </c>
    </row>
    <row r="24" spans="1:8" ht="66" x14ac:dyDescent="0.4">
      <c r="A24" s="141"/>
      <c r="B24" s="65" t="s">
        <v>31</v>
      </c>
      <c r="C24" s="66" t="s">
        <v>47</v>
      </c>
      <c r="D24" s="65" t="s">
        <v>128</v>
      </c>
      <c r="E24" s="67" t="s">
        <v>129</v>
      </c>
      <c r="F24" s="68" t="s">
        <v>166</v>
      </c>
    </row>
    <row r="25" spans="1:8" ht="22.8" customHeight="1" x14ac:dyDescent="0.4">
      <c r="A25" s="141"/>
      <c r="B25" s="84" t="s">
        <v>33</v>
      </c>
      <c r="C25" s="86" t="s">
        <v>48</v>
      </c>
      <c r="D25" s="65" t="s">
        <v>128</v>
      </c>
      <c r="E25" s="67" t="s">
        <v>132</v>
      </c>
      <c r="F25" s="68" t="s">
        <v>167</v>
      </c>
    </row>
    <row r="26" spans="1:8" ht="60" customHeight="1" x14ac:dyDescent="0.4">
      <c r="A26" s="141"/>
      <c r="B26" s="65" t="s">
        <v>35</v>
      </c>
      <c r="C26" s="66" t="s">
        <v>168</v>
      </c>
      <c r="D26" s="65" t="s">
        <v>128</v>
      </c>
      <c r="E26" s="67" t="s">
        <v>129</v>
      </c>
      <c r="F26" s="68" t="s">
        <v>169</v>
      </c>
    </row>
    <row r="27" spans="1:8" ht="62.4" customHeight="1" x14ac:dyDescent="0.4">
      <c r="A27" s="141"/>
      <c r="B27" s="84" t="s">
        <v>37</v>
      </c>
      <c r="C27" s="86" t="s">
        <v>51</v>
      </c>
      <c r="D27" s="65" t="s">
        <v>128</v>
      </c>
      <c r="E27" s="67" t="s">
        <v>129</v>
      </c>
      <c r="F27" s="68" t="s">
        <v>170</v>
      </c>
    </row>
    <row r="28" spans="1:8" ht="35.4" customHeight="1" x14ac:dyDescent="0.4">
      <c r="A28" s="141"/>
      <c r="B28" s="65" t="s">
        <v>39</v>
      </c>
      <c r="C28" s="66" t="s">
        <v>53</v>
      </c>
      <c r="D28" s="65" t="s">
        <v>128</v>
      </c>
      <c r="E28" s="67" t="s">
        <v>132</v>
      </c>
      <c r="F28" s="68" t="s">
        <v>171</v>
      </c>
    </row>
    <row r="29" spans="1:8" ht="40.799999999999997" customHeight="1" x14ac:dyDescent="0.4">
      <c r="A29" s="141"/>
      <c r="B29" s="65" t="s">
        <v>54</v>
      </c>
      <c r="C29" s="83" t="s">
        <v>172</v>
      </c>
      <c r="D29" s="65" t="s">
        <v>136</v>
      </c>
      <c r="E29" s="67" t="s">
        <v>132</v>
      </c>
      <c r="F29" s="68" t="s">
        <v>173</v>
      </c>
    </row>
    <row r="30" spans="1:8" ht="24.75" customHeight="1" x14ac:dyDescent="0.4">
      <c r="A30" s="141"/>
      <c r="B30" s="82" t="s">
        <v>55</v>
      </c>
      <c r="C30" s="66" t="s">
        <v>56</v>
      </c>
      <c r="D30" s="65" t="s">
        <v>136</v>
      </c>
      <c r="E30" s="67" t="s">
        <v>132</v>
      </c>
      <c r="F30" s="68" t="s">
        <v>174</v>
      </c>
    </row>
    <row r="31" spans="1:8" ht="39.6" x14ac:dyDescent="0.4">
      <c r="A31" s="141"/>
      <c r="B31" s="91" t="s">
        <v>57</v>
      </c>
      <c r="C31" s="66" t="s">
        <v>175</v>
      </c>
      <c r="D31" s="65" t="s">
        <v>136</v>
      </c>
      <c r="E31" s="67" t="s">
        <v>132</v>
      </c>
      <c r="F31" s="68" t="s">
        <v>176</v>
      </c>
    </row>
    <row r="32" spans="1:8" ht="39.6" x14ac:dyDescent="0.4">
      <c r="A32" s="141"/>
      <c r="B32" s="91" t="s">
        <v>58</v>
      </c>
      <c r="C32" s="66" t="s">
        <v>59</v>
      </c>
      <c r="D32" s="65" t="s">
        <v>136</v>
      </c>
      <c r="E32" s="67" t="s">
        <v>132</v>
      </c>
      <c r="F32" s="68" t="s">
        <v>115</v>
      </c>
    </row>
    <row r="33" spans="1:6" ht="18" customHeight="1" x14ac:dyDescent="0.4">
      <c r="A33" s="141"/>
      <c r="B33" s="91" t="s">
        <v>60</v>
      </c>
      <c r="C33" s="66" t="s">
        <v>177</v>
      </c>
      <c r="D33" s="65" t="s">
        <v>136</v>
      </c>
      <c r="E33" s="67" t="s">
        <v>132</v>
      </c>
      <c r="F33" s="68" t="s">
        <v>178</v>
      </c>
    </row>
    <row r="34" spans="1:6" ht="52.8" customHeight="1" x14ac:dyDescent="0.4">
      <c r="A34" s="141"/>
      <c r="B34" s="91" t="s">
        <v>61</v>
      </c>
      <c r="C34" s="66" t="s">
        <v>62</v>
      </c>
      <c r="D34" s="65" t="s">
        <v>136</v>
      </c>
      <c r="E34" s="67" t="s">
        <v>129</v>
      </c>
      <c r="F34" s="68" t="s">
        <v>179</v>
      </c>
    </row>
    <row r="35" spans="1:6" ht="23.25" customHeight="1" x14ac:dyDescent="0.4">
      <c r="A35" s="141"/>
      <c r="B35" s="91" t="s">
        <v>63</v>
      </c>
      <c r="C35" s="66" t="s">
        <v>180</v>
      </c>
      <c r="D35" s="65" t="s">
        <v>136</v>
      </c>
      <c r="E35" s="67" t="s">
        <v>132</v>
      </c>
      <c r="F35" s="68" t="s">
        <v>181</v>
      </c>
    </row>
    <row r="36" spans="1:6" ht="35.4" customHeight="1" x14ac:dyDescent="0.4">
      <c r="A36" s="141"/>
      <c r="B36" s="91" t="s">
        <v>64</v>
      </c>
      <c r="C36" s="66" t="s">
        <v>182</v>
      </c>
      <c r="D36" s="65" t="s">
        <v>136</v>
      </c>
      <c r="E36" s="67" t="s">
        <v>132</v>
      </c>
      <c r="F36" s="68" t="s">
        <v>183</v>
      </c>
    </row>
    <row r="37" spans="1:6" ht="57.6" customHeight="1" x14ac:dyDescent="0.4">
      <c r="A37" s="141"/>
      <c r="B37" s="91" t="s">
        <v>65</v>
      </c>
      <c r="C37" s="66" t="s">
        <v>66</v>
      </c>
      <c r="D37" s="65" t="s">
        <v>136</v>
      </c>
      <c r="E37" s="67" t="s">
        <v>129</v>
      </c>
      <c r="F37" s="68" t="s">
        <v>184</v>
      </c>
    </row>
    <row r="38" spans="1:6" ht="39.6" x14ac:dyDescent="0.4">
      <c r="A38" s="141"/>
      <c r="B38" s="91" t="s">
        <v>67</v>
      </c>
      <c r="C38" s="76" t="s">
        <v>185</v>
      </c>
      <c r="D38" s="65" t="s">
        <v>136</v>
      </c>
      <c r="E38" s="67" t="s">
        <v>132</v>
      </c>
      <c r="F38" s="113" t="s">
        <v>186</v>
      </c>
    </row>
    <row r="39" spans="1:6" ht="36" customHeight="1" x14ac:dyDescent="0.4">
      <c r="A39" s="141"/>
      <c r="B39" s="91" t="s">
        <v>68</v>
      </c>
      <c r="C39" s="66" t="s">
        <v>69</v>
      </c>
      <c r="D39" s="65" t="s">
        <v>136</v>
      </c>
      <c r="E39" s="67" t="s">
        <v>132</v>
      </c>
      <c r="F39" s="68" t="s">
        <v>187</v>
      </c>
    </row>
    <row r="40" spans="1:6" ht="33" customHeight="1" x14ac:dyDescent="0.4">
      <c r="A40" s="141"/>
      <c r="B40" s="91" t="s">
        <v>70</v>
      </c>
      <c r="C40" s="66" t="s">
        <v>71</v>
      </c>
      <c r="D40" s="65" t="s">
        <v>136</v>
      </c>
      <c r="E40" s="67" t="s">
        <v>129</v>
      </c>
      <c r="F40" s="68" t="s">
        <v>188</v>
      </c>
    </row>
    <row r="41" spans="1:6" ht="30" customHeight="1" x14ac:dyDescent="0.4">
      <c r="A41" s="141"/>
      <c r="B41" s="91" t="s">
        <v>72</v>
      </c>
      <c r="C41" s="66" t="s">
        <v>189</v>
      </c>
      <c r="D41" s="65" t="s">
        <v>136</v>
      </c>
      <c r="E41" s="67" t="s">
        <v>132</v>
      </c>
      <c r="F41" s="68" t="s">
        <v>190</v>
      </c>
    </row>
    <row r="42" spans="1:6" ht="22.5" customHeight="1" x14ac:dyDescent="0.4">
      <c r="A42" s="141"/>
      <c r="B42" s="91" t="s">
        <v>73</v>
      </c>
      <c r="C42" s="66" t="s">
        <v>191</v>
      </c>
      <c r="D42" s="65" t="s">
        <v>136</v>
      </c>
      <c r="E42" s="114" t="s">
        <v>132</v>
      </c>
      <c r="F42" s="92" t="s">
        <v>114</v>
      </c>
    </row>
    <row r="43" spans="1:6" ht="166.2" customHeight="1" thickBot="1" x14ac:dyDescent="0.45">
      <c r="A43" s="142"/>
      <c r="B43" s="69" t="s">
        <v>192</v>
      </c>
      <c r="C43" s="70" t="s">
        <v>74</v>
      </c>
      <c r="D43" s="69" t="s">
        <v>158</v>
      </c>
      <c r="E43" s="71" t="s">
        <v>137</v>
      </c>
      <c r="F43" s="72" t="s">
        <v>193</v>
      </c>
    </row>
  </sheetData>
  <mergeCells count="8">
    <mergeCell ref="A16:A20"/>
    <mergeCell ref="A21:A43"/>
    <mergeCell ref="A1:B1"/>
    <mergeCell ref="A2:B2"/>
    <mergeCell ref="A3:B3"/>
    <mergeCell ref="A5:B5"/>
    <mergeCell ref="A6:A9"/>
    <mergeCell ref="A10:A14"/>
  </mergeCells>
  <phoneticPr fontId="25" type="noConversion"/>
  <conditionalFormatting sqref="E1:E4 E44:E1048576">
    <cfRule type="cellIs" dxfId="27" priority="27" operator="equal">
      <formula>"취약"</formula>
    </cfRule>
    <cfRule type="cellIs" dxfId="26" priority="28" operator="equal">
      <formula>"양호"</formula>
    </cfRule>
  </conditionalFormatting>
  <conditionalFormatting sqref="E10:E11 E15:E24">
    <cfRule type="cellIs" dxfId="25" priority="25" operator="equal">
      <formula>"취약"</formula>
    </cfRule>
    <cfRule type="cellIs" dxfId="24" priority="26" operator="equal">
      <formula>"양호"</formula>
    </cfRule>
  </conditionalFormatting>
  <conditionalFormatting sqref="E14">
    <cfRule type="cellIs" dxfId="23" priority="23" operator="equal">
      <formula>"취약"</formula>
    </cfRule>
    <cfRule type="cellIs" dxfId="22" priority="24" operator="equal">
      <formula>"양호"</formula>
    </cfRule>
  </conditionalFormatting>
  <conditionalFormatting sqref="E13">
    <cfRule type="cellIs" dxfId="21" priority="21" operator="equal">
      <formula>"취약"</formula>
    </cfRule>
    <cfRule type="cellIs" dxfId="20" priority="22" operator="equal">
      <formula>"양호"</formula>
    </cfRule>
  </conditionalFormatting>
  <conditionalFormatting sqref="E6:E7">
    <cfRule type="cellIs" dxfId="19" priority="19" operator="equal">
      <formula>"취약"</formula>
    </cfRule>
    <cfRule type="cellIs" dxfId="18" priority="20" operator="equal">
      <formula>"양호"</formula>
    </cfRule>
  </conditionalFormatting>
  <conditionalFormatting sqref="E9">
    <cfRule type="cellIs" dxfId="17" priority="15" operator="equal">
      <formula>"취약"</formula>
    </cfRule>
    <cfRule type="cellIs" dxfId="16" priority="16" operator="equal">
      <formula>"양호"</formula>
    </cfRule>
  </conditionalFormatting>
  <conditionalFormatting sqref="E8">
    <cfRule type="cellIs" dxfId="15" priority="17" operator="equal">
      <formula>"취약"</formula>
    </cfRule>
    <cfRule type="cellIs" dxfId="14" priority="18" operator="equal">
      <formula>"양호"</formula>
    </cfRule>
  </conditionalFormatting>
  <conditionalFormatting sqref="E29:E33">
    <cfRule type="cellIs" dxfId="13" priority="13" operator="equal">
      <formula>"취약"</formula>
    </cfRule>
    <cfRule type="cellIs" dxfId="12" priority="14" operator="equal">
      <formula>"양호"</formula>
    </cfRule>
  </conditionalFormatting>
  <conditionalFormatting sqref="E25">
    <cfRule type="cellIs" dxfId="11" priority="11" operator="equal">
      <formula>"취약"</formula>
    </cfRule>
    <cfRule type="cellIs" dxfId="10" priority="12" operator="equal">
      <formula>"양호"</formula>
    </cfRule>
  </conditionalFormatting>
  <conditionalFormatting sqref="E28">
    <cfRule type="cellIs" dxfId="9" priority="9" operator="equal">
      <formula>"취약"</formula>
    </cfRule>
    <cfRule type="cellIs" dxfId="8" priority="10" operator="equal">
      <formula>"양호"</formula>
    </cfRule>
  </conditionalFormatting>
  <conditionalFormatting sqref="E26:E27">
    <cfRule type="cellIs" dxfId="7" priority="7" operator="equal">
      <formula>"취약"</formula>
    </cfRule>
    <cfRule type="cellIs" dxfId="6" priority="8" operator="equal">
      <formula>"양호"</formula>
    </cfRule>
  </conditionalFormatting>
  <conditionalFormatting sqref="E12">
    <cfRule type="cellIs" dxfId="5" priority="5" operator="equal">
      <formula>"취약"</formula>
    </cfRule>
    <cfRule type="cellIs" dxfId="4" priority="6" operator="equal">
      <formula>"양호"</formula>
    </cfRule>
  </conditionalFormatting>
  <conditionalFormatting sqref="E34 E37:E43">
    <cfRule type="cellIs" dxfId="3" priority="3" operator="equal">
      <formula>"취약"</formula>
    </cfRule>
    <cfRule type="cellIs" dxfId="2" priority="4" operator="equal">
      <formula>"양호"</formula>
    </cfRule>
  </conditionalFormatting>
  <conditionalFormatting sqref="E35:E36">
    <cfRule type="cellIs" dxfId="1" priority="1" operator="equal">
      <formula>"취약"</formula>
    </cfRule>
    <cfRule type="cellIs" dxfId="0" priority="2" operator="equal">
      <formula>"양호"</formula>
    </cfRule>
  </conditionalFormatting>
  <printOptions horizontalCentered="1"/>
  <pageMargins left="0.59055118110236227" right="0.59055118110236227" top="0.59055118110236227" bottom="0.59055118110236227" header="0.31496062992125984" footer="0.31496062992125984"/>
  <pageSetup paperSize="9" scale="69" fitToHeight="0" orientation="portrait" r:id="rId1"/>
  <headerFooter>
    <oddHeader>&amp;R&amp;"-,굵게"네트워크 취약점 점검 상세 보고서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표지</vt:lpstr>
      <vt:lpstr>점검대상</vt:lpstr>
      <vt:lpstr>네트워크 점검요약</vt:lpstr>
      <vt:lpstr>R1</vt:lpstr>
      <vt:lpstr>'네트워크 점검요약'!Print_Titles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seeedgen</dc:creator>
  <cp:lastModifiedBy>sohyun</cp:lastModifiedBy>
  <cp:lastPrinted>2017-01-11T04:11:17Z</cp:lastPrinted>
  <dcterms:created xsi:type="dcterms:W3CDTF">2012-11-28T05:37:09Z</dcterms:created>
  <dcterms:modified xsi:type="dcterms:W3CDTF">2018-10-12T13:23:22Z</dcterms:modified>
</cp:coreProperties>
</file>