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sohyun\Desktop\#SS-SA-Lab_정보시스템 분석_1016\#SS-SA-Lab 05(정보시스템 취약진단 보고서 작성(강사용-학생용))\강사용\"/>
    </mc:Choice>
  </mc:AlternateContent>
  <bookViews>
    <workbookView xWindow="600" yWindow="2616" windowWidth="14760" windowHeight="6960" tabRatio="832" activeTab="3"/>
  </bookViews>
  <sheets>
    <sheet name="표지" sheetId="4" r:id="rId1"/>
    <sheet name="점검대상" sheetId="9" r:id="rId2"/>
    <sheet name="nginx 점검요약" sheetId="127" r:id="rId3"/>
    <sheet name="Web Server" sheetId="135" r:id="rId4"/>
  </sheets>
  <definedNames>
    <definedName name="_xlnm._FilterDatabase" localSheetId="2" hidden="1">'nginx 점검요약'!$A$3:$I$20</definedName>
    <definedName name="_xlnm.Print_Titles" localSheetId="2">'nginx 점검요약'!$A:$E,'nginx 점검요약'!$3:$3</definedName>
  </definedNames>
  <calcPr calcId="152511"/>
</workbook>
</file>

<file path=xl/calcChain.xml><?xml version="1.0" encoding="utf-8"?>
<calcChain xmlns="http://schemas.openxmlformats.org/spreadsheetml/2006/main">
  <c r="A19" i="127" l="1"/>
  <c r="A18" i="127"/>
  <c r="A17" i="127"/>
  <c r="C1" i="135" l="1"/>
  <c r="F15" i="127"/>
  <c r="F4" i="127"/>
  <c r="F7" i="127"/>
  <c r="F8" i="127"/>
  <c r="F13" i="127"/>
  <c r="F11" i="127"/>
  <c r="F12" i="127"/>
  <c r="F10" i="127"/>
  <c r="F3" i="127"/>
  <c r="F9" i="127"/>
  <c r="F14" i="127"/>
  <c r="F6" i="127"/>
  <c r="F5" i="127"/>
  <c r="E15" i="127" l="1"/>
  <c r="E19" i="127" s="1"/>
  <c r="E14" i="127"/>
  <c r="E13" i="127"/>
  <c r="E12" i="127"/>
  <c r="E11" i="127"/>
  <c r="E10" i="127"/>
  <c r="E9" i="127"/>
  <c r="E8" i="127"/>
  <c r="E7" i="127"/>
  <c r="E6" i="127"/>
  <c r="E5" i="127"/>
  <c r="E4" i="127"/>
  <c r="E18" i="127" l="1"/>
  <c r="E20" i="127"/>
  <c r="E17" i="127"/>
  <c r="H8" i="127" l="1"/>
  <c r="G8" i="127"/>
  <c r="H5" i="127"/>
  <c r="G5" i="127"/>
  <c r="H4" i="127"/>
  <c r="G4" i="127"/>
  <c r="F16" i="127"/>
  <c r="G15" i="127"/>
  <c r="H15" i="127"/>
  <c r="H19" i="127" s="1"/>
  <c r="H7" i="127"/>
  <c r="G7" i="127"/>
  <c r="G14" i="127"/>
  <c r="H14" i="127"/>
  <c r="G12" i="127"/>
  <c r="H12" i="127"/>
  <c r="G11" i="127"/>
  <c r="H11" i="127"/>
  <c r="G13" i="127"/>
  <c r="H13" i="127"/>
  <c r="G6" i="127"/>
  <c r="H6" i="127"/>
  <c r="H10" i="127"/>
  <c r="G10" i="127"/>
  <c r="G9" i="127"/>
  <c r="H9" i="127"/>
  <c r="E4" i="9"/>
  <c r="D4" i="9"/>
  <c r="G19" i="127" l="1"/>
  <c r="F19" i="127" s="1"/>
  <c r="G18" i="127"/>
  <c r="H18" i="127"/>
  <c r="I6" i="127"/>
  <c r="I9" i="127"/>
  <c r="I10" i="127"/>
  <c r="I12" i="127"/>
  <c r="I14" i="127"/>
  <c r="I7" i="127"/>
  <c r="I5" i="127"/>
  <c r="I8" i="127"/>
  <c r="I11" i="127"/>
  <c r="I15" i="127"/>
  <c r="I19" i="127" s="1"/>
  <c r="I4" i="127"/>
  <c r="I13" i="127"/>
  <c r="G20" i="127"/>
  <c r="G17" i="127"/>
  <c r="D19" i="127"/>
  <c r="H20" i="127"/>
  <c r="H17" i="127"/>
  <c r="D18" i="127" l="1"/>
  <c r="D17" i="127"/>
  <c r="F18" i="127"/>
  <c r="I18" i="127"/>
  <c r="F17" i="127"/>
  <c r="F20" i="127"/>
  <c r="D20" i="127"/>
  <c r="I16" i="127"/>
  <c r="I17" i="127"/>
  <c r="I20" i="127" l="1"/>
</calcChain>
</file>

<file path=xl/sharedStrings.xml><?xml version="1.0" encoding="utf-8"?>
<sst xmlns="http://schemas.openxmlformats.org/spreadsheetml/2006/main" count="151" uniqueCount="105">
  <si>
    <t>구분</t>
  </si>
  <si>
    <t>위험도</t>
  </si>
  <si>
    <t>상</t>
  </si>
  <si>
    <t>No</t>
    <phoneticPr fontId="32" type="noConversion"/>
  </si>
  <si>
    <t>구분</t>
    <phoneticPr fontId="32" type="noConversion"/>
  </si>
  <si>
    <t>호스트명</t>
    <phoneticPr fontId="32" type="noConversion"/>
  </si>
  <si>
    <t>IP</t>
    <phoneticPr fontId="32" type="noConversion"/>
  </si>
  <si>
    <t>용도</t>
    <phoneticPr fontId="32" type="noConversion"/>
  </si>
  <si>
    <t>점검 대상</t>
    <phoneticPr fontId="32" type="noConversion"/>
  </si>
  <si>
    <t>중</t>
  </si>
  <si>
    <t>하</t>
  </si>
  <si>
    <t>HOSTNAME</t>
  </si>
  <si>
    <t>IP</t>
  </si>
  <si>
    <t>점 검 항 목</t>
  </si>
  <si>
    <t>현재상태</t>
  </si>
  <si>
    <t>양호</t>
  </si>
  <si>
    <t>비고</t>
    <phoneticPr fontId="25" type="noConversion"/>
  </si>
  <si>
    <t>항목별 
취약점 개수</t>
    <phoneticPr fontId="25" type="noConversion"/>
  </si>
  <si>
    <t>보안
패치</t>
    <phoneticPr fontId="25" type="noConversion"/>
  </si>
  <si>
    <t>VERSION</t>
    <phoneticPr fontId="32" type="noConversion"/>
  </si>
  <si>
    <t>WEB 취약점 점검 상세 보고서</t>
    <phoneticPr fontId="25" type="noConversion"/>
  </si>
  <si>
    <t>데몬관리</t>
  </si>
  <si>
    <t>관리서버 디렉토리 권한 설정</t>
  </si>
  <si>
    <t>설정파일 권한 설정</t>
  </si>
  <si>
    <t>디렉토리 검색 기능 제거</t>
  </si>
  <si>
    <t>로그 디렉토리/파일 권한 설정</t>
  </si>
  <si>
    <t>로그 포맷 설정</t>
  </si>
  <si>
    <t>보안 패치 적용</t>
  </si>
  <si>
    <t>솔루션 취약점</t>
    <phoneticPr fontId="25" type="noConversion"/>
  </si>
  <si>
    <t>nginx 요약</t>
    <phoneticPr fontId="25" type="noConversion"/>
  </si>
  <si>
    <t>상</t>
    <phoneticPr fontId="25" type="noConversion"/>
  </si>
  <si>
    <t>헤더 정보 노출 방지</t>
    <phoneticPr fontId="25" type="noConversion"/>
  </si>
  <si>
    <t>취약</t>
    <phoneticPr fontId="25" type="noConversion"/>
  </si>
  <si>
    <t>중요도</t>
    <phoneticPr fontId="25" type="noConversion"/>
  </si>
  <si>
    <t>점 검 항 목</t>
    <phoneticPr fontId="25" type="noConversion"/>
  </si>
  <si>
    <t>지수</t>
    <phoneticPr fontId="25" type="noConversion"/>
  </si>
  <si>
    <t>최대값</t>
    <phoneticPr fontId="25" type="noConversion"/>
  </si>
  <si>
    <t>설정</t>
    <phoneticPr fontId="25" type="noConversion"/>
  </si>
  <si>
    <t>로그 저장 주기</t>
    <phoneticPr fontId="25" type="noConversion"/>
  </si>
  <si>
    <t>하</t>
    <phoneticPr fontId="25" type="noConversion"/>
  </si>
  <si>
    <t>HTTP Method 제한</t>
    <phoneticPr fontId="25" type="noConversion"/>
  </si>
  <si>
    <t>기본 문서명 사용 제한</t>
    <phoneticPr fontId="25" type="noConversion"/>
  </si>
  <si>
    <t>WEBDAV 설정 제한</t>
    <phoneticPr fontId="25" type="noConversion"/>
  </si>
  <si>
    <t>중</t>
    <phoneticPr fontId="25" type="noConversion"/>
  </si>
  <si>
    <t>서버별 취약점 개수</t>
    <phoneticPr fontId="25" type="noConversion"/>
  </si>
  <si>
    <t>총점</t>
    <phoneticPr fontId="30" type="noConversion"/>
  </si>
  <si>
    <t>결과</t>
    <phoneticPr fontId="25" type="noConversion"/>
  </si>
  <si>
    <t>지수</t>
    <phoneticPr fontId="25" type="noConversion"/>
  </si>
  <si>
    <t>상</t>
    <phoneticPr fontId="32" type="noConversion"/>
  </si>
  <si>
    <t>취약</t>
    <phoneticPr fontId="25" type="noConversion"/>
  </si>
  <si>
    <t>중</t>
    <phoneticPr fontId="32" type="noConversion"/>
  </si>
  <si>
    <t>하</t>
    <phoneticPr fontId="32" type="noConversion"/>
  </si>
  <si>
    <t>양호</t>
    <phoneticPr fontId="25" type="noConversion"/>
  </si>
  <si>
    <t>`</t>
    <phoneticPr fontId="25" type="noConversion"/>
  </si>
  <si>
    <t>VERSION</t>
    <phoneticPr fontId="25" type="noConversion"/>
  </si>
  <si>
    <t>점검
결과</t>
    <phoneticPr fontId="25" type="noConversion"/>
  </si>
  <si>
    <t>WN-01</t>
    <phoneticPr fontId="25" type="noConversion"/>
  </si>
  <si>
    <t>WN-02</t>
  </si>
  <si>
    <t>WN-03</t>
  </si>
  <si>
    <t>WN-04</t>
  </si>
  <si>
    <t>WN-05</t>
  </si>
  <si>
    <t>WN-06</t>
  </si>
  <si>
    <t>WN-07</t>
  </si>
  <si>
    <t>WN-08</t>
  </si>
  <si>
    <t>WN-09</t>
  </si>
  <si>
    <t>WN-10</t>
  </si>
  <si>
    <t>WN-11</t>
  </si>
  <si>
    <t>WN-12</t>
  </si>
  <si>
    <t>1.15.3</t>
    <phoneticPr fontId="25" type="noConversion"/>
  </si>
  <si>
    <t>192.168.60.128</t>
    <phoneticPr fontId="25" type="noConversion"/>
  </si>
  <si>
    <t>데몬 관리</t>
    <phoneticPr fontId="25" type="noConversion"/>
  </si>
  <si>
    <t xml:space="preserve">
root 계정으로 데몬 실행중이므로 취약
root        968      1  0 00:43 ?        00:00:00 nginx: master process /usr/sbin/nginx -c /etc/nginx/nginx.conf
www-data    969    968  0 00:43 ?        00:00:00 nginx: worker process
root       3607   3605  0 01:41 pts/0    00:00:00 grep nginx
</t>
    <phoneticPr fontId="25" type="noConversion"/>
  </si>
  <si>
    <t>관리서버 디렉토리 권한 설정</t>
    <phoneticPr fontId="25" type="noConversion"/>
  </si>
  <si>
    <t xml:space="preserve">
nginx 계정의 소유가 아니고, 허가권이 750 넘는 파일들이 존재하기 때문에 취약
drwxr-xr-x 3 root root    4096 Sep  6 00:23 /usr/lib/nginx
-rwxr-xr-x 1 root root 1314056 Aug 29 00:57 /usr/sbin/nginx
drwxr-xr-x 2 root root    4096 Sep  6 00:23 /usr/share/doc/nginx
-rw-r--r-- 1 root root     342 Aug 29 00:56 /usr/share/lintian/overrides/nginx
drwxr-xr-x 3 root root    4096 Sep  6 00:23 /usr/share/nginx
</t>
    <phoneticPr fontId="25" type="noConversion"/>
  </si>
  <si>
    <t xml:space="preserve">
nginx 계정의 소유가 아니고, 허가권이 644로 설정되어 있으므로 취약
-rw-r--r-- 1 root root 649 Sep  6 01:14 /etc/nginx/nginx.conf
</t>
    <phoneticPr fontId="25" type="noConversion"/>
  </si>
  <si>
    <t xml:space="preserve">
 AutoIndex off 설정이 되어 있으므로 양호
</t>
    <phoneticPr fontId="25" type="noConversion"/>
  </si>
  <si>
    <t>로그 디렉토리/파일 권한 설정</t>
    <phoneticPr fontId="25" type="noConversion"/>
  </si>
  <si>
    <t xml:space="preserve">
전용 웹 서버 계정의 소유가 아니고, 디렉토리의 권한이 750 초과, 파일의 권한이 640을 초과하므로 취약
drwxrwxr-x 10 root  syslog    4096 Oct  9 00:43 ..
-rw-r-----  1 nginx adm      24777 Oct  5 19:15 access.log
-rw-r--r--  1 root  root    137628 Oct  5 19:18 admin.1shop.com.access.log
-rw-r--r--  1 root  root     36754 Oct  5 19:18 admin.1shop.com.error.log
-rw-r--r--  1 root  root    264267 Oct  5 19:12 app.1shop.com.access.log
-rw-r--r--  1 root  root     12596 Oct  5 19:12 app.1shop.com.error.log
-rw-r--r--  1 root  root    988161 Oct  8 22:41 dev.1shop.com.access.log
-rw-r--r--  1 root  root    208979 Oct  8 22:37 dev.1shop.com.error.log
-rw-r-----  1 nginx adm       2848 Sep 19 22:46 error.log
-rw-r--r--  1 root  root   3617218 Oct  6 00:02 www.1shop.com.access.log
-rw-r--r--  1 root  root   1161439 Oct  6 00:02 www.1shop.com.error.log
</t>
    <phoneticPr fontId="25" type="noConversion"/>
  </si>
  <si>
    <t xml:space="preserve">
로그 포맷과 지시자가 combined로 설정되어 있지 않으므로 취약
</t>
    <phoneticPr fontId="25" type="noConversion"/>
  </si>
  <si>
    <t>상</t>
    <phoneticPr fontId="25" type="noConversion"/>
  </si>
  <si>
    <t>양호</t>
    <phoneticPr fontId="25" type="noConversion"/>
  </si>
  <si>
    <t xml:space="preserve">
월 1회 정기 점검을 하고 있으며 6개월 이상 로그를 저장하고 있으므로 양호
</t>
    <phoneticPr fontId="25" type="noConversion"/>
  </si>
  <si>
    <t>헤더 정보 노출 방지</t>
    <phoneticPr fontId="25" type="noConversion"/>
  </si>
  <si>
    <t>하</t>
    <phoneticPr fontId="25" type="noConversion"/>
  </si>
  <si>
    <t>취약</t>
    <phoneticPr fontId="25" type="noConversion"/>
  </si>
  <si>
    <t xml:space="preserve">
헤더 정보가 노출되어 있으므로 취약
 </t>
    <phoneticPr fontId="25" type="noConversion"/>
  </si>
  <si>
    <t>HTTP Method 제한</t>
    <phoneticPr fontId="25" type="noConversion"/>
  </si>
  <si>
    <t>솔루션
취약점</t>
    <phoneticPr fontId="25" type="noConversion"/>
  </si>
  <si>
    <t>기본 문서명 사용 제한</t>
    <phoneticPr fontId="25" type="noConversion"/>
  </si>
  <si>
    <t>양호</t>
    <phoneticPr fontId="25" type="noConversion"/>
  </si>
  <si>
    <t xml:space="preserve">
GET, POST, HEAD 외 다른 Method가 존재하지 않으므로 양호
</t>
    <phoneticPr fontId="25" type="noConversion"/>
  </si>
  <si>
    <t>WEBDAV 설정 제한</t>
    <phoneticPr fontId="25" type="noConversion"/>
  </si>
  <si>
    <t>중</t>
    <phoneticPr fontId="25" type="noConversion"/>
  </si>
  <si>
    <t>보안
패치</t>
    <phoneticPr fontId="25" type="noConversion"/>
  </si>
  <si>
    <t>보안 패치 적용</t>
    <phoneticPr fontId="25" type="noConversion"/>
  </si>
  <si>
    <t>상</t>
    <phoneticPr fontId="25" type="noConversion"/>
  </si>
  <si>
    <t xml:space="preserve">
주기적 보안 패치가 이루어지고 있으며, 비교적 최신 버전의 nginx가 적용되어 있으므로 양호
</t>
    <phoneticPr fontId="25" type="noConversion"/>
  </si>
  <si>
    <t>2018. 10</t>
    <phoneticPr fontId="25" type="noConversion"/>
  </si>
  <si>
    <t>Nginx</t>
    <phoneticPr fontId="25" type="noConversion"/>
  </si>
  <si>
    <t>Web Server</t>
    <phoneticPr fontId="25" type="noConversion"/>
  </si>
  <si>
    <t>웹 서버</t>
    <phoneticPr fontId="25" type="noConversion"/>
  </si>
  <si>
    <t>현재값</t>
    <phoneticPr fontId="25" type="noConversion"/>
  </si>
  <si>
    <t>양호</t>
    <phoneticPr fontId="25" type="noConversion"/>
  </si>
  <si>
    <t>기본 문서명을 변경하여 사용하지 않으므로 취약
 location / {
        index  index.php index.html;
    }</t>
    <phoneticPr fontId="25" type="noConversion"/>
  </si>
  <si>
    <t>WebDAV가 제거 되었으므로 양호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</si>
</sst>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49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b/>
      <sz val="2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b/>
      <sz val="16"/>
      <name val="맑은 고딕"/>
      <family val="3"/>
      <charset val="129"/>
    </font>
    <font>
      <b/>
      <sz val="20"/>
      <name val="맑은 고딕"/>
      <family val="3"/>
      <charset val="129"/>
    </font>
    <font>
      <b/>
      <sz val="2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9"/>
      <color indexed="8"/>
      <name val="맑은 고딕"/>
      <family val="3"/>
      <charset val="129"/>
      <scheme val="major"/>
    </font>
    <font>
      <sz val="10"/>
      <color indexed="8"/>
      <name val="맑은 고딕"/>
      <family val="3"/>
      <charset val="129"/>
    </font>
    <font>
      <b/>
      <sz val="9"/>
      <color indexed="10"/>
      <name val="맑은 고딕"/>
      <family val="3"/>
      <charset val="129"/>
    </font>
    <font>
      <sz val="9"/>
      <color rgb="FF000000"/>
      <name val="맑은 고딕"/>
      <family val="3"/>
      <charset val="129"/>
      <scheme val="maj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auto="1"/>
      </bottom>
      <diagonal/>
    </border>
    <border>
      <left style="dotted">
        <color indexed="64"/>
      </left>
      <right/>
      <top style="dotted">
        <color indexed="64"/>
      </top>
      <bottom style="medium">
        <color auto="1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auto="1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dotted">
        <color theme="1"/>
      </left>
      <right style="dotted">
        <color theme="1"/>
      </right>
      <top/>
      <bottom style="medium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dotted">
        <color indexed="64"/>
      </right>
      <top style="medium">
        <color indexed="64"/>
      </top>
      <bottom style="medium">
        <color theme="1"/>
      </bottom>
      <diagonal/>
    </border>
    <border>
      <left style="dotted">
        <color indexed="64"/>
      </left>
      <right style="dotted">
        <color indexed="64"/>
      </right>
      <top style="medium">
        <color auto="1"/>
      </top>
      <bottom style="medium">
        <color theme="1"/>
      </bottom>
      <diagonal/>
    </border>
    <border>
      <left/>
      <right style="dotted">
        <color indexed="64"/>
      </right>
      <top/>
      <bottom style="medium">
        <color theme="1"/>
      </bottom>
      <diagonal/>
    </border>
    <border>
      <left style="dotted">
        <color indexed="64"/>
      </left>
      <right style="dotted">
        <color indexed="64"/>
      </right>
      <top/>
      <bottom style="medium">
        <color theme="1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/>
      <diagonal/>
    </border>
  </borders>
  <cellStyleXfs count="157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8" fillId="0" borderId="0">
      <alignment vertical="center"/>
    </xf>
    <xf numFmtId="0" fontId="3" fillId="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44" fillId="0" borderId="0"/>
  </cellStyleXfs>
  <cellXfs count="136">
    <xf numFmtId="0" fontId="0" fillId="0" borderId="0" xfId="0">
      <alignment vertical="center"/>
    </xf>
    <xf numFmtId="0" fontId="31" fillId="0" borderId="0" xfId="0" applyFont="1">
      <alignment vertical="center"/>
    </xf>
    <xf numFmtId="0" fontId="0" fillId="0" borderId="25" xfId="0" applyBorder="1">
      <alignment vertical="center"/>
    </xf>
    <xf numFmtId="0" fontId="35" fillId="0" borderId="11" xfId="0" applyFont="1" applyFill="1" applyBorder="1" applyAlignment="1">
      <alignment horizontal="center" vertical="center" wrapText="1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37" fillId="0" borderId="0" xfId="0" applyFont="1" applyAlignment="1">
      <alignment vertical="center"/>
    </xf>
    <xf numFmtId="0" fontId="0" fillId="0" borderId="0" xfId="0" applyAlignment="1">
      <alignment vertical="center"/>
    </xf>
    <xf numFmtId="0" fontId="35" fillId="0" borderId="0" xfId="0" applyFont="1">
      <alignment vertical="center"/>
    </xf>
    <xf numFmtId="0" fontId="33" fillId="0" borderId="22" xfId="50" applyFont="1" applyBorder="1" applyAlignment="1">
      <alignment horizontal="center" vertical="center" wrapText="1"/>
    </xf>
    <xf numFmtId="0" fontId="33" fillId="0" borderId="23" xfId="50" applyFont="1" applyBorder="1" applyAlignment="1">
      <alignment horizontal="center" vertical="center" wrapText="1"/>
    </xf>
    <xf numFmtId="0" fontId="33" fillId="0" borderId="24" xfId="50" applyFont="1" applyBorder="1" applyAlignment="1">
      <alignment horizontal="center" vertical="center" wrapText="1"/>
    </xf>
    <xf numFmtId="0" fontId="33" fillId="0" borderId="19" xfId="50" applyFont="1" applyBorder="1" applyAlignment="1">
      <alignment horizontal="center" vertical="center"/>
    </xf>
    <xf numFmtId="0" fontId="33" fillId="0" borderId="20" xfId="50" applyFont="1" applyBorder="1" applyAlignment="1">
      <alignment horizontal="center" vertical="center"/>
    </xf>
    <xf numFmtId="0" fontId="33" fillId="0" borderId="21" xfId="50" applyFont="1" applyBorder="1" applyAlignment="1">
      <alignment horizontal="center" vertical="center"/>
    </xf>
    <xf numFmtId="0" fontId="33" fillId="0" borderId="10" xfId="50" applyFont="1" applyBorder="1" applyAlignment="1">
      <alignment horizontal="center" vertical="center"/>
    </xf>
    <xf numFmtId="0" fontId="33" fillId="0" borderId="11" xfId="50" applyFont="1" applyBorder="1" applyAlignment="1">
      <alignment horizontal="center" vertical="center"/>
    </xf>
    <xf numFmtId="0" fontId="33" fillId="0" borderId="12" xfId="50" applyFont="1" applyBorder="1" applyAlignment="1">
      <alignment horizontal="center" vertical="center"/>
    </xf>
    <xf numFmtId="0" fontId="33" fillId="0" borderId="13" xfId="50" applyFont="1" applyBorder="1" applyAlignment="1">
      <alignment horizontal="center" vertical="center"/>
    </xf>
    <xf numFmtId="0" fontId="33" fillId="0" borderId="14" xfId="50" applyFont="1" applyBorder="1" applyAlignment="1">
      <alignment horizontal="center" vertical="center"/>
    </xf>
    <xf numFmtId="0" fontId="33" fillId="0" borderId="15" xfId="5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40" fillId="0" borderId="25" xfId="142" applyFont="1" applyBorder="1" applyAlignment="1">
      <alignment vertical="center"/>
    </xf>
    <xf numFmtId="0" fontId="35" fillId="0" borderId="17" xfId="0" applyFont="1" applyBorder="1" applyAlignment="1">
      <alignment horizontal="center" vertical="center"/>
    </xf>
    <xf numFmtId="9" fontId="29" fillId="24" borderId="17" xfId="141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/>
    </xf>
    <xf numFmtId="176" fontId="35" fillId="0" borderId="18" xfId="143" applyNumberFormat="1" applyFont="1" applyBorder="1" applyAlignment="1">
      <alignment horizontal="center" vertical="center"/>
    </xf>
    <xf numFmtId="176" fontId="35" fillId="0" borderId="12" xfId="143" applyNumberFormat="1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40" fillId="0" borderId="28" xfId="142" applyFont="1" applyBorder="1" applyAlignment="1">
      <alignment vertical="center"/>
    </xf>
    <xf numFmtId="0" fontId="3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26" fillId="0" borderId="12" xfId="50" applyFont="1" applyFill="1" applyBorder="1" applyAlignment="1">
      <alignment horizontal="center" vertical="center"/>
    </xf>
    <xf numFmtId="0" fontId="26" fillId="0" borderId="15" xfId="50" applyFont="1" applyFill="1" applyBorder="1" applyAlignment="1">
      <alignment horizontal="center" vertical="center"/>
    </xf>
    <xf numFmtId="0" fontId="35" fillId="28" borderId="17" xfId="107" applyFont="1" applyFill="1" applyBorder="1" applyAlignment="1">
      <alignment horizontal="left" vertical="center" wrapText="1"/>
    </xf>
    <xf numFmtId="0" fontId="35" fillId="28" borderId="17" xfId="0" applyFont="1" applyFill="1" applyBorder="1" applyAlignment="1">
      <alignment horizontal="center" vertical="center" wrapText="1"/>
    </xf>
    <xf numFmtId="0" fontId="35" fillId="28" borderId="11" xfId="107" applyFont="1" applyFill="1" applyBorder="1" applyAlignment="1">
      <alignment horizontal="center" vertical="center" wrapText="1"/>
    </xf>
    <xf numFmtId="0" fontId="35" fillId="28" borderId="11" xfId="107" applyFont="1" applyFill="1" applyBorder="1" applyAlignment="1">
      <alignment horizontal="left" vertical="center" wrapText="1"/>
    </xf>
    <xf numFmtId="0" fontId="35" fillId="28" borderId="11" xfId="0" applyFont="1" applyFill="1" applyBorder="1" applyAlignment="1">
      <alignment horizontal="center" vertical="center" wrapText="1"/>
    </xf>
    <xf numFmtId="0" fontId="35" fillId="0" borderId="11" xfId="107" applyFont="1" applyFill="1" applyBorder="1" applyAlignment="1">
      <alignment horizontal="left" vertical="center" wrapText="1"/>
    </xf>
    <xf numFmtId="176" fontId="35" fillId="0" borderId="12" xfId="143" applyNumberFormat="1" applyFont="1" applyFill="1" applyBorder="1" applyAlignment="1">
      <alignment horizontal="center" vertical="center"/>
    </xf>
    <xf numFmtId="0" fontId="35" fillId="28" borderId="14" xfId="107" applyFont="1" applyFill="1" applyBorder="1" applyAlignment="1">
      <alignment horizontal="center" vertical="center" wrapText="1"/>
    </xf>
    <xf numFmtId="0" fontId="35" fillId="0" borderId="14" xfId="107" applyFont="1" applyFill="1" applyBorder="1" applyAlignment="1">
      <alignment horizontal="left" vertical="center" wrapText="1"/>
    </xf>
    <xf numFmtId="0" fontId="35" fillId="0" borderId="0" xfId="0" applyFont="1" applyFill="1">
      <alignment vertical="center"/>
    </xf>
    <xf numFmtId="176" fontId="29" fillId="24" borderId="32" xfId="143" applyNumberFormat="1" applyFont="1" applyFill="1" applyBorder="1" applyAlignment="1">
      <alignment horizontal="center" vertical="center"/>
    </xf>
    <xf numFmtId="0" fontId="29" fillId="24" borderId="17" xfId="141" applyNumberFormat="1" applyFont="1" applyFill="1" applyBorder="1" applyAlignment="1">
      <alignment horizontal="center" vertical="center"/>
    </xf>
    <xf numFmtId="9" fontId="29" fillId="24" borderId="11" xfId="141" applyNumberFormat="1" applyFont="1" applyFill="1" applyBorder="1" applyAlignment="1">
      <alignment horizontal="center" vertical="center"/>
    </xf>
    <xf numFmtId="176" fontId="29" fillId="24" borderId="11" xfId="143" applyNumberFormat="1" applyFont="1" applyFill="1" applyBorder="1" applyAlignment="1">
      <alignment horizontal="center" vertical="center"/>
    </xf>
    <xf numFmtId="176" fontId="29" fillId="24" borderId="12" xfId="143" applyNumberFormat="1" applyFont="1" applyFill="1" applyBorder="1" applyAlignment="1">
      <alignment horizontal="center" vertical="center"/>
    </xf>
    <xf numFmtId="0" fontId="29" fillId="24" borderId="11" xfId="141" applyNumberFormat="1" applyFont="1" applyFill="1" applyBorder="1" applyAlignment="1">
      <alignment horizontal="center" vertical="center"/>
    </xf>
    <xf numFmtId="9" fontId="29" fillId="25" borderId="14" xfId="141" applyNumberFormat="1" applyFont="1" applyFill="1" applyBorder="1" applyAlignment="1">
      <alignment horizontal="center" vertical="center"/>
    </xf>
    <xf numFmtId="176" fontId="46" fillId="25" borderId="15" xfId="143" applyNumberFormat="1" applyFont="1" applyFill="1" applyBorder="1" applyAlignment="1">
      <alignment horizontal="center" vertical="center"/>
    </xf>
    <xf numFmtId="0" fontId="29" fillId="25" borderId="14" xfId="141" applyNumberFormat="1" applyFont="1" applyFill="1" applyBorder="1" applyAlignment="1">
      <alignment horizontal="center" vertical="center"/>
    </xf>
    <xf numFmtId="9" fontId="35" fillId="0" borderId="0" xfId="0" applyNumberFormat="1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6" fillId="0" borderId="0" xfId="50" applyFont="1" applyAlignment="1">
      <alignment horizontal="center" vertical="center"/>
    </xf>
    <xf numFmtId="0" fontId="47" fillId="0" borderId="0" xfId="50" applyFont="1" applyFill="1" applyBorder="1">
      <alignment vertical="center"/>
    </xf>
    <xf numFmtId="0" fontId="47" fillId="0" borderId="0" xfId="50" applyFont="1" applyFill="1" applyBorder="1" applyAlignment="1">
      <alignment vertical="center"/>
    </xf>
    <xf numFmtId="0" fontId="26" fillId="0" borderId="0" xfId="50" applyFont="1">
      <alignment vertical="center"/>
    </xf>
    <xf numFmtId="0" fontId="27" fillId="24" borderId="24" xfId="50" applyFont="1" applyFill="1" applyBorder="1" applyAlignment="1">
      <alignment horizontal="center" vertical="center" wrapText="1"/>
    </xf>
    <xf numFmtId="0" fontId="33" fillId="0" borderId="18" xfId="50" applyFont="1" applyFill="1" applyBorder="1" applyAlignment="1">
      <alignment horizontal="left" vertical="center" wrapText="1"/>
    </xf>
    <xf numFmtId="0" fontId="24" fillId="0" borderId="11" xfId="53" applyFont="1" applyFill="1" applyBorder="1" applyAlignment="1">
      <alignment horizontal="center" vertical="center" wrapText="1"/>
    </xf>
    <xf numFmtId="0" fontId="33" fillId="0" borderId="12" xfId="50" applyFont="1" applyFill="1" applyBorder="1" applyAlignment="1">
      <alignment horizontal="left" vertical="center" wrapText="1"/>
    </xf>
    <xf numFmtId="0" fontId="33" fillId="27" borderId="12" xfId="50" applyFont="1" applyFill="1" applyBorder="1" applyAlignment="1">
      <alignment horizontal="left" vertical="center" wrapText="1"/>
    </xf>
    <xf numFmtId="0" fontId="26" fillId="0" borderId="11" xfId="50" applyFont="1" applyFill="1" applyBorder="1" applyAlignment="1">
      <alignment horizontal="center" vertical="center" wrapText="1"/>
    </xf>
    <xf numFmtId="0" fontId="33" fillId="0" borderId="15" xfId="50" applyFont="1" applyFill="1" applyBorder="1" applyAlignment="1">
      <alignment horizontal="left" vertical="center" wrapText="1"/>
    </xf>
    <xf numFmtId="0" fontId="34" fillId="24" borderId="22" xfId="142" applyFont="1" applyFill="1" applyBorder="1" applyAlignment="1">
      <alignment horizontal="center" vertical="center"/>
    </xf>
    <xf numFmtId="0" fontId="34" fillId="24" borderId="23" xfId="142" applyFont="1" applyFill="1" applyBorder="1" applyAlignment="1">
      <alignment horizontal="center" vertical="center"/>
    </xf>
    <xf numFmtId="0" fontId="35" fillId="0" borderId="30" xfId="0" applyFont="1" applyFill="1" applyBorder="1" applyAlignment="1">
      <alignment horizontal="center" vertical="center"/>
    </xf>
    <xf numFmtId="176" fontId="29" fillId="24" borderId="26" xfId="143" applyNumberFormat="1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center" vertical="center"/>
    </xf>
    <xf numFmtId="176" fontId="29" fillId="24" borderId="17" xfId="143" applyNumberFormat="1" applyFont="1" applyFill="1" applyBorder="1" applyAlignment="1">
      <alignment horizontal="center" vertical="center"/>
    </xf>
    <xf numFmtId="176" fontId="35" fillId="0" borderId="14" xfId="143" applyNumberFormat="1" applyFont="1" applyFill="1" applyBorder="1" applyAlignment="1">
      <alignment horizontal="center" vertical="center"/>
    </xf>
    <xf numFmtId="176" fontId="35" fillId="0" borderId="30" xfId="143" applyNumberFormat="1" applyFont="1" applyFill="1" applyBorder="1" applyAlignment="1">
      <alignment horizontal="center" vertical="center"/>
    </xf>
    <xf numFmtId="0" fontId="36" fillId="0" borderId="13" xfId="0" applyFont="1" applyBorder="1" applyAlignment="1">
      <alignment horizontal="center" vertical="center" wrapText="1"/>
    </xf>
    <xf numFmtId="0" fontId="35" fillId="0" borderId="37" xfId="0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35" fillId="0" borderId="38" xfId="0" applyFont="1" applyBorder="1" applyAlignment="1">
      <alignment horizontal="center" vertical="center"/>
    </xf>
    <xf numFmtId="0" fontId="35" fillId="0" borderId="39" xfId="0" applyFont="1" applyBorder="1" applyAlignment="1">
      <alignment horizontal="center" vertical="center"/>
    </xf>
    <xf numFmtId="0" fontId="34" fillId="24" borderId="41" xfId="142" applyFont="1" applyFill="1" applyBorder="1" applyAlignment="1">
      <alignment horizontal="center" vertical="center"/>
    </xf>
    <xf numFmtId="0" fontId="40" fillId="0" borderId="40" xfId="142" applyFont="1" applyBorder="1" applyAlignment="1">
      <alignment vertical="center"/>
    </xf>
    <xf numFmtId="0" fontId="34" fillId="24" borderId="23" xfId="50" applyFont="1" applyFill="1" applyBorder="1" applyAlignment="1">
      <alignment horizontal="center" vertical="center" wrapText="1"/>
    </xf>
    <xf numFmtId="0" fontId="27" fillId="24" borderId="23" xfId="50" applyFont="1" applyFill="1" applyBorder="1" applyAlignment="1">
      <alignment horizontal="center" vertical="center" wrapText="1"/>
    </xf>
    <xf numFmtId="0" fontId="26" fillId="27" borderId="18" xfId="5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31" fillId="0" borderId="14" xfId="117" applyFont="1" applyFill="1" applyBorder="1" applyAlignment="1">
      <alignment horizontal="center" vertical="center"/>
    </xf>
    <xf numFmtId="0" fontId="33" fillId="0" borderId="42" xfId="142" applyFont="1" applyBorder="1" applyAlignment="1">
      <alignment horizontal="center" vertical="center"/>
    </xf>
    <xf numFmtId="0" fontId="33" fillId="0" borderId="42" xfId="44" applyFont="1" applyFill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/>
    </xf>
    <xf numFmtId="0" fontId="48" fillId="0" borderId="42" xfId="0" applyFont="1" applyFill="1" applyBorder="1" applyAlignment="1">
      <alignment horizontal="center" vertical="center" wrapText="1" readingOrder="1"/>
    </xf>
    <xf numFmtId="0" fontId="33" fillId="0" borderId="42" xfId="44" applyFont="1" applyFill="1" applyBorder="1" applyAlignment="1">
      <alignment horizontal="center" vertical="center"/>
    </xf>
    <xf numFmtId="0" fontId="33" fillId="27" borderId="42" xfId="0" applyFont="1" applyFill="1" applyBorder="1" applyAlignment="1">
      <alignment horizontal="center" vertical="center" wrapText="1"/>
    </xf>
    <xf numFmtId="0" fontId="0" fillId="0" borderId="42" xfId="0" applyBorder="1">
      <alignment vertical="center"/>
    </xf>
    <xf numFmtId="0" fontId="0" fillId="0" borderId="42" xfId="0" applyBorder="1" applyAlignment="1">
      <alignment horizontal="left" vertical="center"/>
    </xf>
    <xf numFmtId="0" fontId="33" fillId="0" borderId="43" xfId="142" applyFont="1" applyBorder="1" applyAlignment="1">
      <alignment horizontal="center" vertical="center"/>
    </xf>
    <xf numFmtId="0" fontId="33" fillId="0" borderId="43" xfId="44" applyFont="1" applyFill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/>
    </xf>
    <xf numFmtId="0" fontId="48" fillId="0" borderId="43" xfId="0" applyFont="1" applyFill="1" applyBorder="1" applyAlignment="1">
      <alignment horizontal="center" vertical="center" wrapText="1" readingOrder="1"/>
    </xf>
    <xf numFmtId="0" fontId="33" fillId="0" borderId="41" xfId="142" applyFont="1" applyBorder="1" applyAlignment="1">
      <alignment horizontal="center" vertical="center"/>
    </xf>
    <xf numFmtId="0" fontId="33" fillId="0" borderId="44" xfId="44" applyFont="1" applyFill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/>
    </xf>
    <xf numFmtId="0" fontId="48" fillId="0" borderId="46" xfId="0" applyFont="1" applyFill="1" applyBorder="1" applyAlignment="1">
      <alignment horizontal="center" vertical="center" wrapText="1" readingOrder="1"/>
    </xf>
    <xf numFmtId="0" fontId="48" fillId="0" borderId="47" xfId="0" applyFont="1" applyFill="1" applyBorder="1" applyAlignment="1">
      <alignment horizontal="center" vertical="center" wrapText="1" readingOrder="1"/>
    </xf>
    <xf numFmtId="0" fontId="35" fillId="0" borderId="48" xfId="0" applyFont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41" fillId="0" borderId="0" xfId="142" applyFont="1" applyBorder="1" applyAlignment="1">
      <alignment horizontal="left" vertical="center"/>
    </xf>
    <xf numFmtId="0" fontId="43" fillId="24" borderId="10" xfId="0" applyFont="1" applyFill="1" applyBorder="1" applyAlignment="1">
      <alignment horizontal="center" vertical="center"/>
    </xf>
    <xf numFmtId="0" fontId="43" fillId="24" borderId="11" xfId="0" applyFont="1" applyFill="1" applyBorder="1" applyAlignment="1">
      <alignment horizontal="center" vertical="center"/>
    </xf>
    <xf numFmtId="0" fontId="43" fillId="25" borderId="13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34" fillId="24" borderId="22" xfId="50" applyFont="1" applyFill="1" applyBorder="1" applyAlignment="1">
      <alignment horizontal="center" vertical="center" wrapText="1"/>
    </xf>
    <xf numFmtId="0" fontId="34" fillId="24" borderId="23" xfId="50" applyFont="1" applyFill="1" applyBorder="1" applyAlignment="1">
      <alignment horizontal="center" vertical="center" wrapText="1"/>
    </xf>
    <xf numFmtId="0" fontId="31" fillId="28" borderId="16" xfId="117" applyFont="1" applyFill="1" applyBorder="1" applyAlignment="1">
      <alignment horizontal="center" vertical="center" wrapText="1"/>
    </xf>
    <xf numFmtId="0" fontId="31" fillId="28" borderId="10" xfId="117" applyFont="1" applyFill="1" applyBorder="1" applyAlignment="1">
      <alignment horizontal="center" vertical="center" wrapText="1"/>
    </xf>
    <xf numFmtId="0" fontId="45" fillId="24" borderId="29" xfId="0" applyFont="1" applyFill="1" applyBorder="1" applyAlignment="1">
      <alignment horizontal="center" vertical="center"/>
    </xf>
    <xf numFmtId="0" fontId="45" fillId="24" borderId="22" xfId="0" applyFont="1" applyFill="1" applyBorder="1" applyAlignment="1">
      <alignment horizontal="center" vertical="center"/>
    </xf>
    <xf numFmtId="0" fontId="43" fillId="24" borderId="16" xfId="0" applyFont="1" applyFill="1" applyBorder="1" applyAlignment="1">
      <alignment horizontal="center" vertical="center"/>
    </xf>
    <xf numFmtId="0" fontId="43" fillId="24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27" fillId="24" borderId="16" xfId="50" applyFont="1" applyFill="1" applyBorder="1" applyAlignment="1">
      <alignment horizontal="center" vertical="center"/>
    </xf>
    <xf numFmtId="0" fontId="27" fillId="24" borderId="17" xfId="50" applyFont="1" applyFill="1" applyBorder="1" applyAlignment="1">
      <alignment horizontal="center" vertical="center"/>
    </xf>
    <xf numFmtId="0" fontId="27" fillId="24" borderId="10" xfId="50" applyFont="1" applyFill="1" applyBorder="1" applyAlignment="1">
      <alignment horizontal="center" vertical="center"/>
    </xf>
    <xf numFmtId="0" fontId="27" fillId="24" borderId="11" xfId="50" applyFont="1" applyFill="1" applyBorder="1" applyAlignment="1">
      <alignment horizontal="center" vertical="center"/>
    </xf>
    <xf numFmtId="0" fontId="27" fillId="24" borderId="13" xfId="50" applyFont="1" applyFill="1" applyBorder="1" applyAlignment="1">
      <alignment horizontal="center" vertical="center"/>
    </xf>
    <xf numFmtId="0" fontId="27" fillId="24" borderId="14" xfId="50" applyFont="1" applyFill="1" applyBorder="1" applyAlignment="1">
      <alignment horizontal="center" vertical="center"/>
    </xf>
    <xf numFmtId="0" fontId="27" fillId="24" borderId="22" xfId="50" applyFont="1" applyFill="1" applyBorder="1" applyAlignment="1">
      <alignment horizontal="center" vertical="center" wrapText="1"/>
    </xf>
    <xf numFmtId="0" fontId="27" fillId="24" borderId="23" xfId="5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35" xfId="0" applyFont="1" applyFill="1" applyBorder="1" applyAlignment="1">
      <alignment horizontal="center" vertical="center" wrapText="1"/>
    </xf>
  </cellXfs>
  <cellStyles count="157">
    <cellStyle name="20% - 강조색1 2" xfId="55"/>
    <cellStyle name="20% - 강조색1 3" xfId="2"/>
    <cellStyle name="20% - 강조색2 2" xfId="56"/>
    <cellStyle name="20% - 강조색2 3" xfId="3"/>
    <cellStyle name="20% - 강조색3 2" xfId="57"/>
    <cellStyle name="20% - 강조색3 3" xfId="4"/>
    <cellStyle name="20% - 강조색4 2" xfId="58"/>
    <cellStyle name="20% - 강조색4 3" xfId="5"/>
    <cellStyle name="20% - 강조색5 2" xfId="53"/>
    <cellStyle name="20% - 강조색5 2 2" xfId="144"/>
    <cellStyle name="20% - 강조색5 3" xfId="6"/>
    <cellStyle name="20% - 강조색5 3 2" xfId="147"/>
    <cellStyle name="20% - 강조색6 2" xfId="59"/>
    <cellStyle name="20% - 강조색6 3" xfId="7"/>
    <cellStyle name="40% - 강조색1 2" xfId="60"/>
    <cellStyle name="40% - 강조색1 3" xfId="8"/>
    <cellStyle name="40% - 강조색2 2" xfId="61"/>
    <cellStyle name="40% - 강조색2 3" xfId="9"/>
    <cellStyle name="40% - 강조색3 2" xfId="62"/>
    <cellStyle name="40% - 강조색3 3" xfId="10"/>
    <cellStyle name="40% - 강조색4 2" xfId="63"/>
    <cellStyle name="40% - 강조색4 3" xfId="11"/>
    <cellStyle name="40% - 강조색5 2" xfId="64"/>
    <cellStyle name="40% - 강조색5 3" xfId="12"/>
    <cellStyle name="40% - 강조색6 2" xfId="65"/>
    <cellStyle name="40% - 강조색6 3" xfId="13"/>
    <cellStyle name="60% - 강조색1 2" xfId="66"/>
    <cellStyle name="60% - 강조색1 3" xfId="14"/>
    <cellStyle name="60% - 강조색2 2" xfId="67"/>
    <cellStyle name="60% - 강조색2 3" xfId="15"/>
    <cellStyle name="60% - 강조색3 2" xfId="68"/>
    <cellStyle name="60% - 강조색3 3" xfId="16"/>
    <cellStyle name="60% - 강조색4 2" xfId="69"/>
    <cellStyle name="60% - 강조색4 3" xfId="17"/>
    <cellStyle name="60% - 강조색5 2" xfId="70"/>
    <cellStyle name="60% - 강조색5 3" xfId="18"/>
    <cellStyle name="60% - 강조색6 2" xfId="71"/>
    <cellStyle name="60% - 강조색6 3" xfId="19"/>
    <cellStyle name="강조색1 2" xfId="72"/>
    <cellStyle name="강조색1 3" xfId="20"/>
    <cellStyle name="강조색2 2" xfId="73"/>
    <cellStyle name="강조색2 3" xfId="21"/>
    <cellStyle name="강조색3 2" xfId="74"/>
    <cellStyle name="강조색3 3" xfId="22"/>
    <cellStyle name="강조색4 2" xfId="75"/>
    <cellStyle name="강조색4 3" xfId="23"/>
    <cellStyle name="강조색5 2" xfId="76"/>
    <cellStyle name="강조색5 3" xfId="24"/>
    <cellStyle name="강조색6 2" xfId="77"/>
    <cellStyle name="강조색6 3" xfId="25"/>
    <cellStyle name="경고문 2" xfId="78"/>
    <cellStyle name="경고문 3" xfId="26"/>
    <cellStyle name="계산 2" xfId="79"/>
    <cellStyle name="계산 3" xfId="27"/>
    <cellStyle name="나쁨 2" xfId="80"/>
    <cellStyle name="나쁨 3" xfId="28"/>
    <cellStyle name="메모 2" xfId="81"/>
    <cellStyle name="메모 3" xfId="29"/>
    <cellStyle name="백분율" xfId="141" builtinId="5"/>
    <cellStyle name="백분율 2" xfId="52"/>
    <cellStyle name="백분율 3" xfId="148"/>
    <cellStyle name="보통 2" xfId="82"/>
    <cellStyle name="보통 3" xfId="30"/>
    <cellStyle name="설명 텍스트 2" xfId="83"/>
    <cellStyle name="설명 텍스트 3" xfId="31"/>
    <cellStyle name="셀 확인 2" xfId="84"/>
    <cellStyle name="셀 확인 3" xfId="32"/>
    <cellStyle name="쉼표 [0]" xfId="143" builtinId="6"/>
    <cellStyle name="쉼표 [0] 2" xfId="85"/>
    <cellStyle name="쉼표 [0] 3" xfId="149"/>
    <cellStyle name="쉼표 2" xfId="145"/>
    <cellStyle name="스타일 1" xfId="33"/>
    <cellStyle name="스타일 1 2" xfId="86"/>
    <cellStyle name="연결된 셀 2" xfId="87"/>
    <cellStyle name="연결된 셀 3" xfId="34"/>
    <cellStyle name="요약 2" xfId="88"/>
    <cellStyle name="요약 3" xfId="35"/>
    <cellStyle name="입력 2" xfId="89"/>
    <cellStyle name="입력 3" xfId="36"/>
    <cellStyle name="제목 1 2" xfId="90"/>
    <cellStyle name="제목 1 3" xfId="38"/>
    <cellStyle name="제목 2 2" xfId="91"/>
    <cellStyle name="제목 2 3" xfId="39"/>
    <cellStyle name="제목 3 2" xfId="92"/>
    <cellStyle name="제목 3 3" xfId="40"/>
    <cellStyle name="제목 4 2" xfId="93"/>
    <cellStyle name="제목 4 3" xfId="41"/>
    <cellStyle name="제목 5" xfId="94"/>
    <cellStyle name="제목 6" xfId="37"/>
    <cellStyle name="좋음 2" xfId="95"/>
    <cellStyle name="좋음 3" xfId="42"/>
    <cellStyle name="출력 2" xfId="96"/>
    <cellStyle name="출력 3" xfId="43"/>
    <cellStyle name="표준" xfId="0" builtinId="0"/>
    <cellStyle name="표준 10" xfId="97"/>
    <cellStyle name="표준 11" xfId="98"/>
    <cellStyle name="표준 113" xfId="156"/>
    <cellStyle name="표준 12" xfId="99"/>
    <cellStyle name="표준 13" xfId="100"/>
    <cellStyle name="표준 14" xfId="54"/>
    <cellStyle name="표준 15" xfId="101"/>
    <cellStyle name="표준 15 2" xfId="102"/>
    <cellStyle name="표준 16" xfId="103"/>
    <cellStyle name="표준 17" xfId="104"/>
    <cellStyle name="표준 18" xfId="105"/>
    <cellStyle name="표준 188" xfId="146"/>
    <cellStyle name="표준 19" xfId="106"/>
    <cellStyle name="표준 190" xfId="150"/>
    <cellStyle name="표준 2" xfId="44"/>
    <cellStyle name="표준 2 2" xfId="107"/>
    <cellStyle name="표준 2 2 2" xfId="108"/>
    <cellStyle name="표준 2 3" xfId="51"/>
    <cellStyle name="표준 2 4" xfId="109"/>
    <cellStyle name="표준 2 46" xfId="151"/>
    <cellStyle name="표준 2 5" xfId="110"/>
    <cellStyle name="표준 2 64" xfId="152"/>
    <cellStyle name="표준 2 65" xfId="153"/>
    <cellStyle name="표준 2 66" xfId="154"/>
    <cellStyle name="표준 20" xfId="111"/>
    <cellStyle name="표준 21" xfId="112"/>
    <cellStyle name="표준 22" xfId="113"/>
    <cellStyle name="표준 23" xfId="1"/>
    <cellStyle name="표준 24" xfId="114"/>
    <cellStyle name="표준 25" xfId="115"/>
    <cellStyle name="표준 29" xfId="116"/>
    <cellStyle name="표준 3" xfId="45"/>
    <cellStyle name="표준 3 2" xfId="117"/>
    <cellStyle name="표준 30" xfId="118"/>
    <cellStyle name="표준 31" xfId="119"/>
    <cellStyle name="표준 32" xfId="120"/>
    <cellStyle name="표준 33" xfId="121"/>
    <cellStyle name="표준 34" xfId="122"/>
    <cellStyle name="표준 35" xfId="123"/>
    <cellStyle name="표준 36" xfId="124"/>
    <cellStyle name="표준 37" xfId="125"/>
    <cellStyle name="표준 38" xfId="126"/>
    <cellStyle name="표준 39" xfId="127"/>
    <cellStyle name="표준 4" xfId="46"/>
    <cellStyle name="표준 4 2" xfId="128"/>
    <cellStyle name="표준 4 3" xfId="129"/>
    <cellStyle name="표준 4 4" xfId="155"/>
    <cellStyle name="표준 40" xfId="130"/>
    <cellStyle name="표준 5" xfId="47"/>
    <cellStyle name="표준 5 2" xfId="131"/>
    <cellStyle name="표준 5 3" xfId="132"/>
    <cellStyle name="표준 5 4" xfId="133"/>
    <cellStyle name="표준 6" xfId="48"/>
    <cellStyle name="표준 6 2" xfId="134"/>
    <cellStyle name="표준 6 3" xfId="135"/>
    <cellStyle name="표준 6 4" xfId="136"/>
    <cellStyle name="표준 7" xfId="49"/>
    <cellStyle name="표준 7 2" xfId="137"/>
    <cellStyle name="표준 7 3" xfId="138"/>
    <cellStyle name="표준 8" xfId="139"/>
    <cellStyle name="표준 9" xfId="140"/>
    <cellStyle name="표준_서버 취약점 진단 요약보고서_기간계업무_계정계서버_1" xfId="142"/>
    <cellStyle name="표준_정보통신부_취약점진단결과_우체국금융_서버_0708_v0.7" xfId="50"/>
  </cellStyles>
  <dxfs count="35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/>
        <i/>
        <color theme="9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52"/>
  <sheetViews>
    <sheetView showGridLines="0" view="pageLayout" topLeftCell="A40" zoomScale="85" zoomScalePageLayoutView="85" workbookViewId="0">
      <selection activeCell="D10" sqref="D10"/>
    </sheetView>
  </sheetViews>
  <sheetFormatPr defaultColWidth="5.59765625" defaultRowHeight="17.399999999999999" x14ac:dyDescent="0.4"/>
  <cols>
    <col min="1" max="1" width="9.69921875" customWidth="1"/>
    <col min="2" max="10" width="9.3984375" customWidth="1"/>
    <col min="11" max="11" width="9.59765625" customWidth="1"/>
  </cols>
  <sheetData>
    <row r="1" spans="1:11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16" spans="1:11" ht="18" thickBot="1" x14ac:dyDescent="0.45"/>
    <row r="17" spans="1:11" ht="66.75" customHeight="1" thickTop="1" thickBot="1" x14ac:dyDescent="0.45">
      <c r="A17" s="7"/>
      <c r="B17" s="109" t="s">
        <v>20</v>
      </c>
      <c r="C17" s="109"/>
      <c r="D17" s="109"/>
      <c r="E17" s="109"/>
      <c r="F17" s="109"/>
      <c r="G17" s="109"/>
      <c r="H17" s="109"/>
      <c r="I17" s="109"/>
      <c r="J17" s="109"/>
      <c r="K17" s="8"/>
    </row>
    <row r="18" spans="1:11" ht="18" thickTop="1" x14ac:dyDescent="0.4"/>
    <row r="31" spans="1:11" ht="41.25" customHeight="1" x14ac:dyDescent="0.4">
      <c r="A31" s="108" t="s">
        <v>97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</row>
    <row r="42" spans="5:7" x14ac:dyDescent="0.4">
      <c r="E42" s="6"/>
      <c r="F42" s="6"/>
      <c r="G42" s="6"/>
    </row>
    <row r="43" spans="5:7" x14ac:dyDescent="0.4">
      <c r="E43" s="6"/>
      <c r="F43" s="6"/>
      <c r="G43" s="6"/>
    </row>
    <row r="51" spans="1:11" x14ac:dyDescent="0.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8" thickBot="1" x14ac:dyDescent="0.4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</sheetData>
  <mergeCells count="2">
    <mergeCell ref="A31:K31"/>
    <mergeCell ref="B17:J17"/>
  </mergeCells>
  <phoneticPr fontId="25" type="noConversion"/>
  <pageMargins left="0.59055118110236227" right="0.59055118110236227" top="0.59055118110236227" bottom="0.59055118110236227" header="0.31496062992125984" footer="0.31496062992125984"/>
  <pageSetup paperSize="9" scale="80" orientation="portrait" r:id="rId1"/>
  <headerFooter>
    <oddHeader>&amp;L&amp;"-,굵게"&amp;9보안 취약성 점검&amp;R&amp;"-,굵게"&amp;9WEB 취약점 점검 상세 보고서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64"/>
  <sheetViews>
    <sheetView view="pageLayout" topLeftCell="A52" zoomScale="85" zoomScaleNormal="85" zoomScaleSheetLayoutView="100" zoomScalePageLayoutView="85" workbookViewId="0">
      <selection activeCell="E12" sqref="E12"/>
    </sheetView>
  </sheetViews>
  <sheetFormatPr defaultRowHeight="17.399999999999999" x14ac:dyDescent="0.4"/>
  <cols>
    <col min="1" max="1" width="6" customWidth="1"/>
    <col min="2" max="2" width="12.5" customWidth="1"/>
    <col min="3" max="3" width="24" customWidth="1"/>
    <col min="4" max="4" width="26.69921875" customWidth="1"/>
    <col min="5" max="5" width="14.5" customWidth="1"/>
    <col min="6" max="6" width="22.69921875" customWidth="1"/>
    <col min="7" max="7" width="8.19921875" style="34" customWidth="1"/>
  </cols>
  <sheetData>
    <row r="1" spans="1:8" ht="30" x14ac:dyDescent="0.4">
      <c r="A1" s="110" t="s">
        <v>8</v>
      </c>
      <c r="B1" s="110"/>
      <c r="C1" s="110"/>
      <c r="D1" s="110"/>
      <c r="E1" s="110"/>
      <c r="F1" s="110"/>
      <c r="G1" s="110"/>
    </row>
    <row r="2" spans="1:8" ht="6" customHeight="1" thickBot="1" x14ac:dyDescent="0.45">
      <c r="A2" s="83"/>
      <c r="B2" s="32"/>
      <c r="C2" s="23"/>
      <c r="D2" s="23"/>
      <c r="E2" s="23"/>
      <c r="F2" s="23"/>
    </row>
    <row r="3" spans="1:8" s="1" customFormat="1" ht="21.9" customHeight="1" thickBot="1" x14ac:dyDescent="0.45">
      <c r="A3" s="82" t="s">
        <v>3</v>
      </c>
      <c r="B3" s="69" t="s">
        <v>4</v>
      </c>
      <c r="C3" s="70" t="s">
        <v>7</v>
      </c>
      <c r="D3" s="70" t="s">
        <v>19</v>
      </c>
      <c r="E3" s="70" t="s">
        <v>6</v>
      </c>
      <c r="F3" s="70" t="s">
        <v>5</v>
      </c>
      <c r="G3" s="70" t="s">
        <v>16</v>
      </c>
      <c r="H3" s="33"/>
    </row>
    <row r="4" spans="1:8" s="1" customFormat="1" ht="17.25" customHeight="1" thickBot="1" x14ac:dyDescent="0.45">
      <c r="A4" s="101">
        <v>1</v>
      </c>
      <c r="B4" s="102" t="s">
        <v>98</v>
      </c>
      <c r="C4" s="103" t="s">
        <v>100</v>
      </c>
      <c r="D4" s="104" t="str">
        <f ca="1">INDIRECT("'"&amp;INDIRECT("F"&amp;ROW())&amp;"'!C2")</f>
        <v>1.15.3</v>
      </c>
      <c r="E4" s="104" t="str">
        <f ca="1">INDIRECT("'"&amp;INDIRECT("F"&amp;ROW())&amp;"'!C3")</f>
        <v>192.168.60.128</v>
      </c>
      <c r="F4" s="105" t="s">
        <v>99</v>
      </c>
      <c r="G4" s="105"/>
      <c r="H4" s="33"/>
    </row>
    <row r="5" spans="1:8" s="1" customFormat="1" ht="17.25" customHeight="1" x14ac:dyDescent="0.4">
      <c r="A5" s="97"/>
      <c r="B5" s="98"/>
      <c r="C5" s="99"/>
      <c r="D5" s="100"/>
      <c r="E5" s="100"/>
      <c r="F5" s="100"/>
      <c r="G5" s="100"/>
      <c r="H5" s="33"/>
    </row>
    <row r="6" spans="1:8" s="1" customFormat="1" ht="17.25" customHeight="1" x14ac:dyDescent="0.4">
      <c r="A6" s="89"/>
      <c r="B6" s="90"/>
      <c r="C6" s="91"/>
      <c r="D6" s="92"/>
      <c r="E6" s="92"/>
      <c r="F6" s="92"/>
      <c r="G6" s="92"/>
      <c r="H6" s="33"/>
    </row>
    <row r="7" spans="1:8" s="1" customFormat="1" ht="17.25" customHeight="1" x14ac:dyDescent="0.4">
      <c r="A7" s="89"/>
      <c r="B7" s="90"/>
      <c r="C7" s="91"/>
      <c r="D7" s="92"/>
      <c r="E7" s="92"/>
      <c r="F7" s="92"/>
      <c r="G7" s="92"/>
      <c r="H7" s="33"/>
    </row>
    <row r="8" spans="1:8" s="1" customFormat="1" ht="17.25" customHeight="1" x14ac:dyDescent="0.4">
      <c r="A8" s="89"/>
      <c r="B8" s="93"/>
      <c r="C8" s="91"/>
      <c r="D8" s="92"/>
      <c r="E8" s="92"/>
      <c r="F8" s="92"/>
      <c r="G8" s="92"/>
      <c r="H8" s="33"/>
    </row>
    <row r="9" spans="1:8" s="1" customFormat="1" ht="17.25" customHeight="1" x14ac:dyDescent="0.4">
      <c r="A9" s="89"/>
      <c r="B9" s="93"/>
      <c r="C9" s="91"/>
      <c r="D9" s="92"/>
      <c r="E9" s="92"/>
      <c r="F9" s="92"/>
      <c r="G9" s="92"/>
      <c r="H9" s="33"/>
    </row>
    <row r="10" spans="1:8" s="1" customFormat="1" ht="17.25" customHeight="1" x14ac:dyDescent="0.4">
      <c r="A10" s="89"/>
      <c r="B10" s="94"/>
      <c r="C10" s="91"/>
      <c r="D10" s="92"/>
      <c r="E10" s="92"/>
      <c r="F10" s="92"/>
      <c r="G10" s="92"/>
      <c r="H10" s="33"/>
    </row>
    <row r="11" spans="1:8" s="1" customFormat="1" ht="17.25" customHeight="1" x14ac:dyDescent="0.4">
      <c r="A11" s="89"/>
      <c r="B11" s="94"/>
      <c r="C11" s="91"/>
      <c r="D11" s="92"/>
      <c r="E11" s="92"/>
      <c r="F11" s="92"/>
      <c r="G11" s="92"/>
      <c r="H11" s="33"/>
    </row>
    <row r="12" spans="1:8" s="1" customFormat="1" ht="17.25" customHeight="1" x14ac:dyDescent="0.4">
      <c r="A12" s="89"/>
      <c r="B12" s="94"/>
      <c r="C12" s="91"/>
      <c r="D12" s="92"/>
      <c r="E12" s="92"/>
      <c r="F12" s="92"/>
      <c r="G12" s="92"/>
      <c r="H12" s="33"/>
    </row>
    <row r="13" spans="1:8" s="1" customFormat="1" ht="17.25" customHeight="1" x14ac:dyDescent="0.4">
      <c r="A13" s="89"/>
      <c r="B13" s="94"/>
      <c r="C13" s="91"/>
      <c r="D13" s="92"/>
      <c r="E13" s="92"/>
      <c r="F13" s="92"/>
      <c r="G13" s="92"/>
      <c r="H13" s="33"/>
    </row>
    <row r="14" spans="1:8" s="1" customFormat="1" ht="17.25" customHeight="1" x14ac:dyDescent="0.4">
      <c r="A14" s="89"/>
      <c r="B14" s="94"/>
      <c r="C14" s="91"/>
      <c r="D14" s="92"/>
      <c r="E14" s="92"/>
      <c r="F14" s="92"/>
      <c r="G14" s="92"/>
      <c r="H14" s="33"/>
    </row>
    <row r="15" spans="1:8" s="1" customFormat="1" ht="17.25" customHeight="1" x14ac:dyDescent="0.4">
      <c r="A15" s="89"/>
      <c r="B15" s="94"/>
      <c r="C15" s="91"/>
      <c r="D15" s="92"/>
      <c r="E15" s="92"/>
      <c r="F15" s="92"/>
      <c r="G15" s="92"/>
      <c r="H15" s="33"/>
    </row>
    <row r="16" spans="1:8" s="1" customFormat="1" ht="17.25" customHeight="1" x14ac:dyDescent="0.4">
      <c r="A16" s="89"/>
      <c r="B16" s="94"/>
      <c r="C16" s="91"/>
      <c r="D16" s="92"/>
      <c r="E16" s="92"/>
      <c r="F16" s="92"/>
      <c r="G16" s="92"/>
      <c r="H16" s="33"/>
    </row>
    <row r="17" spans="1:8" s="1" customFormat="1" ht="17.25" customHeight="1" x14ac:dyDescent="0.4">
      <c r="A17" s="89"/>
      <c r="B17" s="94"/>
      <c r="C17" s="91"/>
      <c r="D17" s="92"/>
      <c r="E17" s="92"/>
      <c r="F17" s="92"/>
      <c r="G17" s="92"/>
      <c r="H17" s="33"/>
    </row>
    <row r="18" spans="1:8" ht="17.25" customHeight="1" x14ac:dyDescent="0.4">
      <c r="A18" s="89"/>
      <c r="B18" s="94"/>
      <c r="C18" s="91"/>
      <c r="D18" s="92"/>
      <c r="E18" s="92"/>
      <c r="F18" s="92"/>
      <c r="G18" s="92"/>
      <c r="H18" s="5"/>
    </row>
    <row r="19" spans="1:8" ht="17.25" customHeight="1" x14ac:dyDescent="0.4">
      <c r="A19" s="89"/>
      <c r="B19" s="94"/>
      <c r="C19" s="91"/>
      <c r="D19" s="92"/>
      <c r="E19" s="92"/>
      <c r="F19" s="92"/>
      <c r="G19" s="92"/>
      <c r="H19" s="5"/>
    </row>
    <row r="20" spans="1:8" ht="17.25" customHeight="1" x14ac:dyDescent="0.4">
      <c r="A20" s="89"/>
      <c r="B20" s="94"/>
      <c r="C20" s="91"/>
      <c r="D20" s="92"/>
      <c r="E20" s="92"/>
      <c r="F20" s="92"/>
      <c r="G20" s="92"/>
      <c r="H20" s="5"/>
    </row>
    <row r="21" spans="1:8" ht="17.25" customHeight="1" x14ac:dyDescent="0.4">
      <c r="A21" s="89"/>
      <c r="B21" s="94"/>
      <c r="C21" s="91"/>
      <c r="D21" s="92"/>
      <c r="E21" s="92"/>
      <c r="F21" s="92"/>
      <c r="G21" s="92"/>
      <c r="H21" s="5"/>
    </row>
    <row r="22" spans="1:8" ht="17.25" customHeight="1" x14ac:dyDescent="0.4">
      <c r="A22" s="91"/>
      <c r="B22" s="91"/>
      <c r="C22" s="91"/>
      <c r="D22" s="91"/>
      <c r="E22" s="91"/>
      <c r="F22" s="91"/>
      <c r="G22" s="91"/>
    </row>
    <row r="23" spans="1:8" ht="17.25" customHeight="1" x14ac:dyDescent="0.4">
      <c r="A23" s="91"/>
      <c r="B23" s="91"/>
      <c r="C23" s="91"/>
      <c r="D23" s="91"/>
      <c r="E23" s="91"/>
      <c r="F23" s="91"/>
      <c r="G23" s="91"/>
    </row>
    <row r="24" spans="1:8" ht="17.25" customHeight="1" x14ac:dyDescent="0.4">
      <c r="A24" s="91"/>
      <c r="B24" s="91"/>
      <c r="C24" s="91"/>
      <c r="D24" s="91"/>
      <c r="E24" s="91"/>
      <c r="F24" s="91"/>
      <c r="G24" s="91"/>
    </row>
    <row r="25" spans="1:8" ht="17.25" customHeight="1" x14ac:dyDescent="0.4">
      <c r="A25" s="91"/>
      <c r="B25" s="91"/>
      <c r="C25" s="91"/>
      <c r="D25" s="91"/>
      <c r="E25" s="91"/>
      <c r="F25" s="91"/>
      <c r="G25" s="91"/>
    </row>
    <row r="26" spans="1:8" ht="17.25" customHeight="1" x14ac:dyDescent="0.4">
      <c r="A26" s="91"/>
      <c r="B26" s="91"/>
      <c r="C26" s="91"/>
      <c r="D26" s="91"/>
      <c r="E26" s="91"/>
      <c r="F26" s="91"/>
      <c r="G26" s="91"/>
    </row>
    <row r="27" spans="1:8" ht="17.25" customHeight="1" x14ac:dyDescent="0.4">
      <c r="A27" s="91"/>
      <c r="B27" s="91"/>
      <c r="C27" s="91"/>
      <c r="D27" s="91"/>
      <c r="E27" s="91"/>
      <c r="F27" s="91"/>
      <c r="G27" s="91"/>
    </row>
    <row r="28" spans="1:8" ht="17.25" customHeight="1" x14ac:dyDescent="0.4">
      <c r="A28" s="91"/>
      <c r="B28" s="91"/>
      <c r="C28" s="91"/>
      <c r="D28" s="91"/>
      <c r="E28" s="91"/>
      <c r="F28" s="91"/>
      <c r="G28" s="91"/>
    </row>
    <row r="29" spans="1:8" ht="17.25" customHeight="1" x14ac:dyDescent="0.4">
      <c r="A29" s="91"/>
      <c r="B29" s="91"/>
      <c r="C29" s="91"/>
      <c r="D29" s="91"/>
      <c r="E29" s="91"/>
      <c r="F29" s="91"/>
      <c r="G29" s="91"/>
    </row>
    <row r="30" spans="1:8" ht="17.25" customHeight="1" x14ac:dyDescent="0.4">
      <c r="A30" s="91"/>
      <c r="B30" s="91"/>
      <c r="C30" s="91"/>
      <c r="D30" s="91"/>
      <c r="E30" s="91"/>
      <c r="F30" s="91"/>
      <c r="G30" s="91"/>
    </row>
    <row r="31" spans="1:8" ht="17.25" customHeight="1" x14ac:dyDescent="0.4">
      <c r="A31" s="91"/>
      <c r="B31" s="91"/>
      <c r="C31" s="91"/>
      <c r="D31" s="91"/>
      <c r="E31" s="91"/>
      <c r="F31" s="91"/>
      <c r="G31" s="91"/>
    </row>
    <row r="32" spans="1:8" ht="17.25" customHeight="1" x14ac:dyDescent="0.4">
      <c r="A32" s="91"/>
      <c r="B32" s="91"/>
      <c r="C32" s="91"/>
      <c r="D32" s="91"/>
      <c r="E32" s="91"/>
      <c r="F32" s="91"/>
      <c r="G32" s="91"/>
    </row>
    <row r="33" spans="1:7" ht="17.25" customHeight="1" x14ac:dyDescent="0.4">
      <c r="A33" s="91"/>
      <c r="B33" s="91"/>
      <c r="C33" s="91"/>
      <c r="D33" s="91"/>
      <c r="E33" s="91"/>
      <c r="F33" s="91"/>
      <c r="G33" s="91"/>
    </row>
    <row r="34" spans="1:7" ht="17.25" customHeight="1" x14ac:dyDescent="0.4">
      <c r="A34" s="91"/>
      <c r="B34" s="91"/>
      <c r="C34" s="91"/>
      <c r="D34" s="91"/>
      <c r="E34" s="91"/>
      <c r="F34" s="91"/>
      <c r="G34" s="91"/>
    </row>
    <row r="35" spans="1:7" ht="17.25" customHeight="1" x14ac:dyDescent="0.4">
      <c r="A35" s="91"/>
      <c r="B35" s="91"/>
      <c r="C35" s="91"/>
      <c r="D35" s="91"/>
      <c r="E35" s="91"/>
      <c r="F35" s="91"/>
      <c r="G35" s="91"/>
    </row>
    <row r="36" spans="1:7" ht="17.25" customHeight="1" x14ac:dyDescent="0.4">
      <c r="A36" s="91"/>
      <c r="B36" s="91"/>
      <c r="C36" s="91"/>
      <c r="D36" s="91"/>
      <c r="E36" s="91"/>
      <c r="F36" s="91"/>
      <c r="G36" s="91"/>
    </row>
    <row r="37" spans="1:7" ht="17.25" customHeight="1" x14ac:dyDescent="0.4">
      <c r="A37" s="91"/>
      <c r="B37" s="91"/>
      <c r="C37" s="91"/>
      <c r="D37" s="91"/>
      <c r="E37" s="91"/>
      <c r="F37" s="91"/>
      <c r="G37" s="91"/>
    </row>
    <row r="38" spans="1:7" ht="17.25" customHeight="1" x14ac:dyDescent="0.4">
      <c r="A38" s="91"/>
      <c r="B38" s="91"/>
      <c r="C38" s="91"/>
      <c r="D38" s="91"/>
      <c r="E38" s="91"/>
      <c r="F38" s="91"/>
      <c r="G38" s="91"/>
    </row>
    <row r="39" spans="1:7" ht="17.25" customHeight="1" x14ac:dyDescent="0.4">
      <c r="A39" s="91"/>
      <c r="B39" s="91"/>
      <c r="C39" s="91"/>
      <c r="D39" s="91"/>
      <c r="E39" s="91"/>
      <c r="F39" s="91"/>
      <c r="G39" s="91"/>
    </row>
    <row r="40" spans="1:7" ht="17.25" customHeight="1" x14ac:dyDescent="0.4">
      <c r="A40" s="91"/>
      <c r="B40" s="91"/>
      <c r="C40" s="91"/>
      <c r="D40" s="91"/>
      <c r="E40" s="91"/>
      <c r="F40" s="91"/>
      <c r="G40" s="91"/>
    </row>
    <row r="41" spans="1:7" ht="17.25" customHeight="1" x14ac:dyDescent="0.4">
      <c r="A41" s="91"/>
      <c r="B41" s="91"/>
      <c r="C41" s="91"/>
      <c r="D41" s="91"/>
      <c r="E41" s="91"/>
      <c r="F41" s="91"/>
      <c r="G41" s="91"/>
    </row>
    <row r="42" spans="1:7" ht="17.25" customHeight="1" x14ac:dyDescent="0.4">
      <c r="A42" s="91"/>
      <c r="B42" s="91"/>
      <c r="C42" s="91"/>
      <c r="D42" s="91"/>
      <c r="E42" s="91"/>
      <c r="F42" s="91"/>
      <c r="G42" s="91"/>
    </row>
    <row r="43" spans="1:7" ht="17.25" customHeight="1" x14ac:dyDescent="0.4">
      <c r="A43" s="91"/>
      <c r="B43" s="91"/>
      <c r="C43" s="91"/>
      <c r="D43" s="91"/>
      <c r="E43" s="91"/>
      <c r="F43" s="91"/>
      <c r="G43" s="91"/>
    </row>
    <row r="44" spans="1:7" ht="17.25" customHeight="1" x14ac:dyDescent="0.4">
      <c r="A44" s="91"/>
      <c r="B44" s="91"/>
      <c r="C44" s="91"/>
      <c r="D44" s="91"/>
      <c r="E44" s="91"/>
      <c r="F44" s="91"/>
      <c r="G44" s="91"/>
    </row>
    <row r="45" spans="1:7" ht="17.25" customHeight="1" x14ac:dyDescent="0.4">
      <c r="A45" s="91"/>
      <c r="B45" s="91"/>
      <c r="C45" s="91"/>
      <c r="D45" s="91"/>
      <c r="E45" s="91"/>
      <c r="F45" s="91"/>
      <c r="G45" s="91"/>
    </row>
    <row r="46" spans="1:7" ht="17.25" customHeight="1" x14ac:dyDescent="0.4">
      <c r="A46" s="91"/>
      <c r="B46" s="91"/>
      <c r="C46" s="91"/>
      <c r="D46" s="91"/>
      <c r="E46" s="91"/>
      <c r="F46" s="91"/>
      <c r="G46" s="91"/>
    </row>
    <row r="47" spans="1:7" ht="17.25" customHeight="1" x14ac:dyDescent="0.4">
      <c r="A47" s="91"/>
      <c r="B47" s="91"/>
      <c r="C47" s="91"/>
      <c r="D47" s="91"/>
      <c r="E47" s="91"/>
      <c r="F47" s="91"/>
      <c r="G47" s="91"/>
    </row>
    <row r="48" spans="1:7" ht="17.25" customHeight="1" x14ac:dyDescent="0.4">
      <c r="A48" s="91"/>
      <c r="B48" s="91"/>
      <c r="C48" s="91"/>
      <c r="D48" s="91"/>
      <c r="E48" s="91"/>
      <c r="F48" s="91"/>
      <c r="G48" s="91"/>
    </row>
    <row r="49" spans="1:7" ht="17.25" customHeight="1" x14ac:dyDescent="0.4">
      <c r="A49" s="91"/>
      <c r="B49" s="91"/>
      <c r="C49" s="91"/>
      <c r="D49" s="91"/>
      <c r="E49" s="91"/>
      <c r="F49" s="91"/>
      <c r="G49" s="91"/>
    </row>
    <row r="50" spans="1:7" ht="17.25" customHeight="1" x14ac:dyDescent="0.4">
      <c r="A50" s="91"/>
      <c r="B50" s="91"/>
      <c r="C50" s="91"/>
      <c r="D50" s="91"/>
      <c r="E50" s="91"/>
      <c r="F50" s="91"/>
      <c r="G50" s="91"/>
    </row>
    <row r="51" spans="1:7" ht="17.25" customHeight="1" x14ac:dyDescent="0.4">
      <c r="A51" s="91"/>
      <c r="B51" s="91"/>
      <c r="C51" s="91"/>
      <c r="D51" s="91"/>
      <c r="E51" s="91"/>
      <c r="F51" s="91"/>
      <c r="G51" s="91"/>
    </row>
    <row r="52" spans="1:7" ht="17.25" customHeight="1" x14ac:dyDescent="0.4">
      <c r="A52" s="91"/>
      <c r="B52" s="91"/>
      <c r="C52" s="91"/>
      <c r="D52" s="91"/>
      <c r="E52" s="91"/>
      <c r="F52" s="91"/>
      <c r="G52" s="91"/>
    </row>
    <row r="53" spans="1:7" ht="17.25" customHeight="1" x14ac:dyDescent="0.4">
      <c r="A53" s="91"/>
      <c r="B53" s="91"/>
      <c r="C53" s="91"/>
      <c r="D53" s="91"/>
      <c r="E53" s="91"/>
      <c r="F53" s="91"/>
      <c r="G53" s="91"/>
    </row>
    <row r="54" spans="1:7" ht="17.25" customHeight="1" x14ac:dyDescent="0.4">
      <c r="A54" s="91"/>
      <c r="B54" s="91"/>
      <c r="C54" s="91"/>
      <c r="D54" s="91"/>
      <c r="E54" s="91"/>
      <c r="F54" s="91"/>
      <c r="G54" s="91"/>
    </row>
    <row r="55" spans="1:7" ht="17.25" customHeight="1" x14ac:dyDescent="0.4">
      <c r="A55" s="91"/>
      <c r="B55" s="91"/>
      <c r="C55" s="91"/>
      <c r="D55" s="91"/>
      <c r="E55" s="91"/>
      <c r="F55" s="91"/>
      <c r="G55" s="91"/>
    </row>
    <row r="56" spans="1:7" x14ac:dyDescent="0.4">
      <c r="A56" s="95"/>
      <c r="B56" s="95"/>
      <c r="C56" s="95"/>
      <c r="D56" s="95"/>
      <c r="E56" s="95"/>
      <c r="F56" s="95"/>
      <c r="G56" s="96"/>
    </row>
    <row r="57" spans="1:7" x14ac:dyDescent="0.4">
      <c r="A57" s="95"/>
      <c r="B57" s="95"/>
      <c r="C57" s="95"/>
      <c r="D57" s="95"/>
      <c r="E57" s="95"/>
      <c r="F57" s="95"/>
      <c r="G57" s="96"/>
    </row>
    <row r="58" spans="1:7" x14ac:dyDescent="0.4">
      <c r="A58" s="95"/>
      <c r="B58" s="95"/>
      <c r="C58" s="95"/>
      <c r="D58" s="95"/>
      <c r="E58" s="95"/>
      <c r="F58" s="95"/>
      <c r="G58" s="96"/>
    </row>
    <row r="59" spans="1:7" x14ac:dyDescent="0.4">
      <c r="A59" s="95"/>
      <c r="B59" s="95"/>
      <c r="C59" s="95"/>
      <c r="D59" s="95"/>
      <c r="E59" s="95"/>
      <c r="F59" s="95"/>
      <c r="G59" s="96"/>
    </row>
    <row r="60" spans="1:7" x14ac:dyDescent="0.4">
      <c r="A60" s="95"/>
      <c r="B60" s="95"/>
      <c r="C60" s="95"/>
      <c r="D60" s="95"/>
      <c r="E60" s="95"/>
      <c r="F60" s="95"/>
      <c r="G60" s="96"/>
    </row>
    <row r="61" spans="1:7" x14ac:dyDescent="0.4">
      <c r="A61" s="95"/>
      <c r="B61" s="95"/>
      <c r="C61" s="95"/>
      <c r="D61" s="95"/>
      <c r="E61" s="95"/>
      <c r="F61" s="95"/>
      <c r="G61" s="96"/>
    </row>
    <row r="62" spans="1:7" x14ac:dyDescent="0.4">
      <c r="A62" s="95"/>
      <c r="B62" s="95"/>
      <c r="C62" s="95"/>
      <c r="D62" s="95"/>
      <c r="E62" s="95"/>
      <c r="F62" s="95"/>
      <c r="G62" s="96"/>
    </row>
    <row r="63" spans="1:7" x14ac:dyDescent="0.4">
      <c r="A63" s="95"/>
      <c r="B63" s="95"/>
      <c r="C63" s="95"/>
      <c r="D63" s="95"/>
      <c r="E63" s="95"/>
      <c r="F63" s="95"/>
      <c r="G63" s="96"/>
    </row>
    <row r="64" spans="1:7" x14ac:dyDescent="0.4">
      <c r="A64" s="95"/>
      <c r="B64" s="95"/>
      <c r="C64" s="95"/>
      <c r="D64" s="95"/>
      <c r="E64" s="95"/>
      <c r="F64" s="95"/>
      <c r="G64" s="96"/>
    </row>
  </sheetData>
  <mergeCells count="1">
    <mergeCell ref="A1:G1"/>
  </mergeCells>
  <phoneticPr fontId="25" type="noConversion"/>
  <pageMargins left="0.59055118110236227" right="0.59055118110236227" top="0.59055118110236227" bottom="0.59055118110236227" header="0.31496062992125984" footer="0.31496062992125984"/>
  <pageSetup paperSize="9" scale="71" orientation="portrait" r:id="rId1"/>
  <headerFooter>
    <oddHeader>&amp;L&amp;"-,굵게"&amp;9보안 취약성 점검&amp;R&amp;"-,굵게"&amp;9WEB 취약점 점검 상세 보고서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I34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K8" sqref="K8"/>
    </sheetView>
  </sheetViews>
  <sheetFormatPr defaultColWidth="9" defaultRowHeight="13.2" x14ac:dyDescent="0.4"/>
  <cols>
    <col min="1" max="1" width="5.59765625" style="9" customWidth="1"/>
    <col min="2" max="2" width="6.69921875" style="9" bestFit="1" customWidth="1"/>
    <col min="3" max="3" width="40.69921875" style="9" customWidth="1"/>
    <col min="4" max="4" width="7.296875" style="9" bestFit="1" customWidth="1"/>
    <col min="5" max="5" width="5" style="22" customWidth="1"/>
    <col min="6" max="6" width="10.59765625" style="22" customWidth="1"/>
    <col min="7" max="8" width="10.59765625" style="22" hidden="1" customWidth="1"/>
    <col min="9" max="9" width="9.59765625" style="9" bestFit="1" customWidth="1"/>
    <col min="10" max="16384" width="9" style="9"/>
  </cols>
  <sheetData>
    <row r="1" spans="1:9" ht="30" x14ac:dyDescent="0.4">
      <c r="A1" s="115" t="s">
        <v>29</v>
      </c>
      <c r="B1" s="115"/>
      <c r="C1" s="115"/>
      <c r="D1" s="115"/>
      <c r="E1" s="115"/>
    </row>
    <row r="2" spans="1:9" ht="6" customHeight="1" thickBot="1" x14ac:dyDescent="0.45"/>
    <row r="3" spans="1:9" ht="27" thickBot="1" x14ac:dyDescent="0.45">
      <c r="A3" s="116" t="s">
        <v>0</v>
      </c>
      <c r="B3" s="117"/>
      <c r="C3" s="84" t="s">
        <v>34</v>
      </c>
      <c r="D3" s="84" t="s">
        <v>33</v>
      </c>
      <c r="E3" s="84" t="s">
        <v>35</v>
      </c>
      <c r="F3" s="84" t="str">
        <f ca="1">INDIRECT("'"&amp;INDIRECT("점검대상!F"&amp;COLUMN()/3+2)&amp;"'!C1")</f>
        <v>Web Server</v>
      </c>
      <c r="G3" s="84" t="s">
        <v>36</v>
      </c>
      <c r="H3" s="84" t="s">
        <v>101</v>
      </c>
      <c r="I3" s="84" t="s">
        <v>17</v>
      </c>
    </row>
    <row r="4" spans="1:9" ht="13.5" customHeight="1" x14ac:dyDescent="0.4">
      <c r="A4" s="118" t="s">
        <v>37</v>
      </c>
      <c r="B4" s="39" t="s">
        <v>56</v>
      </c>
      <c r="C4" s="37" t="s">
        <v>21</v>
      </c>
      <c r="D4" s="38" t="s">
        <v>2</v>
      </c>
      <c r="E4" s="24">
        <f t="shared" ref="E4:E15" si="0">IF(D4="상", 10, IF(D4="중", 8, IF(D4="하", 6, 0)))</f>
        <v>10</v>
      </c>
      <c r="F4" s="79" t="str">
        <f t="shared" ref="F4:F15" ca="1" si="1">INDIRECT("'"&amp;INDIRECT("점검대상!F"&amp;COLUMN()/3+2)&amp;"'!E"&amp;ROW()+2)</f>
        <v>취약</v>
      </c>
      <c r="G4" s="30">
        <f t="shared" ref="G4:G15" ca="1" si="2">IF(F4="N/A",0,$E4)</f>
        <v>10</v>
      </c>
      <c r="H4" s="28">
        <f t="shared" ref="H4:H15" ca="1" si="3">SUMPRODUCT(N($A$26:$A$31=$D4)*($B$26:$B$31=F4)*($C$26:$C$31))</f>
        <v>10</v>
      </c>
      <c r="I4" s="78">
        <f t="shared" ref="I4:I15" ca="1" si="4">COUNTIF(F4:H4,"취약")</f>
        <v>1</v>
      </c>
    </row>
    <row r="5" spans="1:9" ht="13.5" customHeight="1" x14ac:dyDescent="0.4">
      <c r="A5" s="119"/>
      <c r="B5" s="39" t="s">
        <v>57</v>
      </c>
      <c r="C5" s="40" t="s">
        <v>22</v>
      </c>
      <c r="D5" s="41" t="s">
        <v>9</v>
      </c>
      <c r="E5" s="31">
        <f t="shared" si="0"/>
        <v>8</v>
      </c>
      <c r="F5" s="78" t="str">
        <f t="shared" ca="1" si="1"/>
        <v>취약</v>
      </c>
      <c r="G5" s="80">
        <f t="shared" ca="1" si="2"/>
        <v>8</v>
      </c>
      <c r="H5" s="29">
        <f t="shared" ca="1" si="3"/>
        <v>8</v>
      </c>
      <c r="I5" s="78">
        <f t="shared" ca="1" si="4"/>
        <v>1</v>
      </c>
    </row>
    <row r="6" spans="1:9" ht="13.5" customHeight="1" x14ac:dyDescent="0.4">
      <c r="A6" s="119"/>
      <c r="B6" s="39" t="s">
        <v>58</v>
      </c>
      <c r="C6" s="40" t="s">
        <v>23</v>
      </c>
      <c r="D6" s="41" t="s">
        <v>2</v>
      </c>
      <c r="E6" s="31">
        <f t="shared" si="0"/>
        <v>10</v>
      </c>
      <c r="F6" s="78" t="str">
        <f t="shared" ca="1" si="1"/>
        <v>취약</v>
      </c>
      <c r="G6" s="80">
        <f t="shared" ca="1" si="2"/>
        <v>10</v>
      </c>
      <c r="H6" s="29">
        <f t="shared" ca="1" si="3"/>
        <v>10</v>
      </c>
      <c r="I6" s="78">
        <f t="shared" ca="1" si="4"/>
        <v>1</v>
      </c>
    </row>
    <row r="7" spans="1:9" ht="13.5" customHeight="1" x14ac:dyDescent="0.4">
      <c r="A7" s="119"/>
      <c r="B7" s="39" t="s">
        <v>59</v>
      </c>
      <c r="C7" s="40" t="s">
        <v>24</v>
      </c>
      <c r="D7" s="41" t="s">
        <v>9</v>
      </c>
      <c r="E7" s="31">
        <f t="shared" si="0"/>
        <v>8</v>
      </c>
      <c r="F7" s="78" t="str">
        <f t="shared" ca="1" si="1"/>
        <v>양호</v>
      </c>
      <c r="G7" s="80">
        <f t="shared" ca="1" si="2"/>
        <v>8</v>
      </c>
      <c r="H7" s="29">
        <f t="shared" ca="1" si="3"/>
        <v>0</v>
      </c>
      <c r="I7" s="78">
        <f t="shared" ca="1" si="4"/>
        <v>0</v>
      </c>
    </row>
    <row r="8" spans="1:9" ht="13.5" customHeight="1" x14ac:dyDescent="0.4">
      <c r="A8" s="119"/>
      <c r="B8" s="39" t="s">
        <v>60</v>
      </c>
      <c r="C8" s="40" t="s">
        <v>25</v>
      </c>
      <c r="D8" s="41" t="s">
        <v>9</v>
      </c>
      <c r="E8" s="31">
        <f t="shared" si="0"/>
        <v>8</v>
      </c>
      <c r="F8" s="78" t="str">
        <f t="shared" ca="1" si="1"/>
        <v>취약</v>
      </c>
      <c r="G8" s="80">
        <f t="shared" ca="1" si="2"/>
        <v>8</v>
      </c>
      <c r="H8" s="29">
        <f t="shared" ca="1" si="3"/>
        <v>8</v>
      </c>
      <c r="I8" s="78">
        <f t="shared" ca="1" si="4"/>
        <v>1</v>
      </c>
    </row>
    <row r="9" spans="1:9" ht="13.5" customHeight="1" x14ac:dyDescent="0.4">
      <c r="A9" s="119"/>
      <c r="B9" s="39" t="s">
        <v>61</v>
      </c>
      <c r="C9" s="40" t="s">
        <v>26</v>
      </c>
      <c r="D9" s="41" t="s">
        <v>2</v>
      </c>
      <c r="E9" s="31">
        <f t="shared" si="0"/>
        <v>10</v>
      </c>
      <c r="F9" s="78" t="str">
        <f t="shared" ca="1" si="1"/>
        <v>취약</v>
      </c>
      <c r="G9" s="80">
        <f t="shared" ca="1" si="2"/>
        <v>10</v>
      </c>
      <c r="H9" s="29">
        <f t="shared" ca="1" si="3"/>
        <v>10</v>
      </c>
      <c r="I9" s="78">
        <f t="shared" ca="1" si="4"/>
        <v>1</v>
      </c>
    </row>
    <row r="10" spans="1:9" ht="13.5" customHeight="1" x14ac:dyDescent="0.4">
      <c r="A10" s="119"/>
      <c r="B10" s="39" t="s">
        <v>62</v>
      </c>
      <c r="C10" s="42" t="s">
        <v>38</v>
      </c>
      <c r="D10" s="3" t="s">
        <v>30</v>
      </c>
      <c r="E10" s="31">
        <f t="shared" si="0"/>
        <v>10</v>
      </c>
      <c r="F10" s="78" t="str">
        <f t="shared" ca="1" si="1"/>
        <v>양호</v>
      </c>
      <c r="G10" s="80">
        <f t="shared" ca="1" si="2"/>
        <v>10</v>
      </c>
      <c r="H10" s="43">
        <f t="shared" ca="1" si="3"/>
        <v>0</v>
      </c>
      <c r="I10" s="78">
        <f t="shared" ca="1" si="4"/>
        <v>0</v>
      </c>
    </row>
    <row r="11" spans="1:9" ht="13.5" customHeight="1" x14ac:dyDescent="0.4">
      <c r="A11" s="119"/>
      <c r="B11" s="39" t="s">
        <v>63</v>
      </c>
      <c r="C11" s="42" t="s">
        <v>31</v>
      </c>
      <c r="D11" s="3" t="s">
        <v>39</v>
      </c>
      <c r="E11" s="31">
        <f t="shared" si="0"/>
        <v>6</v>
      </c>
      <c r="F11" s="78" t="str">
        <f t="shared" ca="1" si="1"/>
        <v>취약</v>
      </c>
      <c r="G11" s="80">
        <f t="shared" ca="1" si="2"/>
        <v>6</v>
      </c>
      <c r="H11" s="43">
        <f t="shared" ca="1" si="3"/>
        <v>6</v>
      </c>
      <c r="I11" s="78">
        <f t="shared" ca="1" si="4"/>
        <v>1</v>
      </c>
    </row>
    <row r="12" spans="1:9" ht="13.5" customHeight="1" x14ac:dyDescent="0.4">
      <c r="A12" s="119"/>
      <c r="B12" s="39" t="s">
        <v>64</v>
      </c>
      <c r="C12" s="42" t="s">
        <v>40</v>
      </c>
      <c r="D12" s="3" t="s">
        <v>39</v>
      </c>
      <c r="E12" s="31">
        <f t="shared" si="0"/>
        <v>6</v>
      </c>
      <c r="F12" s="78" t="str">
        <f t="shared" ca="1" si="1"/>
        <v>양호</v>
      </c>
      <c r="G12" s="80">
        <f t="shared" ca="1" si="2"/>
        <v>6</v>
      </c>
      <c r="H12" s="43">
        <f t="shared" ca="1" si="3"/>
        <v>0</v>
      </c>
      <c r="I12" s="78">
        <f t="shared" ca="1" si="4"/>
        <v>0</v>
      </c>
    </row>
    <row r="13" spans="1:9" ht="13.5" customHeight="1" x14ac:dyDescent="0.4">
      <c r="A13" s="119" t="s">
        <v>28</v>
      </c>
      <c r="B13" s="39" t="s">
        <v>65</v>
      </c>
      <c r="C13" s="42" t="s">
        <v>41</v>
      </c>
      <c r="D13" s="3" t="s">
        <v>10</v>
      </c>
      <c r="E13" s="31">
        <f t="shared" si="0"/>
        <v>6</v>
      </c>
      <c r="F13" s="78" t="str">
        <f t="shared" ca="1" si="1"/>
        <v>취약</v>
      </c>
      <c r="G13" s="80">
        <f t="shared" ca="1" si="2"/>
        <v>6</v>
      </c>
      <c r="H13" s="43">
        <f t="shared" ca="1" si="3"/>
        <v>6</v>
      </c>
      <c r="I13" s="78">
        <f t="shared" ca="1" si="4"/>
        <v>1</v>
      </c>
    </row>
    <row r="14" spans="1:9" x14ac:dyDescent="0.4">
      <c r="A14" s="119"/>
      <c r="B14" s="39" t="s">
        <v>66</v>
      </c>
      <c r="C14" s="42" t="s">
        <v>42</v>
      </c>
      <c r="D14" s="3" t="s">
        <v>43</v>
      </c>
      <c r="E14" s="31">
        <f t="shared" si="0"/>
        <v>8</v>
      </c>
      <c r="F14" s="78" t="str">
        <f t="shared" ca="1" si="1"/>
        <v>양호</v>
      </c>
      <c r="G14" s="80">
        <f t="shared" ca="1" si="2"/>
        <v>8</v>
      </c>
      <c r="H14" s="43">
        <f t="shared" ca="1" si="3"/>
        <v>0</v>
      </c>
      <c r="I14" s="78">
        <f t="shared" ca="1" si="4"/>
        <v>0</v>
      </c>
    </row>
    <row r="15" spans="1:9" ht="27" thickBot="1" x14ac:dyDescent="0.45">
      <c r="A15" s="77" t="s">
        <v>18</v>
      </c>
      <c r="B15" s="39" t="s">
        <v>67</v>
      </c>
      <c r="C15" s="45" t="s">
        <v>27</v>
      </c>
      <c r="D15" s="26" t="s">
        <v>2</v>
      </c>
      <c r="E15" s="27">
        <f t="shared" si="0"/>
        <v>10</v>
      </c>
      <c r="F15" s="81" t="str">
        <f t="shared" ca="1" si="1"/>
        <v>양호</v>
      </c>
      <c r="G15" s="27">
        <f t="shared" ca="1" si="2"/>
        <v>10</v>
      </c>
      <c r="H15" s="75">
        <f t="shared" ca="1" si="3"/>
        <v>0</v>
      </c>
      <c r="I15" s="106">
        <f t="shared" ca="1" si="4"/>
        <v>0</v>
      </c>
    </row>
    <row r="16" spans="1:9" s="46" customFormat="1" ht="13.8" thickBot="1" x14ac:dyDescent="0.45">
      <c r="A16" s="120" t="s">
        <v>44</v>
      </c>
      <c r="B16" s="120"/>
      <c r="C16" s="120"/>
      <c r="D16" s="120"/>
      <c r="E16" s="121"/>
      <c r="F16" s="71">
        <f ca="1">COUNTIF(F4:F15,"취약")</f>
        <v>7</v>
      </c>
      <c r="G16" s="73"/>
      <c r="H16" s="76"/>
      <c r="I16" s="107">
        <f ca="1">SUM(I4:I15)</f>
        <v>7</v>
      </c>
    </row>
    <row r="17" spans="1:9" ht="15.6" x14ac:dyDescent="0.4">
      <c r="A17" s="122" t="str">
        <f>IF(D16="N/A", "설정 (N/A)", "설정"&amp;" ("&amp;ROUND(D16,2)*100&amp;"%)")</f>
        <v>설정 (0%)</v>
      </c>
      <c r="B17" s="123"/>
      <c r="C17" s="123"/>
      <c r="D17" s="25">
        <f ca="1">(SUMIF($3:$3,"최대값",17:17)-SUMIF($3:$3,"현재값",17:17))/SUMIF($3:$3,"최대값",17:17)</f>
        <v>0.23684210526315788</v>
      </c>
      <c r="E17" s="47">
        <f>SUM(E4:E7)</f>
        <v>36</v>
      </c>
      <c r="F17" s="25">
        <f ca="1">IF(G17=0,"N/A",(G17-H17)/G17)</f>
        <v>0.23684210526315788</v>
      </c>
      <c r="G17" s="74">
        <f ca="1">SUM(G4:G12)</f>
        <v>76</v>
      </c>
      <c r="H17" s="72">
        <f ca="1">SUM(H4:H13)</f>
        <v>58</v>
      </c>
      <c r="I17" s="48">
        <f ca="1">SUM(I4:I12)</f>
        <v>6</v>
      </c>
    </row>
    <row r="18" spans="1:9" ht="15.6" x14ac:dyDescent="0.4">
      <c r="A18" s="111" t="str">
        <f>IF(D16="N/A", "솔루션 취약점 (N/A)", "솔루션 취약점"&amp;" ("&amp;ROUND(D16,2)*100&amp;"%)")</f>
        <v>솔루션 취약점 (0%)</v>
      </c>
      <c r="B18" s="112"/>
      <c r="C18" s="112"/>
      <c r="D18" s="49">
        <f ca="1">(SUMIF($3:$3,"최대값",18:18)-SUMIF($3:$3,"현재값",18:18))/SUMIF($3:$3,"최대값",18:18)</f>
        <v>0.5714285714285714</v>
      </c>
      <c r="E18" s="50">
        <f>SUM(E8:E14)</f>
        <v>54</v>
      </c>
      <c r="F18" s="49">
        <f ca="1">IF(G18=0,"N/A",(G18-H18)/G18)</f>
        <v>0.5714285714285714</v>
      </c>
      <c r="G18" s="50">
        <f ca="1">SUM(G13:G14)</f>
        <v>14</v>
      </c>
      <c r="H18" s="51">
        <f ca="1">SUM(H13:H14)</f>
        <v>6</v>
      </c>
      <c r="I18" s="52">
        <f ca="1">SUM(I13:I14)</f>
        <v>1</v>
      </c>
    </row>
    <row r="19" spans="1:9" ht="15.6" x14ac:dyDescent="0.4">
      <c r="A19" s="111" t="str">
        <f>IF(D16="N/A", "보안 패치 (N/A)","보안 패치"&amp;" ("&amp;ROUND(D16,2)*100&amp;"%)")</f>
        <v>보안 패치 (0%)</v>
      </c>
      <c r="B19" s="112"/>
      <c r="C19" s="112"/>
      <c r="D19" s="49">
        <f ca="1">(SUMIF($3:$3,"최대값",19:19)-SUMIF($3:$3,"현재값",19:19))/SUMIF($3:$3,"최대값",19:19)</f>
        <v>1</v>
      </c>
      <c r="E19" s="50">
        <f>SUM(E15)</f>
        <v>10</v>
      </c>
      <c r="F19" s="49">
        <f ca="1">IF(G19=0,"N/A",(G19-H19)/G19)</f>
        <v>1</v>
      </c>
      <c r="G19" s="50">
        <f ca="1">SUM(G15)</f>
        <v>10</v>
      </c>
      <c r="H19" s="51">
        <f ca="1">SUM(H15)</f>
        <v>0</v>
      </c>
      <c r="I19" s="52">
        <f ca="1">SUM(I15)</f>
        <v>0</v>
      </c>
    </row>
    <row r="20" spans="1:9" ht="16.2" thickBot="1" x14ac:dyDescent="0.45">
      <c r="A20" s="113" t="s">
        <v>45</v>
      </c>
      <c r="B20" s="114"/>
      <c r="C20" s="114"/>
      <c r="D20" s="53">
        <f ca="1">(SUMIF($3:$3,"최대값",20:20)-SUMIF($3:$3,"현재값",20:20))/SUMIF($3:$3,"최대값",20:20)</f>
        <v>0.42</v>
      </c>
      <c r="E20" s="54">
        <f>SUM(E4:E15)</f>
        <v>100</v>
      </c>
      <c r="F20" s="53">
        <f ca="1">IF(G20=0,"N/A",(G20-H20)/G20)</f>
        <v>0.42</v>
      </c>
      <c r="G20" s="54">
        <f ca="1">SUM(G4:G15)</f>
        <v>100</v>
      </c>
      <c r="H20" s="54">
        <f ca="1">SUM(H4:H15)</f>
        <v>58</v>
      </c>
      <c r="I20" s="55">
        <f ca="1">SUM(I17:I19)</f>
        <v>7</v>
      </c>
    </row>
    <row r="21" spans="1:9" x14ac:dyDescent="0.4">
      <c r="F21" s="56"/>
      <c r="G21" s="57"/>
      <c r="H21" s="57"/>
    </row>
    <row r="22" spans="1:9" x14ac:dyDescent="0.4">
      <c r="G22" s="57"/>
      <c r="H22" s="57"/>
    </row>
    <row r="24" spans="1:9" ht="17.399999999999999" x14ac:dyDescent="0.4">
      <c r="A24"/>
      <c r="B24"/>
      <c r="C24"/>
      <c r="D24"/>
      <c r="E24"/>
      <c r="F24"/>
      <c r="G24"/>
      <c r="H24"/>
    </row>
    <row r="25" spans="1:9" ht="13.8" hidden="1" thickBot="1" x14ac:dyDescent="0.45">
      <c r="A25" s="10" t="s">
        <v>1</v>
      </c>
      <c r="B25" s="11" t="s">
        <v>46</v>
      </c>
      <c r="C25" s="12" t="s">
        <v>47</v>
      </c>
    </row>
    <row r="26" spans="1:9" hidden="1" x14ac:dyDescent="0.4">
      <c r="A26" s="13" t="s">
        <v>48</v>
      </c>
      <c r="B26" s="14" t="s">
        <v>49</v>
      </c>
      <c r="C26" s="15">
        <v>10</v>
      </c>
    </row>
    <row r="27" spans="1:9" hidden="1" x14ac:dyDescent="0.4">
      <c r="A27" s="16" t="s">
        <v>50</v>
      </c>
      <c r="B27" s="17" t="s">
        <v>49</v>
      </c>
      <c r="C27" s="18">
        <v>8</v>
      </c>
    </row>
    <row r="28" spans="1:9" hidden="1" x14ac:dyDescent="0.4">
      <c r="A28" s="16" t="s">
        <v>51</v>
      </c>
      <c r="B28" s="17" t="s">
        <v>49</v>
      </c>
      <c r="C28" s="18">
        <v>6</v>
      </c>
    </row>
    <row r="29" spans="1:9" hidden="1" x14ac:dyDescent="0.4">
      <c r="A29" s="16" t="s">
        <v>48</v>
      </c>
      <c r="B29" s="17" t="s">
        <v>52</v>
      </c>
      <c r="C29" s="18">
        <v>0</v>
      </c>
    </row>
    <row r="30" spans="1:9" hidden="1" x14ac:dyDescent="0.4">
      <c r="A30" s="16" t="s">
        <v>50</v>
      </c>
      <c r="B30" s="17" t="s">
        <v>52</v>
      </c>
      <c r="C30" s="18">
        <v>0</v>
      </c>
    </row>
    <row r="31" spans="1:9" ht="13.8" hidden="1" thickBot="1" x14ac:dyDescent="0.45">
      <c r="A31" s="19" t="s">
        <v>51</v>
      </c>
      <c r="B31" s="20" t="s">
        <v>52</v>
      </c>
      <c r="C31" s="21">
        <v>0</v>
      </c>
    </row>
    <row r="34" spans="3:3" x14ac:dyDescent="0.4">
      <c r="C34" s="9" t="s">
        <v>53</v>
      </c>
    </row>
  </sheetData>
  <mergeCells count="9">
    <mergeCell ref="A18:C18"/>
    <mergeCell ref="A19:C19"/>
    <mergeCell ref="A20:C20"/>
    <mergeCell ref="A1:E1"/>
    <mergeCell ref="A3:B3"/>
    <mergeCell ref="A4:A12"/>
    <mergeCell ref="A13:A14"/>
    <mergeCell ref="A16:E16"/>
    <mergeCell ref="A17:C17"/>
  </mergeCells>
  <phoneticPr fontId="25" type="noConversion"/>
  <conditionalFormatting sqref="C25:C31">
    <cfRule type="cellIs" dxfId="34" priority="45" operator="equal">
      <formula>"주의"</formula>
    </cfRule>
  </conditionalFormatting>
  <conditionalFormatting sqref="I3 I16:I20">
    <cfRule type="cellIs" dxfId="33" priority="43" operator="equal">
      <formula>"취약"</formula>
    </cfRule>
    <cfRule type="cellIs" dxfId="32" priority="44" operator="equal">
      <formula>"양호"</formula>
    </cfRule>
  </conditionalFormatting>
  <conditionalFormatting sqref="F1:F1048576">
    <cfRule type="cellIs" dxfId="31" priority="33" operator="equal">
      <formula>"취약"</formula>
    </cfRule>
    <cfRule type="cellIs" dxfId="30" priority="34" operator="equal">
      <formula>"양호"</formula>
    </cfRule>
  </conditionalFormatting>
  <conditionalFormatting sqref="G4:G16">
    <cfRule type="cellIs" dxfId="29" priority="11" operator="equal">
      <formula>"취약"</formula>
    </cfRule>
    <cfRule type="cellIs" dxfId="28" priority="12" operator="equal">
      <formula>"양호"</formula>
    </cfRule>
  </conditionalFormatting>
  <conditionalFormatting sqref="G3:H3">
    <cfRule type="cellIs" dxfId="27" priority="9" operator="equal">
      <formula>"취약"</formula>
    </cfRule>
    <cfRule type="cellIs" dxfId="26" priority="10" operator="equal">
      <formula>"양호"</formula>
    </cfRule>
  </conditionalFormatting>
  <conditionalFormatting sqref="I4:I15">
    <cfRule type="cellIs" dxfId="25" priority="1" operator="equal">
      <formula>"취약"</formula>
    </cfRule>
    <cfRule type="cellIs" dxfId="24" priority="2" operator="equal">
      <formula>"양호"</formula>
    </cfRule>
  </conditionalFormatting>
  <pageMargins left="0.59055118110236227" right="0.59055118110236227" top="0.59055118110236227" bottom="0.59055118110236227" header="0.31496062992125984" footer="0.31496062992125984"/>
  <pageSetup paperSize="9" scale="55" orientation="portrait" r:id="rId1"/>
  <headerFooter>
    <oddHeader>&amp;R&amp;"-,굵게"&amp;9WEB 취약점 점검 상세 보고서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F17"/>
  <sheetViews>
    <sheetView showGridLines="0" tabSelected="1" view="pageLayout" topLeftCell="A13" zoomScaleNormal="85" zoomScaleSheetLayoutView="100" workbookViewId="0">
      <selection activeCell="F17" sqref="F17"/>
    </sheetView>
  </sheetViews>
  <sheetFormatPr defaultColWidth="9" defaultRowHeight="13.2" x14ac:dyDescent="0.4"/>
  <cols>
    <col min="1" max="1" width="5.59765625" style="1" customWidth="1"/>
    <col min="2" max="2" width="6.69921875" style="1" bestFit="1" customWidth="1"/>
    <col min="3" max="3" width="19.5" style="1" customWidth="1"/>
    <col min="4" max="4" width="5.59765625" style="1" customWidth="1"/>
    <col min="5" max="5" width="8" style="1" bestFit="1" customWidth="1"/>
    <col min="6" max="6" width="61.8984375" style="1" customWidth="1"/>
    <col min="7" max="16384" width="9" style="1"/>
  </cols>
  <sheetData>
    <row r="1" spans="1:6" ht="15" customHeight="1" x14ac:dyDescent="0.4">
      <c r="A1" s="126" t="s">
        <v>11</v>
      </c>
      <c r="B1" s="127"/>
      <c r="C1" s="86" t="str">
        <f ca="1">REPLACE(CELL("filename",A1),1,FIND("]",CELL("filename",A1)),"")</f>
        <v>Web Server</v>
      </c>
      <c r="D1" s="58"/>
      <c r="E1" s="58"/>
      <c r="F1" s="59"/>
    </row>
    <row r="2" spans="1:6" ht="15" customHeight="1" x14ac:dyDescent="0.4">
      <c r="A2" s="128" t="s">
        <v>54</v>
      </c>
      <c r="B2" s="129"/>
      <c r="C2" s="35" t="s">
        <v>68</v>
      </c>
      <c r="D2" s="58"/>
      <c r="E2" s="58"/>
      <c r="F2" s="60"/>
    </row>
    <row r="3" spans="1:6" ht="15" customHeight="1" thickBot="1" x14ac:dyDescent="0.45">
      <c r="A3" s="130" t="s">
        <v>12</v>
      </c>
      <c r="B3" s="131"/>
      <c r="C3" s="36" t="s">
        <v>69</v>
      </c>
      <c r="D3" s="58"/>
      <c r="E3" s="58"/>
      <c r="F3" s="60"/>
    </row>
    <row r="4" spans="1:6" ht="6" customHeight="1" thickBot="1" x14ac:dyDescent="0.45">
      <c r="A4" s="61"/>
      <c r="B4" s="61"/>
      <c r="C4" s="61"/>
      <c r="D4" s="58"/>
      <c r="E4" s="58"/>
      <c r="F4" s="61"/>
    </row>
    <row r="5" spans="1:6" ht="27" thickBot="1" x14ac:dyDescent="0.45">
      <c r="A5" s="132" t="s">
        <v>0</v>
      </c>
      <c r="B5" s="133"/>
      <c r="C5" s="85" t="s">
        <v>13</v>
      </c>
      <c r="D5" s="85" t="s">
        <v>1</v>
      </c>
      <c r="E5" s="85" t="s">
        <v>55</v>
      </c>
      <c r="F5" s="62" t="s">
        <v>14</v>
      </c>
    </row>
    <row r="6" spans="1:6" ht="105.6" x14ac:dyDescent="0.4">
      <c r="A6" s="134" t="s">
        <v>37</v>
      </c>
      <c r="B6" s="39" t="s">
        <v>56</v>
      </c>
      <c r="C6" s="37" t="s">
        <v>70</v>
      </c>
      <c r="D6" s="38" t="s">
        <v>2</v>
      </c>
      <c r="E6" s="64" t="s">
        <v>32</v>
      </c>
      <c r="F6" s="63" t="s">
        <v>71</v>
      </c>
    </row>
    <row r="7" spans="1:6" ht="118.8" x14ac:dyDescent="0.4">
      <c r="A7" s="135"/>
      <c r="B7" s="39" t="s">
        <v>57</v>
      </c>
      <c r="C7" s="40" t="s">
        <v>72</v>
      </c>
      <c r="D7" s="41" t="s">
        <v>9</v>
      </c>
      <c r="E7" s="64" t="s">
        <v>32</v>
      </c>
      <c r="F7" s="65" t="s">
        <v>73</v>
      </c>
    </row>
    <row r="8" spans="1:6" ht="66" x14ac:dyDescent="0.4">
      <c r="A8" s="135"/>
      <c r="B8" s="39" t="s">
        <v>58</v>
      </c>
      <c r="C8" s="40" t="s">
        <v>23</v>
      </c>
      <c r="D8" s="41" t="s">
        <v>2</v>
      </c>
      <c r="E8" s="64" t="s">
        <v>32</v>
      </c>
      <c r="F8" s="65" t="s">
        <v>74</v>
      </c>
    </row>
    <row r="9" spans="1:6" ht="39.6" x14ac:dyDescent="0.4">
      <c r="A9" s="135"/>
      <c r="B9" s="39" t="s">
        <v>59</v>
      </c>
      <c r="C9" s="40" t="s">
        <v>24</v>
      </c>
      <c r="D9" s="41" t="s">
        <v>9</v>
      </c>
      <c r="E9" s="64" t="s">
        <v>15</v>
      </c>
      <c r="F9" s="65" t="s">
        <v>75</v>
      </c>
    </row>
    <row r="10" spans="1:6" ht="211.2" x14ac:dyDescent="0.4">
      <c r="A10" s="135"/>
      <c r="B10" s="39" t="s">
        <v>60</v>
      </c>
      <c r="C10" s="40" t="s">
        <v>76</v>
      </c>
      <c r="D10" s="41" t="s">
        <v>9</v>
      </c>
      <c r="E10" s="64" t="s">
        <v>32</v>
      </c>
      <c r="F10" s="66" t="s">
        <v>77</v>
      </c>
    </row>
    <row r="11" spans="1:6" ht="39.6" x14ac:dyDescent="0.4">
      <c r="A11" s="135"/>
      <c r="B11" s="39" t="s">
        <v>61</v>
      </c>
      <c r="C11" s="40" t="s">
        <v>26</v>
      </c>
      <c r="D11" s="41" t="s">
        <v>2</v>
      </c>
      <c r="E11" s="64" t="s">
        <v>32</v>
      </c>
      <c r="F11" s="65" t="s">
        <v>78</v>
      </c>
    </row>
    <row r="12" spans="1:6" ht="39.6" x14ac:dyDescent="0.4">
      <c r="A12" s="135"/>
      <c r="B12" s="39" t="s">
        <v>62</v>
      </c>
      <c r="C12" s="42" t="s">
        <v>38</v>
      </c>
      <c r="D12" s="3" t="s">
        <v>79</v>
      </c>
      <c r="E12" s="67" t="s">
        <v>80</v>
      </c>
      <c r="F12" s="65" t="s">
        <v>81</v>
      </c>
    </row>
    <row r="13" spans="1:6" ht="39.6" x14ac:dyDescent="0.4">
      <c r="A13" s="135"/>
      <c r="B13" s="39" t="s">
        <v>63</v>
      </c>
      <c r="C13" s="42" t="s">
        <v>82</v>
      </c>
      <c r="D13" s="3" t="s">
        <v>83</v>
      </c>
      <c r="E13" s="67" t="s">
        <v>84</v>
      </c>
      <c r="F13" s="65" t="s">
        <v>85</v>
      </c>
    </row>
    <row r="14" spans="1:6" ht="39.6" x14ac:dyDescent="0.4">
      <c r="A14" s="125"/>
      <c r="B14" s="39" t="s">
        <v>64</v>
      </c>
      <c r="C14" s="42" t="s">
        <v>86</v>
      </c>
      <c r="D14" s="3" t="s">
        <v>83</v>
      </c>
      <c r="E14" s="67" t="s">
        <v>102</v>
      </c>
      <c r="F14" s="65" t="s">
        <v>90</v>
      </c>
    </row>
    <row r="15" spans="1:6" ht="66" x14ac:dyDescent="0.4">
      <c r="A15" s="124" t="s">
        <v>87</v>
      </c>
      <c r="B15" s="39" t="s">
        <v>65</v>
      </c>
      <c r="C15" s="42" t="s">
        <v>88</v>
      </c>
      <c r="D15" s="3" t="s">
        <v>83</v>
      </c>
      <c r="E15" s="64" t="s">
        <v>32</v>
      </c>
      <c r="F15" s="65" t="s">
        <v>103</v>
      </c>
    </row>
    <row r="16" spans="1:6" x14ac:dyDescent="0.4">
      <c r="A16" s="125"/>
      <c r="B16" s="39" t="s">
        <v>66</v>
      </c>
      <c r="C16" s="42" t="s">
        <v>91</v>
      </c>
      <c r="D16" s="3" t="s">
        <v>92</v>
      </c>
      <c r="E16" s="67" t="s">
        <v>52</v>
      </c>
      <c r="F16" s="65" t="s">
        <v>104</v>
      </c>
    </row>
    <row r="17" spans="1:6" ht="53.4" thickBot="1" x14ac:dyDescent="0.45">
      <c r="A17" s="87" t="s">
        <v>93</v>
      </c>
      <c r="B17" s="44" t="s">
        <v>67</v>
      </c>
      <c r="C17" s="45" t="s">
        <v>94</v>
      </c>
      <c r="D17" s="26" t="s">
        <v>95</v>
      </c>
      <c r="E17" s="88" t="s">
        <v>89</v>
      </c>
      <c r="F17" s="68" t="s">
        <v>96</v>
      </c>
    </row>
  </sheetData>
  <mergeCells count="6">
    <mergeCell ref="A15:A16"/>
    <mergeCell ref="A1:B1"/>
    <mergeCell ref="A2:B2"/>
    <mergeCell ref="A3:B3"/>
    <mergeCell ref="A5:B5"/>
    <mergeCell ref="A6:A14"/>
  </mergeCells>
  <phoneticPr fontId="25" type="noConversion"/>
  <conditionalFormatting sqref="E1:E4 E17:E1048576">
    <cfRule type="cellIs" dxfId="23" priority="23" operator="equal">
      <formula>"취약"</formula>
    </cfRule>
    <cfRule type="cellIs" dxfId="22" priority="24" operator="equal">
      <formula>"양호"</formula>
    </cfRule>
  </conditionalFormatting>
  <conditionalFormatting sqref="E12">
    <cfRule type="cellIs" dxfId="21" priority="21" operator="equal">
      <formula>"취약"</formula>
    </cfRule>
    <cfRule type="cellIs" dxfId="20" priority="22" operator="equal">
      <formula>"양호"</formula>
    </cfRule>
  </conditionalFormatting>
  <conditionalFormatting sqref="E7">
    <cfRule type="cellIs" dxfId="19" priority="19" operator="equal">
      <formula>"취약"</formula>
    </cfRule>
    <cfRule type="cellIs" dxfId="18" priority="20" operator="equal">
      <formula>"양호"</formula>
    </cfRule>
  </conditionalFormatting>
  <conditionalFormatting sqref="E10">
    <cfRule type="cellIs" dxfId="17" priority="17" operator="equal">
      <formula>"취약"</formula>
    </cfRule>
    <cfRule type="cellIs" dxfId="16" priority="18" operator="equal">
      <formula>"양호"</formula>
    </cfRule>
  </conditionalFormatting>
  <conditionalFormatting sqref="E6">
    <cfRule type="cellIs" dxfId="15" priority="15" operator="equal">
      <formula>"취약"</formula>
    </cfRule>
    <cfRule type="cellIs" dxfId="14" priority="16" operator="equal">
      <formula>"양호"</formula>
    </cfRule>
  </conditionalFormatting>
  <conditionalFormatting sqref="E8">
    <cfRule type="cellIs" dxfId="13" priority="13" operator="equal">
      <formula>"취약"</formula>
    </cfRule>
    <cfRule type="cellIs" dxfId="12" priority="14" operator="equal">
      <formula>"양호"</formula>
    </cfRule>
  </conditionalFormatting>
  <conditionalFormatting sqref="E13">
    <cfRule type="cellIs" dxfId="11" priority="11" operator="equal">
      <formula>"취약"</formula>
    </cfRule>
    <cfRule type="cellIs" dxfId="10" priority="12" operator="equal">
      <formula>"양호"</formula>
    </cfRule>
  </conditionalFormatting>
  <conditionalFormatting sqref="E16">
    <cfRule type="cellIs" dxfId="9" priority="9" operator="equal">
      <formula>"취약"</formula>
    </cfRule>
    <cfRule type="cellIs" dxfId="8" priority="10" operator="equal">
      <formula>"양호"</formula>
    </cfRule>
  </conditionalFormatting>
  <conditionalFormatting sqref="E11">
    <cfRule type="cellIs" dxfId="7" priority="7" operator="equal">
      <formula>"취약"</formula>
    </cfRule>
    <cfRule type="cellIs" dxfId="6" priority="8" operator="equal">
      <formula>"양호"</formula>
    </cfRule>
  </conditionalFormatting>
  <conditionalFormatting sqref="E9">
    <cfRule type="cellIs" dxfId="5" priority="5" operator="equal">
      <formula>"취약"</formula>
    </cfRule>
    <cfRule type="cellIs" dxfId="4" priority="6" operator="equal">
      <formula>"양호"</formula>
    </cfRule>
  </conditionalFormatting>
  <conditionalFormatting sqref="E14">
    <cfRule type="cellIs" dxfId="3" priority="3" operator="equal">
      <formula>"취약"</formula>
    </cfRule>
    <cfRule type="cellIs" dxfId="2" priority="4" operator="equal">
      <formula>"양호"</formula>
    </cfRule>
  </conditionalFormatting>
  <conditionalFormatting sqref="E15">
    <cfRule type="cellIs" dxfId="1" priority="1" operator="equal">
      <formula>"취약"</formula>
    </cfRule>
    <cfRule type="cellIs" dxfId="0" priority="2" operator="equal">
      <formula>"양호"</formula>
    </cfRule>
  </conditionalFormatting>
  <pageMargins left="0.59055118110236227" right="0.59055118110236227" top="0.59055118110236227" bottom="0.59055118110236227" header="0.31496062992125984" footer="0.31496062992125984"/>
  <pageSetup paperSize="9" scale="77" orientation="portrait" r:id="rId1"/>
  <headerFooter>
    <oddHeader>&amp;R&amp;"-,굵게"WEB 취약점 점검 상세 보고서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표지</vt:lpstr>
      <vt:lpstr>점검대상</vt:lpstr>
      <vt:lpstr>nginx 점검요약</vt:lpstr>
      <vt:lpstr>Web Server</vt:lpstr>
      <vt:lpstr>'nginx 점검요약'!Print_Titles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apphcs</dc:creator>
  <cp:lastModifiedBy>sohyun</cp:lastModifiedBy>
  <cp:lastPrinted>2017-08-07T06:17:28Z</cp:lastPrinted>
  <dcterms:created xsi:type="dcterms:W3CDTF">2012-11-28T05:37:09Z</dcterms:created>
  <dcterms:modified xsi:type="dcterms:W3CDTF">2018-10-17T04:32:44Z</dcterms:modified>
</cp:coreProperties>
</file>