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shimano/Desktop/"/>
    </mc:Choice>
  </mc:AlternateContent>
  <xr:revisionPtr revIDLastSave="0" documentId="13_ncr:40009_{DC0C398C-E91D-5145-8BCB-B3FD51A2337B}" xr6:coauthVersionLast="36" xr6:coauthVersionMax="36" xr10:uidLastSave="{00000000-0000-0000-0000-000000000000}"/>
  <bookViews>
    <workbookView xWindow="0" yWindow="460" windowWidth="28800" windowHeight="17540" activeTab="1"/>
  </bookViews>
  <sheets>
    <sheet name="career_5years" sheetId="5" r:id="rId1"/>
    <sheet name="cluster_career5years" sheetId="7" r:id="rId2"/>
    <sheet name="sector_grad" sheetId="1" r:id="rId3"/>
    <sheet name="caareer10year" sheetId="6" r:id="rId4"/>
    <sheet name="careertype_grad" sheetId="4" r:id="rId5"/>
    <sheet name="sector10years" sheetId="3" r:id="rId6"/>
    <sheet name="sector5years" sheetId="2" r:id="rId7"/>
  </sheets>
  <definedNames>
    <definedName name="career_5data">cluster_career5years!$A$10:$N$31</definedName>
    <definedName name="solver_adj" localSheetId="1" hidden="1">cluster_career5years!$D$3:$D$5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itr" localSheetId="1" hidden="1">2147483647</definedName>
    <definedName name="solver_lhs1" localSheetId="1" hidden="1">cluster_career5years!$D$3:$D$5</definedName>
    <definedName name="solver_lhs2" localSheetId="1" hidden="1">cluster_career5years!$D$3:$D$5</definedName>
    <definedName name="solver_lhs3" localSheetId="1" hidden="1">cluster_career5years!$D$3:$D$5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opt" localSheetId="1" hidden="1">cluster_career5years!$R$6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21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81029"/>
</workbook>
</file>

<file path=xl/calcChain.xml><?xml version="1.0" encoding="utf-8"?>
<calcChain xmlns="http://schemas.openxmlformats.org/spreadsheetml/2006/main">
  <c r="G5" i="7" l="1"/>
  <c r="H5" i="7"/>
  <c r="I5" i="7"/>
  <c r="J5" i="7"/>
  <c r="K5" i="7"/>
  <c r="H4" i="7"/>
  <c r="G4" i="7"/>
  <c r="I4" i="7"/>
  <c r="J4" i="7"/>
  <c r="K4" i="7"/>
  <c r="F5" i="7"/>
  <c r="F4" i="7"/>
  <c r="G3" i="7"/>
  <c r="K3" i="7"/>
  <c r="H3" i="7"/>
  <c r="I3" i="7"/>
  <c r="J3" i="7"/>
  <c r="F3" i="7"/>
  <c r="E4" i="7"/>
  <c r="E5" i="7"/>
  <c r="E3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H9" i="7"/>
  <c r="D9" i="7"/>
  <c r="E9" i="7"/>
  <c r="F9" i="7"/>
  <c r="L24" i="7" s="1"/>
  <c r="G9" i="7"/>
  <c r="M12" i="7" s="1"/>
  <c r="D8" i="7"/>
  <c r="E8" i="7"/>
  <c r="F8" i="7"/>
  <c r="G8" i="7"/>
  <c r="H8" i="7"/>
  <c r="N11" i="7" s="1"/>
  <c r="C9" i="7"/>
  <c r="C8" i="7"/>
  <c r="P14" i="7" l="1"/>
  <c r="Q14" i="7"/>
  <c r="O13" i="7"/>
  <c r="O23" i="7"/>
  <c r="P21" i="7"/>
  <c r="Q24" i="7"/>
  <c r="O24" i="7"/>
  <c r="O12" i="7"/>
  <c r="P17" i="7"/>
  <c r="O27" i="7"/>
  <c r="O15" i="7"/>
  <c r="P11" i="7"/>
  <c r="P28" i="7"/>
  <c r="P24" i="7"/>
  <c r="P20" i="7"/>
  <c r="P16" i="7"/>
  <c r="Q11" i="7"/>
  <c r="Q20" i="7"/>
  <c r="Q16" i="7"/>
  <c r="Q12" i="7"/>
  <c r="O28" i="7"/>
  <c r="O16" i="7"/>
  <c r="P25" i="7"/>
  <c r="P12" i="7"/>
  <c r="Q21" i="7"/>
  <c r="Q17" i="7"/>
  <c r="O31" i="7"/>
  <c r="O19" i="7"/>
  <c r="Q28" i="7"/>
  <c r="O30" i="7"/>
  <c r="O26" i="7"/>
  <c r="O22" i="7"/>
  <c r="O18" i="7"/>
  <c r="O14" i="7"/>
  <c r="P31" i="7"/>
  <c r="P27" i="7"/>
  <c r="P23" i="7"/>
  <c r="P19" i="7"/>
  <c r="P15" i="7"/>
  <c r="Q31" i="7"/>
  <c r="Q27" i="7"/>
  <c r="Q23" i="7"/>
  <c r="Q19" i="7"/>
  <c r="Q15" i="7"/>
  <c r="O11" i="7"/>
  <c r="O20" i="7"/>
  <c r="P29" i="7"/>
  <c r="Q29" i="7"/>
  <c r="Q25" i="7"/>
  <c r="Q13" i="7"/>
  <c r="O29" i="7"/>
  <c r="O25" i="7"/>
  <c r="O21" i="7"/>
  <c r="R21" i="7" s="1"/>
  <c r="S21" i="7" s="1"/>
  <c r="O17" i="7"/>
  <c r="P30" i="7"/>
  <c r="P26" i="7"/>
  <c r="P22" i="7"/>
  <c r="P18" i="7"/>
  <c r="P13" i="7"/>
  <c r="Q30" i="7"/>
  <c r="Q26" i="7"/>
  <c r="Q22" i="7"/>
  <c r="Q18" i="7"/>
  <c r="M11" i="7"/>
  <c r="M31" i="7"/>
  <c r="M15" i="7"/>
  <c r="L12" i="7"/>
  <c r="M27" i="7"/>
  <c r="M23" i="7"/>
  <c r="M19" i="7"/>
  <c r="J12" i="7"/>
  <c r="M30" i="7"/>
  <c r="M26" i="7"/>
  <c r="M22" i="7"/>
  <c r="M18" i="7"/>
  <c r="M14" i="7"/>
  <c r="L26" i="7"/>
  <c r="M29" i="7"/>
  <c r="M25" i="7"/>
  <c r="M21" i="7"/>
  <c r="M17" i="7"/>
  <c r="M13" i="7"/>
  <c r="M28" i="7"/>
  <c r="M24" i="7"/>
  <c r="M20" i="7"/>
  <c r="M16" i="7"/>
  <c r="J19" i="7"/>
  <c r="J23" i="7"/>
  <c r="L31" i="7"/>
  <c r="L20" i="7"/>
  <c r="I15" i="7"/>
  <c r="L11" i="7"/>
  <c r="L30" i="7"/>
  <c r="L19" i="7"/>
  <c r="J11" i="7"/>
  <c r="J15" i="7"/>
  <c r="L28" i="7"/>
  <c r="L23" i="7"/>
  <c r="L18" i="7"/>
  <c r="K12" i="7"/>
  <c r="I12" i="7"/>
  <c r="J27" i="7"/>
  <c r="J28" i="7"/>
  <c r="L27" i="7"/>
  <c r="L22" i="7"/>
  <c r="L16" i="7"/>
  <c r="J31" i="7"/>
  <c r="J26" i="7"/>
  <c r="J22" i="7"/>
  <c r="J18" i="7"/>
  <c r="L15" i="7"/>
  <c r="L14" i="7"/>
  <c r="I30" i="7"/>
  <c r="I26" i="7"/>
  <c r="I22" i="7"/>
  <c r="I18" i="7"/>
  <c r="I14" i="7"/>
  <c r="J14" i="7"/>
  <c r="K31" i="7"/>
  <c r="K27" i="7"/>
  <c r="K23" i="7"/>
  <c r="K19" i="7"/>
  <c r="K15" i="7"/>
  <c r="I29" i="7"/>
  <c r="I25" i="7"/>
  <c r="I21" i="7"/>
  <c r="I17" i="7"/>
  <c r="I13" i="7"/>
  <c r="J30" i="7"/>
  <c r="J25" i="7"/>
  <c r="J21" i="7"/>
  <c r="J17" i="7"/>
  <c r="J13" i="7"/>
  <c r="K30" i="7"/>
  <c r="K26" i="7"/>
  <c r="K22" i="7"/>
  <c r="K18" i="7"/>
  <c r="K14" i="7"/>
  <c r="I11" i="7"/>
  <c r="I28" i="7"/>
  <c r="I24" i="7"/>
  <c r="I20" i="7"/>
  <c r="I16" i="7"/>
  <c r="K11" i="7"/>
  <c r="J29" i="7"/>
  <c r="J24" i="7"/>
  <c r="J20" i="7"/>
  <c r="J16" i="7"/>
  <c r="K29" i="7"/>
  <c r="K25" i="7"/>
  <c r="K21" i="7"/>
  <c r="K17" i="7"/>
  <c r="K13" i="7"/>
  <c r="L29" i="7"/>
  <c r="L25" i="7"/>
  <c r="L21" i="7"/>
  <c r="L17" i="7"/>
  <c r="L13" i="7"/>
  <c r="I31" i="7"/>
  <c r="I27" i="7"/>
  <c r="I23" i="7"/>
  <c r="I19" i="7"/>
  <c r="K28" i="7"/>
  <c r="K24" i="7"/>
  <c r="K20" i="7"/>
  <c r="K16" i="7"/>
  <c r="R17" i="7" l="1"/>
  <c r="S17" i="7" s="1"/>
  <c r="R20" i="7"/>
  <c r="S20" i="7" s="1"/>
  <c r="R14" i="7"/>
  <c r="S14" i="7" s="1"/>
  <c r="R23" i="7"/>
  <c r="S23" i="7" s="1"/>
  <c r="R25" i="7"/>
  <c r="S25" i="7" s="1"/>
  <c r="R22" i="7"/>
  <c r="S22" i="7" s="1"/>
  <c r="R19" i="7"/>
  <c r="S19" i="7" s="1"/>
  <c r="R13" i="7"/>
  <c r="S13" i="7" s="1"/>
  <c r="R29" i="7"/>
  <c r="S29" i="7" s="1"/>
  <c r="R15" i="7"/>
  <c r="S15" i="7" s="1"/>
  <c r="R24" i="7"/>
  <c r="S24" i="7" s="1"/>
  <c r="R12" i="7"/>
  <c r="S12" i="7" s="1"/>
  <c r="R26" i="7"/>
  <c r="S26" i="7" s="1"/>
  <c r="R30" i="7"/>
  <c r="S30" i="7" s="1"/>
  <c r="R16" i="7"/>
  <c r="S16" i="7" s="1"/>
  <c r="R27" i="7"/>
  <c r="S27" i="7" s="1"/>
  <c r="R31" i="7"/>
  <c r="S31" i="7" s="1"/>
  <c r="R11" i="7"/>
  <c r="R18" i="7"/>
  <c r="S18" i="7" s="1"/>
  <c r="R28" i="7"/>
  <c r="S28" i="7" s="1"/>
  <c r="R6" i="7" l="1"/>
  <c r="S11" i="7"/>
</calcChain>
</file>

<file path=xl/sharedStrings.xml><?xml version="1.0" encoding="utf-8"?>
<sst xmlns="http://schemas.openxmlformats.org/spreadsheetml/2006/main" count="746" uniqueCount="390">
  <si>
    <t>Sector Upon Graduation (N=1,453)</t>
  </si>
  <si>
    <t>Not found/Insufficient</t>
  </si>
  <si>
    <t>Academia</t>
  </si>
  <si>
    <t>For-Profit</t>
  </si>
  <si>
    <t>Government</t>
  </si>
  <si>
    <t>Nonprofit</t>
  </si>
  <si>
    <t>info</t>
  </si>
  <si>
    <t>N %</t>
  </si>
  <si>
    <t>Biochemistry and Molecular Biology</t>
  </si>
  <si>
    <t>20 47</t>
  </si>
  <si>
    <t>3 7</t>
  </si>
  <si>
    <t>4 9</t>
  </si>
  <si>
    <t>12 28</t>
  </si>
  <si>
    <t>Biochemistry, Cellular and Molecular Biology</t>
  </si>
  <si>
    <t>77 46</t>
  </si>
  <si>
    <t>14 8</t>
  </si>
  <si>
    <t>16 10</t>
  </si>
  <si>
    <t>11 7</t>
  </si>
  <si>
    <t>48 29</t>
  </si>
  <si>
    <t>Biological Chemistry</t>
  </si>
  <si>
    <t>65 44</t>
  </si>
  <si>
    <t>10 7</t>
  </si>
  <si>
    <t>14 9</t>
  </si>
  <si>
    <t>12 8</t>
  </si>
  <si>
    <t>48 32</t>
  </si>
  <si>
    <t>Biomedical Engineering</t>
  </si>
  <si>
    <t>40 38</t>
  </si>
  <si>
    <t>20 19</t>
  </si>
  <si>
    <t>12 11</t>
  </si>
  <si>
    <t>6 6</t>
  </si>
  <si>
    <t>27 26</t>
  </si>
  <si>
    <t>Biophysics &amp; Program in Molecular Biophysics</t>
  </si>
  <si>
    <t>34 57</t>
  </si>
  <si>
    <t>4 7</t>
  </si>
  <si>
    <t>5 8</t>
  </si>
  <si>
    <t>3 5</t>
  </si>
  <si>
    <t>14 23</t>
  </si>
  <si>
    <t>Biostatistics</t>
  </si>
  <si>
    <t>26 53</t>
  </si>
  <si>
    <t>9 18</t>
  </si>
  <si>
    <t>5 10</t>
  </si>
  <si>
    <t>1 2</t>
  </si>
  <si>
    <t>8 16</t>
  </si>
  <si>
    <t>Cell Biology</t>
  </si>
  <si>
    <t>0 0</t>
  </si>
  <si>
    <t>1 100</t>
  </si>
  <si>
    <t>Cellular and Molecular Medicine</t>
  </si>
  <si>
    <t>50 53</t>
  </si>
  <si>
    <t>8 8</t>
  </si>
  <si>
    <t>3 3</t>
  </si>
  <si>
    <t>28 29</t>
  </si>
  <si>
    <t>Cellular and Molecular Physiology</t>
  </si>
  <si>
    <t>3 30</t>
  </si>
  <si>
    <t>1 10</t>
  </si>
  <si>
    <t>5 50</t>
  </si>
  <si>
    <t>Chemical and Biomolecular Engineering</t>
  </si>
  <si>
    <t>23 43</t>
  </si>
  <si>
    <t>14 26</t>
  </si>
  <si>
    <t>12 22</t>
  </si>
  <si>
    <t>Chemistry</t>
  </si>
  <si>
    <t>54 47</t>
  </si>
  <si>
    <t>27 24</t>
  </si>
  <si>
    <t>13 11</t>
  </si>
  <si>
    <t>4 4</t>
  </si>
  <si>
    <t>16 14</t>
  </si>
  <si>
    <t>Clinical Investigation</t>
  </si>
  <si>
    <t>12 29</t>
  </si>
  <si>
    <t>28 68</t>
  </si>
  <si>
    <t>Environmental Health &amp; Engineering</t>
  </si>
  <si>
    <t>22 35</t>
  </si>
  <si>
    <t>4 6</t>
  </si>
  <si>
    <t>8 13</t>
  </si>
  <si>
    <t>28 44</t>
  </si>
  <si>
    <t>Epidemiology</t>
  </si>
  <si>
    <t>76 40</t>
  </si>
  <si>
    <t>10 5</t>
  </si>
  <si>
    <t>33 17</t>
  </si>
  <si>
    <t>6 3</t>
  </si>
  <si>
    <t>67 35</t>
  </si>
  <si>
    <t>Functional Anatomy and Evolution</t>
  </si>
  <si>
    <t>5 45</t>
  </si>
  <si>
    <t>6 55</t>
  </si>
  <si>
    <t>Human Genetics and Molecular Biology</t>
  </si>
  <si>
    <t>19 37</t>
  </si>
  <si>
    <t>7 13</t>
  </si>
  <si>
    <t>20 38</t>
  </si>
  <si>
    <t>Immunology</t>
  </si>
  <si>
    <t>18 49</t>
  </si>
  <si>
    <t>2 5</t>
  </si>
  <si>
    <t>4 11</t>
  </si>
  <si>
    <t>1 3</t>
  </si>
  <si>
    <t>12 32</t>
  </si>
  <si>
    <t>Molecular Microbiology and Immunology</t>
  </si>
  <si>
    <t>21 36</t>
  </si>
  <si>
    <t>16 27</t>
  </si>
  <si>
    <t>Neuroscience</t>
  </si>
  <si>
    <t>37 52</t>
  </si>
  <si>
    <t>1 1</t>
  </si>
  <si>
    <t>3 4</t>
  </si>
  <si>
    <t>2 3</t>
  </si>
  <si>
    <t>28 39</t>
  </si>
  <si>
    <t>Pathobiology</t>
  </si>
  <si>
    <t>10 43</t>
  </si>
  <si>
    <t>3 13</t>
  </si>
  <si>
    <t>1 4</t>
  </si>
  <si>
    <t>9 39</t>
  </si>
  <si>
    <t>Pharmacology and Molecular Sciences</t>
  </si>
  <si>
    <t>26 45</t>
  </si>
  <si>
    <t>10 17</t>
  </si>
  <si>
    <t>6 10</t>
  </si>
  <si>
    <t>14 24</t>
  </si>
  <si>
    <t>Sector Five Years After Graduation (N=1,453)</t>
  </si>
  <si>
    <t>Biochemistry and Molecular Biology 14 33</t>
  </si>
  <si>
    <t>9 21</t>
  </si>
  <si>
    <t>14 33</t>
  </si>
  <si>
    <t>Biochemistry, Cellular and Molecular Biology 61 37</t>
  </si>
  <si>
    <t>26 16</t>
  </si>
  <si>
    <t>13 8</t>
  </si>
  <si>
    <t>52 31</t>
  </si>
  <si>
    <t>Biological Chemistry 59 40</t>
  </si>
  <si>
    <t>19 13</t>
  </si>
  <si>
    <t>17 11</t>
  </si>
  <si>
    <t>8 5</t>
  </si>
  <si>
    <t>46 31</t>
  </si>
  <si>
    <t>Biomedical Engineering 30 29</t>
  </si>
  <si>
    <t>29 28</t>
  </si>
  <si>
    <t>11 10</t>
  </si>
  <si>
    <t>Biophysics &amp; Program in Molecular Biophysics 25 42</t>
  </si>
  <si>
    <t>7 12</t>
  </si>
  <si>
    <t>15 25</t>
  </si>
  <si>
    <t>Biostatistics 23 47</t>
  </si>
  <si>
    <t>15 31</t>
  </si>
  <si>
    <t>Cell Biology 0 0</t>
  </si>
  <si>
    <t>Cellular and Molecular Medicine 36 38</t>
  </si>
  <si>
    <t>20 21</t>
  </si>
  <si>
    <t>5 5</t>
  </si>
  <si>
    <t>Cellular and Molecular Physiology 4 40</t>
  </si>
  <si>
    <t>Chemical and Biomolecular Engineering 13 24</t>
  </si>
  <si>
    <t>24 44</t>
  </si>
  <si>
    <t>2 4</t>
  </si>
  <si>
    <t>13 24</t>
  </si>
  <si>
    <t>Chemistry 24 21</t>
  </si>
  <si>
    <t>44 39</t>
  </si>
  <si>
    <t>14 12</t>
  </si>
  <si>
    <t>6 5</t>
  </si>
  <si>
    <t>26 23</t>
  </si>
  <si>
    <t>Clinical Investigation 12 29</t>
  </si>
  <si>
    <t>Environmental Health &amp; Engineering 18 29</t>
  </si>
  <si>
    <t>7 11</t>
  </si>
  <si>
    <t>9 14</t>
  </si>
  <si>
    <t>29 46</t>
  </si>
  <si>
    <t>Epidemiology 73 38</t>
  </si>
  <si>
    <t>16 8</t>
  </si>
  <si>
    <t>31 16</t>
  </si>
  <si>
    <t>66 34</t>
  </si>
  <si>
    <t>Functional Anatomy and Evolution 5 45</t>
  </si>
  <si>
    <t>Human Genetics and Molecular Biology 21 40</t>
  </si>
  <si>
    <t>8 15</t>
  </si>
  <si>
    <t>17 33</t>
  </si>
  <si>
    <t>Immunology 16 43</t>
  </si>
  <si>
    <t>3 8</t>
  </si>
  <si>
    <t>Molecular Microbiology and Immunology 16 27</t>
  </si>
  <si>
    <t>Neuroscience 34 48</t>
  </si>
  <si>
    <t>Pathobiology 7 30</t>
  </si>
  <si>
    <t>8 35</t>
  </si>
  <si>
    <t>6 26</t>
  </si>
  <si>
    <t>Pharmacology and Molecular Sciences 18 31</t>
  </si>
  <si>
    <t>17 29</t>
  </si>
  <si>
    <t>Sector Ten Years After Graduation (N=1,240)</t>
  </si>
  <si>
    <t>N  %</t>
  </si>
  <si>
    <t>Biochemistry and Molecular Biology 9 23</t>
  </si>
  <si>
    <t>15 38</t>
  </si>
  <si>
    <t>12 31</t>
  </si>
  <si>
    <t>Biochemistry, Cellular and Molecular Biology 51 34</t>
  </si>
  <si>
    <t>30 20</t>
  </si>
  <si>
    <t>13 9</t>
  </si>
  <si>
    <t>47 32</t>
  </si>
  <si>
    <t>Biological Chemistry 47 38</t>
  </si>
  <si>
    <t>23 19</t>
  </si>
  <si>
    <t>8 7</t>
  </si>
  <si>
    <t>2 2</t>
  </si>
  <si>
    <t>43 35</t>
  </si>
  <si>
    <t>Biomedical Engineering 29 33</t>
  </si>
  <si>
    <t>25 29</t>
  </si>
  <si>
    <t>5 6</t>
  </si>
  <si>
    <t>6 7</t>
  </si>
  <si>
    <t>22 25</t>
  </si>
  <si>
    <t>Biophysics &amp; Program in Molecular Biophysics 16 36</t>
  </si>
  <si>
    <t>11 24</t>
  </si>
  <si>
    <t>Biostatistics 18 42</t>
  </si>
  <si>
    <t>13 30</t>
  </si>
  <si>
    <t>Cellular and Molecular Medicine 25 30</t>
  </si>
  <si>
    <t>20 24</t>
  </si>
  <si>
    <t>27 33</t>
  </si>
  <si>
    <t>Cellular and Molecular Physiology 3 33</t>
  </si>
  <si>
    <t>1 11</t>
  </si>
  <si>
    <t>5 56</t>
  </si>
  <si>
    <t>Chemical and Biomolecular Engineering 11 24</t>
  </si>
  <si>
    <t>18 40</t>
  </si>
  <si>
    <t>10 22</t>
  </si>
  <si>
    <t>Chemistry 16 16</t>
  </si>
  <si>
    <t>40 41</t>
  </si>
  <si>
    <t>13 13</t>
  </si>
  <si>
    <t>26 27</t>
  </si>
  <si>
    <t>Clinical Investigation 11 28</t>
  </si>
  <si>
    <t>27 69</t>
  </si>
  <si>
    <t>Environmental Health &amp; Engineering 14 26</t>
  </si>
  <si>
    <t>6 11</t>
  </si>
  <si>
    <t>5 9</t>
  </si>
  <si>
    <t>27 51</t>
  </si>
  <si>
    <t>Epidemiology 57 36</t>
  </si>
  <si>
    <t>19 12</t>
  </si>
  <si>
    <t>59 37</t>
  </si>
  <si>
    <t>Functional Anatomy and Evolution 5 50</t>
  </si>
  <si>
    <t>Human Genetics and Molecular Biology 13 28</t>
  </si>
  <si>
    <t>9 20</t>
  </si>
  <si>
    <t>6 13</t>
  </si>
  <si>
    <t>16 35</t>
  </si>
  <si>
    <t>Immunology 12 39</t>
  </si>
  <si>
    <t>4 13</t>
  </si>
  <si>
    <t>3 10</t>
  </si>
  <si>
    <t>2 6</t>
  </si>
  <si>
    <t>10 32</t>
  </si>
  <si>
    <t>Molecular Microbiology and Immunology 14 27</t>
  </si>
  <si>
    <t>13 25</t>
  </si>
  <si>
    <t>10 20</t>
  </si>
  <si>
    <t>12 24</t>
  </si>
  <si>
    <t>Neuroscience 29 48</t>
  </si>
  <si>
    <t>23 38</t>
  </si>
  <si>
    <t>Pathobiology 6 33</t>
  </si>
  <si>
    <t>5 28</t>
  </si>
  <si>
    <t>1 6</t>
  </si>
  <si>
    <t>2 11</t>
  </si>
  <si>
    <t>4 22</t>
  </si>
  <si>
    <t>Pharmacology and Molecular Sciences 13 25</t>
  </si>
  <si>
    <t>20 39</t>
  </si>
  <si>
    <t>4 8</t>
  </si>
  <si>
    <t>Further</t>
  </si>
  <si>
    <t>Not</t>
  </si>
  <si>
    <t>Primarily</t>
  </si>
  <si>
    <t>Science-</t>
  </si>
  <si>
    <t>Not related</t>
  </si>
  <si>
    <t>training or</t>
  </si>
  <si>
    <t>found/Insufficient</t>
  </si>
  <si>
    <t>research</t>
  </si>
  <si>
    <t>teaching</t>
  </si>
  <si>
    <t>related</t>
  </si>
  <si>
    <t>to science</t>
  </si>
  <si>
    <t>education</t>
  </si>
  <si>
    <t>Biochemistry and Molecular Biology 20 47</t>
  </si>
  <si>
    <t>5 12</t>
  </si>
  <si>
    <t>Biochemistry, Cellular and Molecular Biology 85 51</t>
  </si>
  <si>
    <t>4 2</t>
  </si>
  <si>
    <t>2 1</t>
  </si>
  <si>
    <t>Biological Chemistry 68 46</t>
  </si>
  <si>
    <t>15 10</t>
  </si>
  <si>
    <t>5 3</t>
  </si>
  <si>
    <t>3 2</t>
  </si>
  <si>
    <t>Biomedical Engineering 32 30</t>
  </si>
  <si>
    <t>26 25</t>
  </si>
  <si>
    <t>9 9</t>
  </si>
  <si>
    <t>Biophysics &amp; Program in Molecular Biophysics 35 58</t>
  </si>
  <si>
    <t>Biostatistics 8 16</t>
  </si>
  <si>
    <t>21 43</t>
  </si>
  <si>
    <t>Cellular and Molecular Medicine 43 45</t>
  </si>
  <si>
    <t>12 13</t>
  </si>
  <si>
    <t>7 7</t>
  </si>
  <si>
    <t>Cellular and Molecular Physiology 2 20</t>
  </si>
  <si>
    <t>2 20</t>
  </si>
  <si>
    <t>Chemical and Biomolecular Engineering 18 33</t>
  </si>
  <si>
    <t>Chemistry 56 49</t>
  </si>
  <si>
    <t>19 17</t>
  </si>
  <si>
    <t>9 8</t>
  </si>
  <si>
    <t>Clinical Investigation 0 0</t>
  </si>
  <si>
    <t>11 27</t>
  </si>
  <si>
    <t>Environmental Health &amp; Engineering 11 17</t>
  </si>
  <si>
    <t>14 22</t>
  </si>
  <si>
    <t>Epidemiology 29 15</t>
  </si>
  <si>
    <t>74 39</t>
  </si>
  <si>
    <t>14 7</t>
  </si>
  <si>
    <t>Functional Anatomy and Evolution 2 18</t>
  </si>
  <si>
    <t>1 9</t>
  </si>
  <si>
    <t>2 18</t>
  </si>
  <si>
    <t>Human Genetics and Molecular Biology 19 37</t>
  </si>
  <si>
    <t>Immunology 22 59</t>
  </si>
  <si>
    <t>Molecular Microbiology and Immunology 28 47</t>
  </si>
  <si>
    <t>11 19</t>
  </si>
  <si>
    <t>Neuroscience 30 42</t>
  </si>
  <si>
    <t>9 13</t>
  </si>
  <si>
    <t>5 22</t>
  </si>
  <si>
    <t>Pharmacology and Molecular Sciences 26 45</t>
  </si>
  <si>
    <t>8 14</t>
  </si>
  <si>
    <t>Career Type Five Years After Graduation (N=1,453)</t>
  </si>
  <si>
    <t>Biochemistry and Molecular Biology 10 23 6 14</t>
  </si>
  <si>
    <t>6 14</t>
  </si>
  <si>
    <t>Biochemistry, Cellular and Molecular Biology 35 21 42 25</t>
  </si>
  <si>
    <t>10 6</t>
  </si>
  <si>
    <t>Biological Chemistry 37 25 35 23</t>
  </si>
  <si>
    <t>Biomedical Engineering 12 11 40 38</t>
  </si>
  <si>
    <t>Biophysics &amp; Program in Molecular Biophysics 21 35 12 20</t>
  </si>
  <si>
    <t>Biostatistics 1 2 24 49</t>
  </si>
  <si>
    <t>3 6</t>
  </si>
  <si>
    <t>Cell Biology 0 0 0 0</t>
  </si>
  <si>
    <t>Cellular and Molecular Medicine 20 21 25 26</t>
  </si>
  <si>
    <t>Cellular and Molecular Physiology 2 20 3 30</t>
  </si>
  <si>
    <t>Chemical and Biomolecular Engineering 2 4 20 37</t>
  </si>
  <si>
    <t>Chemistry 6 5 44 39</t>
  </si>
  <si>
    <t>Clinical Investigation 0 0 11 27</t>
  </si>
  <si>
    <t>Environmental Health &amp; Engineering 2 3 18 29</t>
  </si>
  <si>
    <t>Epidemiology 1 1 90 47</t>
  </si>
  <si>
    <t>7 4</t>
  </si>
  <si>
    <t>Functional Anatomy and Evolution 1 9 2 18</t>
  </si>
  <si>
    <t>Human Genetics and Molecular Biology 11 21 15 29</t>
  </si>
  <si>
    <t>Immunology 11 30 9 24</t>
  </si>
  <si>
    <t>Molecular Microbiology and Immunology 8 14 24 41</t>
  </si>
  <si>
    <t>Neuroscience 17 24 17 24</t>
  </si>
  <si>
    <t>Pathobiology 4 17 8 35</t>
  </si>
  <si>
    <t>Pharmacology and Molecular Sciences 13 22 14 24</t>
  </si>
  <si>
    <t>Career Type Ten Years After Graduation (N=1,240)</t>
  </si>
  <si>
    <t>N  %  N  %</t>
  </si>
  <si>
    <t>Biochemistry and Molecular Biology 1 3 8 21</t>
  </si>
  <si>
    <t>10 26</t>
  </si>
  <si>
    <t>5 13</t>
  </si>
  <si>
    <t>Biochemistry, Cellular and Molecular Biology 6 4 43 29</t>
  </si>
  <si>
    <t>16 11</t>
  </si>
  <si>
    <t>20 13</t>
  </si>
  <si>
    <t>Biological Chemistry 8 7 37 30</t>
  </si>
  <si>
    <t>18 15</t>
  </si>
  <si>
    <t>9 7</t>
  </si>
  <si>
    <t>Biomedical Engineering 3 3 32 37</t>
  </si>
  <si>
    <t>14 16</t>
  </si>
  <si>
    <t>13 15</t>
  </si>
  <si>
    <t>Biophysics &amp; Program in Molecular Biophysics 4 9 14 31</t>
  </si>
  <si>
    <t>5 11</t>
  </si>
  <si>
    <t>Biostatistics 0 0 18 42</t>
  </si>
  <si>
    <t>Cellular and Molecular Medicine 3 4 22 27</t>
  </si>
  <si>
    <t>4 5</t>
  </si>
  <si>
    <t>19 23</t>
  </si>
  <si>
    <t>8 10</t>
  </si>
  <si>
    <t>Cellular and Molecular Physiology 1 11 2 22</t>
  </si>
  <si>
    <t>Chemical and Biomolecular Engineering 0 0 14 31</t>
  </si>
  <si>
    <t>8 18</t>
  </si>
  <si>
    <t>Chemistry 1 1 26 27</t>
  </si>
  <si>
    <t>21 22</t>
  </si>
  <si>
    <t>17 18</t>
  </si>
  <si>
    <t>Clinical Investigation 0 0 9 23</t>
  </si>
  <si>
    <t>Environmental Health &amp; Engineering 0 0 11 21</t>
  </si>
  <si>
    <t>10 19</t>
  </si>
  <si>
    <t>Epidemiology 0 0 57 36</t>
  </si>
  <si>
    <t>27 17</t>
  </si>
  <si>
    <t>Functional Anatomy and Evolution 0 0 3 30</t>
  </si>
  <si>
    <t>Human Genetics and Molecular Biology 1 2 16 35</t>
  </si>
  <si>
    <t>Immunology 3 10 10 32</t>
  </si>
  <si>
    <t>5 16</t>
  </si>
  <si>
    <t>Molecular Microbiology and Immunology 1 2 15 29</t>
  </si>
  <si>
    <t>Neuroscience 1 2 19 32</t>
  </si>
  <si>
    <t>Pathobiology 0 0 7 39</t>
  </si>
  <si>
    <t>6 33</t>
  </si>
  <si>
    <t>Pharmacology and Molecular Sciences 0 0 19 37</t>
  </si>
  <si>
    <t>7 14</t>
  </si>
  <si>
    <t>]</t>
  </si>
  <si>
    <t>N</t>
  </si>
  <si>
    <t>%</t>
  </si>
  <si>
    <t>Not science related</t>
  </si>
  <si>
    <t>Insufficient</t>
  </si>
  <si>
    <t>Further training or education</t>
  </si>
  <si>
    <t>Primarily Research</t>
  </si>
  <si>
    <t>mean</t>
  </si>
  <si>
    <t>standard dev</t>
  </si>
  <si>
    <t>primarily research</t>
  </si>
  <si>
    <t>Primarily teaching</t>
  </si>
  <si>
    <t>z_further</t>
  </si>
  <si>
    <t>z_research</t>
  </si>
  <si>
    <t>z_teaching</t>
  </si>
  <si>
    <t>z_science</t>
  </si>
  <si>
    <t>z_notscience</t>
  </si>
  <si>
    <t>z_insuff</t>
  </si>
  <si>
    <t>Cluster ID</t>
  </si>
  <si>
    <t>DeptID</t>
  </si>
  <si>
    <t>DeptName</t>
  </si>
  <si>
    <t>name</t>
  </si>
  <si>
    <t>distsq_1</t>
  </si>
  <si>
    <t>distsq2</t>
  </si>
  <si>
    <t>distsq_3</t>
  </si>
  <si>
    <t>min_dist</t>
  </si>
  <si>
    <t>cluster_id?</t>
  </si>
  <si>
    <t>sum of minimum dists</t>
  </si>
  <si>
    <t>most characterisitcs/percentages are below the mean except for the insufficient info</t>
  </si>
  <si>
    <t>further training, teacing, and insufficient is below mean; research, science-related, and not-science related is above mean</t>
  </si>
  <si>
    <t>everything above mean except for research and insuff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</si>
</sst>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46D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3" zoomScale="141" zoomScaleNormal="141" workbookViewId="0">
      <selection activeCell="A3" sqref="A1:XFD1048576"/>
    </sheetView>
  </sheetViews>
  <sheetFormatPr baseColWidth="10" defaultRowHeight="16"/>
  <cols>
    <col min="1" max="1" width="49.83203125" bestFit="1" customWidth="1"/>
    <col min="2" max="4" width="17.33203125" customWidth="1"/>
    <col min="5" max="5" width="14.5" customWidth="1"/>
  </cols>
  <sheetData>
    <row r="1" spans="1:13">
      <c r="A1" t="s">
        <v>292</v>
      </c>
    </row>
    <row r="6" spans="1:13">
      <c r="B6" t="s">
        <v>365</v>
      </c>
      <c r="C6" t="s">
        <v>365</v>
      </c>
      <c r="D6" t="s">
        <v>366</v>
      </c>
      <c r="E6" t="s">
        <v>366</v>
      </c>
      <c r="F6" t="s">
        <v>239</v>
      </c>
      <c r="G6" t="s">
        <v>239</v>
      </c>
      <c r="H6" t="s">
        <v>240</v>
      </c>
      <c r="I6" t="s">
        <v>240</v>
      </c>
      <c r="J6" t="s">
        <v>363</v>
      </c>
      <c r="K6" t="s">
        <v>363</v>
      </c>
      <c r="L6" t="s">
        <v>364</v>
      </c>
      <c r="M6" t="s">
        <v>364</v>
      </c>
    </row>
    <row r="7" spans="1:13">
      <c r="B7" t="s">
        <v>361</v>
      </c>
      <c r="C7" t="s">
        <v>362</v>
      </c>
      <c r="D7" t="s">
        <v>361</v>
      </c>
      <c r="E7" t="s">
        <v>362</v>
      </c>
      <c r="F7" t="s">
        <v>361</v>
      </c>
      <c r="G7" t="s">
        <v>362</v>
      </c>
      <c r="H7" t="s">
        <v>361</v>
      </c>
      <c r="I7" t="s">
        <v>362</v>
      </c>
      <c r="J7" t="s">
        <v>361</v>
      </c>
      <c r="K7" t="s">
        <v>362</v>
      </c>
      <c r="L7" t="s">
        <v>361</v>
      </c>
      <c r="M7" t="s">
        <v>362</v>
      </c>
    </row>
    <row r="8" spans="1:13">
      <c r="A8" t="s">
        <v>293</v>
      </c>
      <c r="B8">
        <v>10</v>
      </c>
      <c r="C8">
        <v>23</v>
      </c>
      <c r="D8">
        <v>6</v>
      </c>
      <c r="E8">
        <v>14</v>
      </c>
      <c r="F8">
        <v>3</v>
      </c>
      <c r="G8">
        <v>7</v>
      </c>
      <c r="H8">
        <v>6</v>
      </c>
      <c r="I8">
        <v>14</v>
      </c>
      <c r="J8">
        <v>4</v>
      </c>
      <c r="K8">
        <v>9</v>
      </c>
      <c r="L8">
        <v>14</v>
      </c>
      <c r="M8">
        <v>33</v>
      </c>
    </row>
    <row r="9" spans="1:13">
      <c r="A9" t="s">
        <v>295</v>
      </c>
      <c r="B9">
        <v>35</v>
      </c>
      <c r="C9">
        <v>21</v>
      </c>
      <c r="D9">
        <v>42</v>
      </c>
      <c r="E9">
        <v>25</v>
      </c>
      <c r="F9">
        <v>10</v>
      </c>
      <c r="G9">
        <v>6</v>
      </c>
      <c r="H9">
        <v>16</v>
      </c>
      <c r="I9">
        <v>10</v>
      </c>
      <c r="J9">
        <v>11</v>
      </c>
      <c r="K9">
        <v>7</v>
      </c>
      <c r="L9">
        <v>52</v>
      </c>
      <c r="M9">
        <v>31</v>
      </c>
    </row>
    <row r="10" spans="1:13">
      <c r="A10" t="s">
        <v>297</v>
      </c>
      <c r="B10">
        <v>37</v>
      </c>
      <c r="C10">
        <v>25</v>
      </c>
      <c r="D10">
        <v>35</v>
      </c>
      <c r="E10">
        <v>23</v>
      </c>
      <c r="F10">
        <v>7</v>
      </c>
      <c r="G10">
        <v>5</v>
      </c>
      <c r="H10">
        <v>14</v>
      </c>
      <c r="I10">
        <v>9</v>
      </c>
      <c r="J10">
        <v>10</v>
      </c>
      <c r="K10">
        <v>7</v>
      </c>
      <c r="L10">
        <v>46</v>
      </c>
      <c r="M10">
        <v>31</v>
      </c>
    </row>
    <row r="11" spans="1:13">
      <c r="A11" t="s">
        <v>298</v>
      </c>
      <c r="B11">
        <v>12</v>
      </c>
      <c r="C11">
        <v>11</v>
      </c>
      <c r="D11">
        <v>40</v>
      </c>
      <c r="E11">
        <v>38</v>
      </c>
      <c r="F11">
        <v>4</v>
      </c>
      <c r="G11">
        <v>4</v>
      </c>
      <c r="H11">
        <v>6</v>
      </c>
      <c r="I11">
        <v>6</v>
      </c>
      <c r="J11">
        <v>16</v>
      </c>
      <c r="K11">
        <v>15</v>
      </c>
      <c r="L11">
        <v>27</v>
      </c>
      <c r="M11">
        <v>26</v>
      </c>
    </row>
    <row r="12" spans="1:13">
      <c r="A12" t="s">
        <v>299</v>
      </c>
      <c r="B12">
        <v>21</v>
      </c>
      <c r="C12">
        <v>35</v>
      </c>
      <c r="D12">
        <v>12</v>
      </c>
      <c r="E12">
        <v>20</v>
      </c>
      <c r="F12">
        <v>2</v>
      </c>
      <c r="G12">
        <v>3</v>
      </c>
      <c r="H12">
        <v>8</v>
      </c>
      <c r="I12">
        <v>13</v>
      </c>
      <c r="J12">
        <v>2</v>
      </c>
      <c r="K12">
        <v>3</v>
      </c>
      <c r="L12">
        <v>15</v>
      </c>
      <c r="M12">
        <v>25</v>
      </c>
    </row>
    <row r="13" spans="1:13">
      <c r="A13" t="s">
        <v>300</v>
      </c>
      <c r="B13">
        <v>1</v>
      </c>
      <c r="C13">
        <v>2</v>
      </c>
      <c r="D13">
        <v>24</v>
      </c>
      <c r="E13">
        <v>49</v>
      </c>
      <c r="F13">
        <v>1</v>
      </c>
      <c r="G13">
        <v>2</v>
      </c>
      <c r="H13">
        <v>5</v>
      </c>
      <c r="I13">
        <v>10</v>
      </c>
      <c r="J13">
        <v>3</v>
      </c>
      <c r="K13">
        <v>6</v>
      </c>
      <c r="L13">
        <v>15</v>
      </c>
      <c r="M13">
        <v>31</v>
      </c>
    </row>
    <row r="14" spans="1:13">
      <c r="A14" t="s">
        <v>302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100</v>
      </c>
    </row>
    <row r="15" spans="1:13">
      <c r="A15" t="s">
        <v>303</v>
      </c>
      <c r="B15">
        <v>20</v>
      </c>
      <c r="C15">
        <v>21</v>
      </c>
      <c r="D15">
        <v>25</v>
      </c>
      <c r="E15">
        <v>26</v>
      </c>
      <c r="F15">
        <v>2</v>
      </c>
      <c r="G15">
        <v>2</v>
      </c>
      <c r="H15">
        <v>11</v>
      </c>
      <c r="I15">
        <v>12</v>
      </c>
      <c r="J15">
        <v>9</v>
      </c>
      <c r="K15">
        <v>9</v>
      </c>
      <c r="L15">
        <v>28</v>
      </c>
      <c r="M15">
        <v>29</v>
      </c>
    </row>
    <row r="16" spans="1:13">
      <c r="A16" t="s">
        <v>304</v>
      </c>
      <c r="B16">
        <v>2</v>
      </c>
      <c r="C16">
        <v>20</v>
      </c>
      <c r="D16">
        <v>3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50</v>
      </c>
    </row>
    <row r="17" spans="1:13">
      <c r="A17" t="s">
        <v>305</v>
      </c>
      <c r="B17">
        <v>2</v>
      </c>
      <c r="C17">
        <v>4</v>
      </c>
      <c r="D17">
        <v>20</v>
      </c>
      <c r="E17">
        <v>37</v>
      </c>
      <c r="F17">
        <v>2</v>
      </c>
      <c r="G17">
        <v>4</v>
      </c>
      <c r="H17">
        <v>11</v>
      </c>
      <c r="I17">
        <v>20</v>
      </c>
      <c r="J17">
        <v>6</v>
      </c>
      <c r="K17">
        <v>11</v>
      </c>
      <c r="L17">
        <v>13</v>
      </c>
      <c r="M17">
        <v>24</v>
      </c>
    </row>
    <row r="18" spans="1:13">
      <c r="A18" t="s">
        <v>306</v>
      </c>
      <c r="B18">
        <v>6</v>
      </c>
      <c r="C18">
        <v>5</v>
      </c>
      <c r="D18">
        <v>44</v>
      </c>
      <c r="E18">
        <v>39</v>
      </c>
      <c r="F18">
        <v>3</v>
      </c>
      <c r="G18">
        <v>3</v>
      </c>
      <c r="H18">
        <v>19</v>
      </c>
      <c r="I18">
        <v>17</v>
      </c>
      <c r="J18">
        <v>16</v>
      </c>
      <c r="K18">
        <v>14</v>
      </c>
      <c r="L18">
        <v>26</v>
      </c>
      <c r="M18">
        <v>23</v>
      </c>
    </row>
    <row r="19" spans="1:13">
      <c r="A19" t="s">
        <v>307</v>
      </c>
      <c r="B19">
        <v>0</v>
      </c>
      <c r="C19">
        <v>0</v>
      </c>
      <c r="D19">
        <v>11</v>
      </c>
      <c r="E19">
        <v>27</v>
      </c>
      <c r="F19">
        <v>0</v>
      </c>
      <c r="G19">
        <v>0</v>
      </c>
      <c r="H19">
        <v>2</v>
      </c>
      <c r="I19">
        <v>5</v>
      </c>
      <c r="J19">
        <v>0</v>
      </c>
      <c r="K19">
        <v>0</v>
      </c>
      <c r="L19">
        <v>28</v>
      </c>
      <c r="M19">
        <v>68</v>
      </c>
    </row>
    <row r="20" spans="1:13">
      <c r="A20" t="s">
        <v>308</v>
      </c>
      <c r="B20">
        <v>2</v>
      </c>
      <c r="C20">
        <v>3</v>
      </c>
      <c r="D20">
        <v>18</v>
      </c>
      <c r="E20">
        <v>29</v>
      </c>
      <c r="F20">
        <v>3</v>
      </c>
      <c r="G20">
        <v>5</v>
      </c>
      <c r="H20">
        <v>8</v>
      </c>
      <c r="I20">
        <v>13</v>
      </c>
      <c r="J20">
        <v>3</v>
      </c>
      <c r="K20">
        <v>5</v>
      </c>
      <c r="L20">
        <v>29</v>
      </c>
      <c r="M20">
        <v>46</v>
      </c>
    </row>
    <row r="21" spans="1:13">
      <c r="A21" t="s">
        <v>309</v>
      </c>
      <c r="B21">
        <v>1</v>
      </c>
      <c r="C21">
        <v>1</v>
      </c>
      <c r="D21">
        <v>90</v>
      </c>
      <c r="E21">
        <v>47</v>
      </c>
      <c r="F21">
        <v>7</v>
      </c>
      <c r="G21">
        <v>4</v>
      </c>
      <c r="H21">
        <v>20</v>
      </c>
      <c r="I21">
        <v>10</v>
      </c>
      <c r="J21">
        <v>8</v>
      </c>
      <c r="K21">
        <v>4</v>
      </c>
      <c r="L21">
        <v>66</v>
      </c>
      <c r="M21">
        <v>34</v>
      </c>
    </row>
    <row r="22" spans="1:13">
      <c r="A22" t="s">
        <v>311</v>
      </c>
      <c r="B22">
        <v>1</v>
      </c>
      <c r="C22">
        <v>9</v>
      </c>
      <c r="D22">
        <v>2</v>
      </c>
      <c r="E22">
        <v>18</v>
      </c>
      <c r="F22">
        <v>2</v>
      </c>
      <c r="G22">
        <v>18</v>
      </c>
      <c r="H22">
        <v>0</v>
      </c>
      <c r="I22">
        <v>0</v>
      </c>
      <c r="J22">
        <v>0</v>
      </c>
      <c r="K22">
        <v>0</v>
      </c>
      <c r="L22">
        <v>6</v>
      </c>
      <c r="M22">
        <v>55</v>
      </c>
    </row>
    <row r="23" spans="1:13">
      <c r="A23" t="s">
        <v>312</v>
      </c>
      <c r="B23">
        <v>11</v>
      </c>
      <c r="C23">
        <v>21</v>
      </c>
      <c r="D23">
        <v>15</v>
      </c>
      <c r="E23">
        <v>29</v>
      </c>
      <c r="F23">
        <v>2</v>
      </c>
      <c r="G23">
        <v>4</v>
      </c>
      <c r="H23">
        <v>3</v>
      </c>
      <c r="I23">
        <v>6</v>
      </c>
      <c r="J23">
        <v>4</v>
      </c>
      <c r="K23">
        <v>8</v>
      </c>
      <c r="L23">
        <v>17</v>
      </c>
      <c r="M23">
        <v>33</v>
      </c>
    </row>
    <row r="24" spans="1:13">
      <c r="A24" t="s">
        <v>313</v>
      </c>
      <c r="B24">
        <v>11</v>
      </c>
      <c r="C24">
        <v>30</v>
      </c>
      <c r="D24">
        <v>9</v>
      </c>
      <c r="E24">
        <v>24</v>
      </c>
      <c r="F24">
        <v>3</v>
      </c>
      <c r="G24">
        <v>8</v>
      </c>
      <c r="H24">
        <v>2</v>
      </c>
      <c r="I24">
        <v>5</v>
      </c>
      <c r="J24">
        <v>0</v>
      </c>
      <c r="K24">
        <v>0</v>
      </c>
      <c r="L24">
        <v>12</v>
      </c>
      <c r="M24">
        <v>32</v>
      </c>
    </row>
    <row r="25" spans="1:13">
      <c r="A25" t="s">
        <v>314</v>
      </c>
      <c r="B25">
        <v>8</v>
      </c>
      <c r="C25">
        <v>14</v>
      </c>
      <c r="D25">
        <v>24</v>
      </c>
      <c r="E25">
        <v>41</v>
      </c>
      <c r="F25">
        <v>1</v>
      </c>
      <c r="G25">
        <v>2</v>
      </c>
      <c r="H25">
        <v>2</v>
      </c>
      <c r="I25">
        <v>3</v>
      </c>
      <c r="J25">
        <v>10</v>
      </c>
      <c r="K25">
        <v>17</v>
      </c>
      <c r="L25">
        <v>14</v>
      </c>
      <c r="M25">
        <v>24</v>
      </c>
    </row>
    <row r="26" spans="1:13">
      <c r="A26" t="s">
        <v>315</v>
      </c>
      <c r="B26">
        <v>17</v>
      </c>
      <c r="C26">
        <v>24</v>
      </c>
      <c r="D26">
        <v>17</v>
      </c>
      <c r="E26">
        <v>24</v>
      </c>
      <c r="F26">
        <v>2</v>
      </c>
      <c r="G26">
        <v>3</v>
      </c>
      <c r="H26">
        <v>2</v>
      </c>
      <c r="I26">
        <v>3</v>
      </c>
      <c r="J26">
        <v>5</v>
      </c>
      <c r="K26">
        <v>7</v>
      </c>
      <c r="L26">
        <v>28</v>
      </c>
      <c r="M26">
        <v>39</v>
      </c>
    </row>
    <row r="27" spans="1:13">
      <c r="A27" t="s">
        <v>316</v>
      </c>
      <c r="B27">
        <v>4</v>
      </c>
      <c r="C27">
        <v>17</v>
      </c>
      <c r="D27">
        <v>8</v>
      </c>
      <c r="E27">
        <v>35</v>
      </c>
      <c r="F27">
        <v>1</v>
      </c>
      <c r="G27">
        <v>4</v>
      </c>
      <c r="H27">
        <v>4</v>
      </c>
      <c r="I27">
        <v>17</v>
      </c>
      <c r="J27">
        <v>0</v>
      </c>
      <c r="K27">
        <v>0</v>
      </c>
      <c r="L27">
        <v>6</v>
      </c>
      <c r="M27">
        <v>26</v>
      </c>
    </row>
    <row r="28" spans="1:13">
      <c r="A28" t="s">
        <v>317</v>
      </c>
      <c r="B28">
        <v>13</v>
      </c>
      <c r="C28">
        <v>22</v>
      </c>
      <c r="D28">
        <v>14</v>
      </c>
      <c r="E28">
        <v>24</v>
      </c>
      <c r="F28">
        <v>0</v>
      </c>
      <c r="G28">
        <v>0</v>
      </c>
      <c r="H28">
        <v>12</v>
      </c>
      <c r="I28">
        <v>21</v>
      </c>
      <c r="J28">
        <v>5</v>
      </c>
      <c r="K28">
        <v>9</v>
      </c>
      <c r="L28">
        <v>14</v>
      </c>
      <c r="M28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E1" zoomScale="128" zoomScaleNormal="128" workbookViewId="0">
      <selection activeCell="Q13" sqref="Q13"/>
    </sheetView>
  </sheetViews>
  <sheetFormatPr baseColWidth="10" defaultRowHeight="16"/>
  <cols>
    <col min="2" max="2" width="49.83203125" bestFit="1" customWidth="1"/>
    <col min="3" max="3" width="17.33203125" customWidth="1"/>
    <col min="4" max="4" width="14.5" customWidth="1"/>
    <col min="5" max="5" width="20.83203125" customWidth="1"/>
  </cols>
  <sheetData>
    <row r="1" spans="1:20"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</row>
    <row r="2" spans="1:20" s="1" customFormat="1">
      <c r="B2" s="1" t="s">
        <v>292</v>
      </c>
      <c r="C2" s="1" t="s">
        <v>377</v>
      </c>
      <c r="D2" s="1" t="s">
        <v>378</v>
      </c>
      <c r="E2" s="1" t="s">
        <v>379</v>
      </c>
      <c r="F2" s="1" t="s">
        <v>371</v>
      </c>
      <c r="G2" s="1" t="s">
        <v>372</v>
      </c>
      <c r="H2" s="1" t="s">
        <v>373</v>
      </c>
      <c r="I2" s="1" t="s">
        <v>374</v>
      </c>
      <c r="J2" s="1" t="s">
        <v>375</v>
      </c>
      <c r="K2" s="2" t="s">
        <v>376</v>
      </c>
    </row>
    <row r="3" spans="1:20">
      <c r="C3">
        <v>1</v>
      </c>
      <c r="D3">
        <v>12</v>
      </c>
      <c r="E3" t="str">
        <f>VLOOKUP(D3,career_5data,2)</f>
        <v>Clinical Investigation 0 0 11 27</v>
      </c>
      <c r="F3">
        <f>VLOOKUP($D$3,career_5data,F$1)</f>
        <v>-1.371655310054809</v>
      </c>
      <c r="G3">
        <f>VLOOKUP($D$3,career_5data,G$1)</f>
        <v>-0.13486523814519177</v>
      </c>
      <c r="H3">
        <f>VLOOKUP($D$3,career_5data,H$1)</f>
        <v>-1.0226199851298272</v>
      </c>
      <c r="I3">
        <f>VLOOKUP($D$3,career_5data,I$1)</f>
        <v>-0.65954702567765389</v>
      </c>
      <c r="J3">
        <f>VLOOKUP($D$3,career_5data,J$1)</f>
        <v>-1.185459684008016</v>
      </c>
      <c r="K3">
        <f>VLOOKUP($D$3,career_5data,K$1)</f>
        <v>1.6591530640579863</v>
      </c>
      <c r="L3" t="s">
        <v>387</v>
      </c>
    </row>
    <row r="4" spans="1:20">
      <c r="C4">
        <v>2</v>
      </c>
      <c r="D4">
        <v>11</v>
      </c>
      <c r="E4" t="str">
        <f>VLOOKUP(D4,career_5data,2)</f>
        <v>Chemistry 6 5 44 39</v>
      </c>
      <c r="F4">
        <f>VLOOKUP($D$4,career_5data,F$1)</f>
        <v>-0.90404554526339687</v>
      </c>
      <c r="G4">
        <f>VLOOKUP($D$4,career_5data,G$1)</f>
        <v>0.92719851224819227</v>
      </c>
      <c r="H4">
        <f>VLOOKUP($D$4,career_5data,H$1)</f>
        <v>-0.2556549962824568</v>
      </c>
      <c r="I4">
        <f>VLOOKUP($D$4,career_5data,I$1)</f>
        <v>1.2079344402860406</v>
      </c>
      <c r="J4">
        <f>VLOOKUP($D$4,career_5data,J$1)</f>
        <v>1.4750376220863102</v>
      </c>
      <c r="K4">
        <f>VLOOKUP($D$4,career_5data,K$1)</f>
        <v>-0.77547371472275473</v>
      </c>
      <c r="L4" t="s">
        <v>388</v>
      </c>
    </row>
    <row r="5" spans="1:20">
      <c r="C5">
        <v>3</v>
      </c>
      <c r="D5">
        <v>2</v>
      </c>
      <c r="E5" t="str">
        <f>VLOOKUP(D5,career_5data,2)</f>
        <v>Biochemistry, Cellular and Molecular Biology 35 21 42 25</v>
      </c>
      <c r="F5">
        <f>VLOOKUP($D$5,career_5data,F$1)</f>
        <v>0.59230570206912214</v>
      </c>
      <c r="G5">
        <f>VLOOKUP($D$5,career_5data,G$1)</f>
        <v>-0.31187586321075578</v>
      </c>
      <c r="H5">
        <f>VLOOKUP($D$5,career_5data,H$1)</f>
        <v>0.51130999256491361</v>
      </c>
      <c r="I5">
        <f>VLOOKUP($D$5,career_5data,I$1)</f>
        <v>0.11857025180721883</v>
      </c>
      <c r="J5">
        <f>VLOOKUP($D$5,career_5data,J$1)</f>
        <v>0.14478896903914701</v>
      </c>
      <c r="K5">
        <f>VLOOKUP($D$5,career_5data,K$1)</f>
        <v>-0.34265117627284519</v>
      </c>
      <c r="L5" t="s">
        <v>389</v>
      </c>
      <c r="R5" s="1" t="s">
        <v>386</v>
      </c>
    </row>
    <row r="6" spans="1:20">
      <c r="R6">
        <f>SUM(R11:R31)</f>
        <v>78.385456516223144</v>
      </c>
    </row>
    <row r="8" spans="1:20">
      <c r="B8" s="1" t="s">
        <v>367</v>
      </c>
      <c r="C8">
        <f>AVERAGE(C11:C31)</f>
        <v>14.666666666666666</v>
      </c>
      <c r="D8">
        <f t="shared" ref="D8:H8" si="0">AVERAGE(D11:D31)</f>
        <v>28.523809523809526</v>
      </c>
      <c r="E8">
        <f t="shared" si="0"/>
        <v>4</v>
      </c>
      <c r="F8">
        <f t="shared" si="0"/>
        <v>9.2380952380952372</v>
      </c>
      <c r="G8">
        <f t="shared" si="0"/>
        <v>6.2380952380952381</v>
      </c>
      <c r="H8" s="3">
        <f t="shared" si="0"/>
        <v>37.333333333333336</v>
      </c>
      <c r="N8" s="3"/>
      <c r="Q8" s="3"/>
    </row>
    <row r="9" spans="1:20">
      <c r="A9" s="1" t="s">
        <v>378</v>
      </c>
      <c r="B9" s="1" t="s">
        <v>368</v>
      </c>
      <c r="C9">
        <f>STDEV(C11:C31)</f>
        <v>10.692676621563628</v>
      </c>
      <c r="D9">
        <f t="shared" ref="D9:G9" si="1">STDEV(D11:D31)</f>
        <v>11.298756779482634</v>
      </c>
      <c r="E9">
        <f t="shared" si="1"/>
        <v>3.9115214431215892</v>
      </c>
      <c r="F9">
        <f t="shared" si="1"/>
        <v>6.4257665838774596</v>
      </c>
      <c r="G9">
        <f t="shared" si="1"/>
        <v>5.2621740935164993</v>
      </c>
      <c r="H9" s="3">
        <f>STDEV(H11:H31)</f>
        <v>18.483325819054681</v>
      </c>
      <c r="N9" s="3"/>
      <c r="Q9" s="3"/>
    </row>
    <row r="10" spans="1:20" s="1" customFormat="1">
      <c r="B10" s="1" t="s">
        <v>380</v>
      </c>
      <c r="C10" s="1" t="s">
        <v>365</v>
      </c>
      <c r="D10" s="1" t="s">
        <v>369</v>
      </c>
      <c r="E10" s="1" t="s">
        <v>370</v>
      </c>
      <c r="F10" s="1" t="s">
        <v>240</v>
      </c>
      <c r="G10" s="1" t="s">
        <v>363</v>
      </c>
      <c r="H10" s="2" t="s">
        <v>364</v>
      </c>
      <c r="I10" s="1" t="s">
        <v>371</v>
      </c>
      <c r="J10" s="1" t="s">
        <v>372</v>
      </c>
      <c r="K10" s="1" t="s">
        <v>373</v>
      </c>
      <c r="L10" s="1" t="s">
        <v>374</v>
      </c>
      <c r="M10" s="1" t="s">
        <v>375</v>
      </c>
      <c r="N10" s="2" t="s">
        <v>376</v>
      </c>
      <c r="O10" s="1" t="s">
        <v>381</v>
      </c>
      <c r="P10" s="1" t="s">
        <v>382</v>
      </c>
      <c r="Q10" s="2" t="s">
        <v>383</v>
      </c>
      <c r="R10" s="1" t="s">
        <v>384</v>
      </c>
      <c r="S10" s="1" t="s">
        <v>385</v>
      </c>
      <c r="T10" s="2"/>
    </row>
    <row r="11" spans="1:20">
      <c r="A11">
        <v>1</v>
      </c>
      <c r="B11" t="s">
        <v>293</v>
      </c>
      <c r="C11">
        <v>23</v>
      </c>
      <c r="D11">
        <v>14</v>
      </c>
      <c r="E11">
        <v>7</v>
      </c>
      <c r="F11">
        <v>14</v>
      </c>
      <c r="G11">
        <v>9</v>
      </c>
      <c r="H11" s="3">
        <v>33</v>
      </c>
      <c r="I11">
        <f>STANDARDIZE(C11,C$8,C$9)</f>
        <v>0.77934960798568709</v>
      </c>
      <c r="J11">
        <f>STANDARDIZE(D11,D$8,D$9)</f>
        <v>-1.2854343010713578</v>
      </c>
      <c r="K11">
        <f>STANDARDIZE(E11,E$8,E$9)</f>
        <v>0.76696498884737041</v>
      </c>
      <c r="L11">
        <f>STANDARDIZE(F11,F$8,F$9)</f>
        <v>0.74106407379511707</v>
      </c>
      <c r="M11">
        <f>STANDARDIZE(G11,G$8,G$9)</f>
        <v>0.52486001276690786</v>
      </c>
      <c r="N11" s="3">
        <f>STANDARDIZE(H11,H$8,H$9)</f>
        <v>-0.2344455416603678</v>
      </c>
      <c r="O11" s="4">
        <f>SUMXMY2($F$3:$K$3,I11:N11)</f>
        <v>17.625866301803249</v>
      </c>
      <c r="P11" s="4">
        <f>SUMXMY2($F$4:$K$4,I11:N11)</f>
        <v>10.18883175495435</v>
      </c>
      <c r="Q11" s="3">
        <f>SUMXMY2($F$5:$K$5, I11:N11)</f>
        <v>1.5918219478495832</v>
      </c>
      <c r="R11">
        <f>MIN(O11:Q11)</f>
        <v>1.5918219478495832</v>
      </c>
      <c r="S11">
        <f>MATCH(R11,O11:Q11, FALSE())</f>
        <v>3</v>
      </c>
    </row>
    <row r="12" spans="1:20">
      <c r="A12">
        <v>2</v>
      </c>
      <c r="B12" t="s">
        <v>295</v>
      </c>
      <c r="C12">
        <v>21</v>
      </c>
      <c r="D12">
        <v>25</v>
      </c>
      <c r="E12">
        <v>6</v>
      </c>
      <c r="F12">
        <v>10</v>
      </c>
      <c r="G12">
        <v>7</v>
      </c>
      <c r="H12" s="3">
        <v>31</v>
      </c>
      <c r="I12">
        <f>STANDARDIZE(C12,C$8,C$9)</f>
        <v>0.59230570206912214</v>
      </c>
      <c r="J12">
        <f>STANDARDIZE(D12,D$8,D$9)</f>
        <v>-0.31187586321075578</v>
      </c>
      <c r="K12">
        <f>STANDARDIZE(E12,E$8,E$9)</f>
        <v>0.51130999256491361</v>
      </c>
      <c r="L12">
        <f>STANDARDIZE(F12,F$8,F$9)</f>
        <v>0.11857025180721883</v>
      </c>
      <c r="M12">
        <f t="shared" ref="M12:M31" si="2">STANDARDIZE(G12,G$8,G$9)</f>
        <v>0.14478896903914701</v>
      </c>
      <c r="N12" s="3">
        <f t="shared" ref="N12:N31" si="3">STANDARDIZE(H12,H$8,H$9)</f>
        <v>-0.34265117627284519</v>
      </c>
      <c r="O12" s="4">
        <f t="shared" ref="O12:O31" si="4">SUMXMY2($F$3:$K$3,I12:N12)</f>
        <v>12.623664988060305</v>
      </c>
      <c r="P12" s="4">
        <f t="shared" ref="P12:P31" si="5">SUMXMY2($F$4:$K$4,I12:N12)</f>
        <v>7.5062188212943513</v>
      </c>
      <c r="Q12" s="3">
        <f t="shared" ref="Q12:Q31" si="6">SUMXMY2($F$5:$K$5, I12:N12)</f>
        <v>0</v>
      </c>
      <c r="R12">
        <f t="shared" ref="R12:R31" si="7">MIN(O12:Q12)</f>
        <v>0</v>
      </c>
      <c r="S12">
        <f t="shared" ref="S12:S31" si="8">MATCH(R12,O12:Q12, FALSE())</f>
        <v>3</v>
      </c>
    </row>
    <row r="13" spans="1:20">
      <c r="A13">
        <v>3</v>
      </c>
      <c r="B13" t="s">
        <v>297</v>
      </c>
      <c r="C13">
        <v>25</v>
      </c>
      <c r="D13">
        <v>23</v>
      </c>
      <c r="E13">
        <v>5</v>
      </c>
      <c r="F13">
        <v>9</v>
      </c>
      <c r="G13">
        <v>7</v>
      </c>
      <c r="H13" s="3">
        <v>31</v>
      </c>
      <c r="I13">
        <f>STANDARDIZE(C13,C$8,C$9)</f>
        <v>0.96639351390225192</v>
      </c>
      <c r="J13">
        <f>STANDARDIZE(D13,D$8,D$9)</f>
        <v>-0.48888648827631981</v>
      </c>
      <c r="K13">
        <f>STANDARDIZE(E13,E$8,E$9)</f>
        <v>0.2556549962824568</v>
      </c>
      <c r="L13">
        <f>STANDARDIZE(F13,F$8,F$9)</f>
        <v>-3.7053203689755711E-2</v>
      </c>
      <c r="M13">
        <f t="shared" si="2"/>
        <v>0.14478896903914701</v>
      </c>
      <c r="N13" s="3">
        <f t="shared" si="3"/>
        <v>-0.34265117627284519</v>
      </c>
      <c r="O13" s="4">
        <f t="shared" si="4"/>
        <v>13.390070530809368</v>
      </c>
      <c r="P13" s="4">
        <f t="shared" si="5"/>
        <v>9.2721679736361349</v>
      </c>
      <c r="Q13" s="3">
        <f t="shared" si="6"/>
        <v>0.2608525893732026</v>
      </c>
      <c r="R13">
        <f t="shared" si="7"/>
        <v>0.2608525893732026</v>
      </c>
      <c r="S13">
        <f t="shared" si="8"/>
        <v>3</v>
      </c>
    </row>
    <row r="14" spans="1:20">
      <c r="A14">
        <v>4</v>
      </c>
      <c r="B14" t="s">
        <v>298</v>
      </c>
      <c r="C14">
        <v>11</v>
      </c>
      <c r="D14">
        <v>38</v>
      </c>
      <c r="E14">
        <v>4</v>
      </c>
      <c r="F14">
        <v>6</v>
      </c>
      <c r="G14">
        <v>15</v>
      </c>
      <c r="H14" s="3">
        <v>26</v>
      </c>
      <c r="I14">
        <f>STANDARDIZE(C14,C$8,C$9)</f>
        <v>-0.3429138275137022</v>
      </c>
      <c r="J14">
        <f>STANDARDIZE(D14,D$8,D$9)</f>
        <v>0.83869319971541023</v>
      </c>
      <c r="K14">
        <f>STANDARDIZE(E14,E$8,E$9)</f>
        <v>0</v>
      </c>
      <c r="L14">
        <f>STANDARDIZE(F14,F$8,F$9)</f>
        <v>-0.50392357018067935</v>
      </c>
      <c r="M14">
        <f t="shared" si="2"/>
        <v>1.6650731439501907</v>
      </c>
      <c r="N14" s="3">
        <f t="shared" si="3"/>
        <v>-0.6131652628040386</v>
      </c>
      <c r="O14" s="4">
        <f t="shared" si="4"/>
        <v>16.365063345578641</v>
      </c>
      <c r="P14" s="4">
        <f>SUMXMY2($F$4:$K$4,I14:N14)</f>
        <v>3.3809768532688351</v>
      </c>
      <c r="Q14" s="3">
        <f t="shared" si="6"/>
        <v>5.2318230474825071</v>
      </c>
      <c r="R14">
        <f t="shared" si="7"/>
        <v>3.3809768532688351</v>
      </c>
      <c r="S14">
        <f t="shared" si="8"/>
        <v>2</v>
      </c>
    </row>
    <row r="15" spans="1:20">
      <c r="A15">
        <v>5</v>
      </c>
      <c r="B15" t="s">
        <v>299</v>
      </c>
      <c r="C15">
        <v>35</v>
      </c>
      <c r="D15">
        <v>20</v>
      </c>
      <c r="E15">
        <v>3</v>
      </c>
      <c r="F15">
        <v>13</v>
      </c>
      <c r="G15">
        <v>3</v>
      </c>
      <c r="H15" s="3">
        <v>25</v>
      </c>
      <c r="I15">
        <f>STANDARDIZE(C15,C$8,C$9)</f>
        <v>1.9016130434850764</v>
      </c>
      <c r="J15">
        <f>STANDARDIZE(D15,D$8,D$9)</f>
        <v>-0.75440242587466577</v>
      </c>
      <c r="K15">
        <f>STANDARDIZE(E15,E$8,E$9)</f>
        <v>-0.2556549962824568</v>
      </c>
      <c r="L15">
        <f>STANDARDIZE(F15,F$8,F$9)</f>
        <v>0.58544061829814242</v>
      </c>
      <c r="M15">
        <f t="shared" si="2"/>
        <v>-0.61535311841637474</v>
      </c>
      <c r="N15" s="3">
        <f t="shared" si="3"/>
        <v>-0.66726808011027727</v>
      </c>
      <c r="O15" s="4">
        <f t="shared" si="4"/>
        <v>18.973598405199379</v>
      </c>
      <c r="P15" s="4">
        <f t="shared" si="5"/>
        <v>15.468442297468107</v>
      </c>
      <c r="Q15" s="3">
        <f t="shared" si="6"/>
        <v>3.3995108335521049</v>
      </c>
      <c r="R15">
        <f t="shared" si="7"/>
        <v>3.3995108335521049</v>
      </c>
      <c r="S15">
        <f t="shared" si="8"/>
        <v>3</v>
      </c>
    </row>
    <row r="16" spans="1:20">
      <c r="A16">
        <v>6</v>
      </c>
      <c r="B16" t="s">
        <v>300</v>
      </c>
      <c r="C16">
        <v>2</v>
      </c>
      <c r="D16">
        <v>49</v>
      </c>
      <c r="E16">
        <v>2</v>
      </c>
      <c r="F16">
        <v>10</v>
      </c>
      <c r="G16">
        <v>6</v>
      </c>
      <c r="H16" s="3">
        <v>31</v>
      </c>
      <c r="I16">
        <f>STANDARDIZE(C16,C$8,C$9)</f>
        <v>-1.1846114041382443</v>
      </c>
      <c r="J16">
        <f>STANDARDIZE(D16,D$8,D$9)</f>
        <v>1.8122516375760123</v>
      </c>
      <c r="K16">
        <f>STANDARDIZE(E16,E$8,E$9)</f>
        <v>-0.51130999256491361</v>
      </c>
      <c r="L16">
        <f>STANDARDIZE(F16,F$8,F$9)</f>
        <v>0.11857025180721883</v>
      </c>
      <c r="M16">
        <f t="shared" si="2"/>
        <v>-4.5246552824733451E-2</v>
      </c>
      <c r="N16" s="3">
        <f t="shared" si="3"/>
        <v>-0.34265117627284519</v>
      </c>
      <c r="O16" s="4">
        <f t="shared" si="4"/>
        <v>10.000460157605314</v>
      </c>
      <c r="P16" s="4">
        <f t="shared" si="5"/>
        <v>4.6127093703582043</v>
      </c>
      <c r="Q16" s="3">
        <f t="shared" si="6"/>
        <v>8.7512171754880086</v>
      </c>
      <c r="R16">
        <f t="shared" si="7"/>
        <v>4.6127093703582043</v>
      </c>
      <c r="S16">
        <f t="shared" si="8"/>
        <v>2</v>
      </c>
    </row>
    <row r="17" spans="1:19">
      <c r="A17">
        <v>7</v>
      </c>
      <c r="B17" t="s">
        <v>302</v>
      </c>
      <c r="C17">
        <v>0</v>
      </c>
      <c r="D17">
        <v>0</v>
      </c>
      <c r="E17">
        <v>0</v>
      </c>
      <c r="F17">
        <v>0</v>
      </c>
      <c r="G17">
        <v>0</v>
      </c>
      <c r="H17" s="3">
        <v>100</v>
      </c>
      <c r="I17">
        <f>STANDARDIZE(C17,C$8,C$9)</f>
        <v>-1.371655310054809</v>
      </c>
      <c r="J17">
        <f>STANDARDIZE(D17,D$8,D$9)</f>
        <v>-2.524508676530306</v>
      </c>
      <c r="K17">
        <f>STANDARDIZE(E17,E$8,E$9)</f>
        <v>-1.0226199851298272</v>
      </c>
      <c r="L17">
        <f>STANDARDIZE(F17,F$8,F$9)</f>
        <v>-1.4376643031625267</v>
      </c>
      <c r="M17">
        <f t="shared" si="2"/>
        <v>-1.185459684008016</v>
      </c>
      <c r="N17" s="3">
        <f t="shared" si="3"/>
        <v>3.3904432178576243</v>
      </c>
      <c r="O17" s="4">
        <f t="shared" si="4"/>
        <v>9.3132278567810758</v>
      </c>
      <c r="P17" s="4">
        <f t="shared" si="5"/>
        <v>44.15347921954281</v>
      </c>
      <c r="Q17" s="3">
        <f t="shared" si="6"/>
        <v>29.23324922469584</v>
      </c>
      <c r="R17">
        <f t="shared" si="7"/>
        <v>9.3132278567810758</v>
      </c>
      <c r="S17">
        <f t="shared" si="8"/>
        <v>1</v>
      </c>
    </row>
    <row r="18" spans="1:19">
      <c r="A18">
        <v>8</v>
      </c>
      <c r="B18" t="s">
        <v>303</v>
      </c>
      <c r="C18">
        <v>21</v>
      </c>
      <c r="D18">
        <v>26</v>
      </c>
      <c r="E18">
        <v>2</v>
      </c>
      <c r="F18">
        <v>12</v>
      </c>
      <c r="G18">
        <v>9</v>
      </c>
      <c r="H18" s="3">
        <v>29</v>
      </c>
      <c r="I18">
        <f>STANDARDIZE(C18,C$8,C$9)</f>
        <v>0.59230570206912214</v>
      </c>
      <c r="J18">
        <f>STANDARDIZE(D18,D$8,D$9)</f>
        <v>-0.22337055067797379</v>
      </c>
      <c r="K18">
        <f>STANDARDIZE(E18,E$8,E$9)</f>
        <v>-0.51130999256491361</v>
      </c>
      <c r="L18">
        <f>STANDARDIZE(F18,F$8,F$9)</f>
        <v>0.42981716280116794</v>
      </c>
      <c r="M18">
        <f t="shared" si="2"/>
        <v>0.52486001276690786</v>
      </c>
      <c r="N18" s="3">
        <f t="shared" si="3"/>
        <v>-0.45085681088532253</v>
      </c>
      <c r="O18" s="4">
        <f t="shared" si="4"/>
        <v>12.690463428660781</v>
      </c>
      <c r="P18" s="4">
        <f t="shared" si="5"/>
        <v>5.24191582210997</v>
      </c>
      <c r="Q18" s="3">
        <f t="shared" si="6"/>
        <v>1.3066219215789272</v>
      </c>
      <c r="R18">
        <f t="shared" si="7"/>
        <v>1.3066219215789272</v>
      </c>
      <c r="S18">
        <f t="shared" si="8"/>
        <v>3</v>
      </c>
    </row>
    <row r="19" spans="1:19">
      <c r="A19">
        <v>9</v>
      </c>
      <c r="B19" t="s">
        <v>304</v>
      </c>
      <c r="C19">
        <v>20</v>
      </c>
      <c r="D19">
        <v>30</v>
      </c>
      <c r="E19">
        <v>0</v>
      </c>
      <c r="F19">
        <v>0</v>
      </c>
      <c r="G19">
        <v>0</v>
      </c>
      <c r="H19" s="3">
        <v>50</v>
      </c>
      <c r="I19">
        <f>STANDARDIZE(C19,C$8,C$9)</f>
        <v>0.49878374911083972</v>
      </c>
      <c r="J19">
        <f>STANDARDIZE(D19,D$8,D$9)</f>
        <v>0.13065069945315425</v>
      </c>
      <c r="K19">
        <f>STANDARDIZE(E19,E$8,E$9)</f>
        <v>-1.0226199851298272</v>
      </c>
      <c r="L19">
        <f>STANDARDIZE(F19,F$8,F$9)</f>
        <v>-1.4376643031625267</v>
      </c>
      <c r="M19">
        <f t="shared" si="2"/>
        <v>-1.185459684008016</v>
      </c>
      <c r="N19" s="3">
        <f t="shared" si="3"/>
        <v>0.68530235254568994</v>
      </c>
      <c r="O19" s="4">
        <f t="shared" si="4"/>
        <v>5.1228926930046823</v>
      </c>
      <c r="P19" s="4">
        <f t="shared" si="5"/>
        <v>19.401959087116794</v>
      </c>
      <c r="Q19" s="3">
        <f t="shared" si="6"/>
        <v>7.8056332172450071</v>
      </c>
      <c r="R19">
        <f t="shared" si="7"/>
        <v>5.1228926930046823</v>
      </c>
      <c r="S19">
        <f t="shared" si="8"/>
        <v>1</v>
      </c>
    </row>
    <row r="20" spans="1:19">
      <c r="A20">
        <v>10</v>
      </c>
      <c r="B20" t="s">
        <v>305</v>
      </c>
      <c r="C20">
        <v>4</v>
      </c>
      <c r="D20">
        <v>37</v>
      </c>
      <c r="E20">
        <v>4</v>
      </c>
      <c r="F20">
        <v>20</v>
      </c>
      <c r="G20">
        <v>11</v>
      </c>
      <c r="H20" s="3">
        <v>24</v>
      </c>
      <c r="I20">
        <f>STANDARDIZE(C20,C$8,C$9)</f>
        <v>-0.99756749822167934</v>
      </c>
      <c r="J20">
        <f>STANDARDIZE(D20,D$8,D$9)</f>
        <v>0.7501878871826283</v>
      </c>
      <c r="K20">
        <f>STANDARDIZE(E20,E$8,E$9)</f>
        <v>0</v>
      </c>
      <c r="L20">
        <f>STANDARDIZE(F20,F$8,F$9)</f>
        <v>1.6748048067769643</v>
      </c>
      <c r="M20">
        <f t="shared" si="2"/>
        <v>0.90493105649466876</v>
      </c>
      <c r="N20" s="3">
        <f t="shared" si="3"/>
        <v>-0.72137089741651605</v>
      </c>
      <c r="O20" s="4">
        <f t="shared" si="4"/>
        <v>17.454838616419423</v>
      </c>
      <c r="P20" s="4">
        <f t="shared" si="5"/>
        <v>0.65135514427395413</v>
      </c>
      <c r="Q20" s="3">
        <f t="shared" si="6"/>
        <v>7.0602247217855671</v>
      </c>
      <c r="R20">
        <f t="shared" si="7"/>
        <v>0.65135514427395413</v>
      </c>
      <c r="S20">
        <f t="shared" si="8"/>
        <v>2</v>
      </c>
    </row>
    <row r="21" spans="1:19">
      <c r="A21">
        <v>11</v>
      </c>
      <c r="B21" t="s">
        <v>306</v>
      </c>
      <c r="C21">
        <v>5</v>
      </c>
      <c r="D21">
        <v>39</v>
      </c>
      <c r="E21">
        <v>3</v>
      </c>
      <c r="F21">
        <v>17</v>
      </c>
      <c r="G21">
        <v>14</v>
      </c>
      <c r="H21" s="3">
        <v>23</v>
      </c>
      <c r="I21">
        <f>STANDARDIZE(C21,C$8,C$9)</f>
        <v>-0.90404554526339687</v>
      </c>
      <c r="J21">
        <f>STANDARDIZE(D21,D$8,D$9)</f>
        <v>0.92719851224819227</v>
      </c>
      <c r="K21">
        <f>STANDARDIZE(E21,E$8,E$9)</f>
        <v>-0.2556549962824568</v>
      </c>
      <c r="L21">
        <f>STANDARDIZE(F21,F$8,F$9)</f>
        <v>1.2079344402860406</v>
      </c>
      <c r="M21">
        <f t="shared" si="2"/>
        <v>1.4750376220863102</v>
      </c>
      <c r="N21" s="3">
        <f t="shared" si="3"/>
        <v>-0.77547371472275473</v>
      </c>
      <c r="O21" s="4">
        <f t="shared" si="4"/>
        <v>18.428014089554949</v>
      </c>
      <c r="P21" s="4">
        <f t="shared" si="5"/>
        <v>0</v>
      </c>
      <c r="Q21" s="3">
        <f t="shared" si="6"/>
        <v>7.5062188212943513</v>
      </c>
      <c r="R21">
        <f t="shared" si="7"/>
        <v>0</v>
      </c>
      <c r="S21">
        <f t="shared" si="8"/>
        <v>2</v>
      </c>
    </row>
    <row r="22" spans="1:19">
      <c r="A22">
        <v>12</v>
      </c>
      <c r="B22" t="s">
        <v>307</v>
      </c>
      <c r="C22">
        <v>0</v>
      </c>
      <c r="D22">
        <v>27</v>
      </c>
      <c r="E22">
        <v>0</v>
      </c>
      <c r="F22">
        <v>5</v>
      </c>
      <c r="G22">
        <v>0</v>
      </c>
      <c r="H22" s="3">
        <v>68</v>
      </c>
      <c r="I22">
        <f>STANDARDIZE(C22,C$8,C$9)</f>
        <v>-1.371655310054809</v>
      </c>
      <c r="J22">
        <f>STANDARDIZE(D22,D$8,D$9)</f>
        <v>-0.13486523814519177</v>
      </c>
      <c r="K22">
        <f>STANDARDIZE(E22,E$8,E$9)</f>
        <v>-1.0226199851298272</v>
      </c>
      <c r="L22">
        <f>STANDARDIZE(F22,F$8,F$9)</f>
        <v>-0.65954702567765389</v>
      </c>
      <c r="M22">
        <f t="shared" si="2"/>
        <v>-1.185459684008016</v>
      </c>
      <c r="N22" s="3">
        <f t="shared" si="3"/>
        <v>1.6591530640579863</v>
      </c>
      <c r="O22" s="4">
        <f t="shared" si="4"/>
        <v>0</v>
      </c>
      <c r="P22" s="4">
        <f t="shared" si="5"/>
        <v>18.428014089554949</v>
      </c>
      <c r="Q22" s="3">
        <f t="shared" si="6"/>
        <v>12.623664988060305</v>
      </c>
      <c r="R22">
        <f t="shared" si="7"/>
        <v>0</v>
      </c>
      <c r="S22">
        <f t="shared" si="8"/>
        <v>1</v>
      </c>
    </row>
    <row r="23" spans="1:19">
      <c r="A23">
        <v>13</v>
      </c>
      <c r="B23" t="s">
        <v>308</v>
      </c>
      <c r="C23">
        <v>3</v>
      </c>
      <c r="D23">
        <v>29</v>
      </c>
      <c r="E23">
        <v>5</v>
      </c>
      <c r="F23">
        <v>13</v>
      </c>
      <c r="G23">
        <v>5</v>
      </c>
      <c r="H23" s="3">
        <v>46</v>
      </c>
      <c r="I23">
        <f>STANDARDIZE(C23,C$8,C$9)</f>
        <v>-1.0910894511799618</v>
      </c>
      <c r="J23">
        <f>STANDARDIZE(D23,D$8,D$9)</f>
        <v>4.214538692037223E-2</v>
      </c>
      <c r="K23">
        <f>STANDARDIZE(E23,E$8,E$9)</f>
        <v>0.2556549962824568</v>
      </c>
      <c r="L23">
        <f>STANDARDIZE(F23,F$8,F$9)</f>
        <v>0.58544061829814242</v>
      </c>
      <c r="M23">
        <f t="shared" si="2"/>
        <v>-0.2352820746886139</v>
      </c>
      <c r="N23" s="3">
        <f t="shared" si="3"/>
        <v>0.4688910833207352</v>
      </c>
      <c r="O23" s="4">
        <f t="shared" si="4"/>
        <v>5.6135921963497601</v>
      </c>
      <c r="P23" s="4">
        <f t="shared" si="5"/>
        <v>5.9408781400889836</v>
      </c>
      <c r="Q23" s="3">
        <f t="shared" si="6"/>
        <v>4.0455325411450298</v>
      </c>
      <c r="R23">
        <f t="shared" si="7"/>
        <v>4.0455325411450298</v>
      </c>
      <c r="S23">
        <f t="shared" si="8"/>
        <v>3</v>
      </c>
    </row>
    <row r="24" spans="1:19">
      <c r="A24">
        <v>14</v>
      </c>
      <c r="B24" t="s">
        <v>309</v>
      </c>
      <c r="C24">
        <v>1</v>
      </c>
      <c r="D24">
        <v>47</v>
      </c>
      <c r="E24">
        <v>4</v>
      </c>
      <c r="F24">
        <v>10</v>
      </c>
      <c r="G24">
        <v>4</v>
      </c>
      <c r="H24" s="3">
        <v>34</v>
      </c>
      <c r="I24">
        <f>STANDARDIZE(C24,C$8,C$9)</f>
        <v>-1.2781333570965265</v>
      </c>
      <c r="J24">
        <f>STANDARDIZE(D24,D$8,D$9)</f>
        <v>1.6352410125104484</v>
      </c>
      <c r="K24">
        <f>STANDARDIZE(E24,E$8,E$9)</f>
        <v>0</v>
      </c>
      <c r="L24">
        <f>STANDARDIZE(F24,F$8,F$9)</f>
        <v>0.11857025180721883</v>
      </c>
      <c r="M24">
        <f t="shared" si="2"/>
        <v>-0.42531759655249435</v>
      </c>
      <c r="N24" s="3">
        <f t="shared" si="3"/>
        <v>-0.1803427243541291</v>
      </c>
      <c r="O24" s="4">
        <f t="shared" si="4"/>
        <v>8.7548013745098459</v>
      </c>
      <c r="P24" s="4">
        <f t="shared" si="5"/>
        <v>5.8588705381089108</v>
      </c>
      <c r="Q24" s="3">
        <f t="shared" si="6"/>
        <v>7.9026098399624587</v>
      </c>
      <c r="R24">
        <f t="shared" si="7"/>
        <v>5.8588705381089108</v>
      </c>
      <c r="S24">
        <f t="shared" si="8"/>
        <v>2</v>
      </c>
    </row>
    <row r="25" spans="1:19">
      <c r="A25">
        <v>15</v>
      </c>
      <c r="B25" t="s">
        <v>311</v>
      </c>
      <c r="C25">
        <v>9</v>
      </c>
      <c r="D25">
        <v>18</v>
      </c>
      <c r="E25">
        <v>18</v>
      </c>
      <c r="F25">
        <v>0</v>
      </c>
      <c r="G25">
        <v>0</v>
      </c>
      <c r="H25" s="3">
        <v>55</v>
      </c>
      <c r="I25">
        <f>STANDARDIZE(C25,C$8,C$9)</f>
        <v>-0.52995773343026709</v>
      </c>
      <c r="J25">
        <f>STANDARDIZE(D25,D$8,D$9)</f>
        <v>-0.93141305094022986</v>
      </c>
      <c r="K25">
        <f>STANDARDIZE(E25,E$8,E$9)</f>
        <v>3.5791699479543952</v>
      </c>
      <c r="L25">
        <f>STANDARDIZE(F25,F$8,F$9)</f>
        <v>-1.4376643031625267</v>
      </c>
      <c r="M25">
        <f t="shared" si="2"/>
        <v>-1.185459684008016</v>
      </c>
      <c r="N25" s="3">
        <f t="shared" si="3"/>
        <v>0.95581643907688341</v>
      </c>
      <c r="O25" s="4">
        <f t="shared" si="4"/>
        <v>23.619562722359756</v>
      </c>
      <c r="P25" s="4">
        <f t="shared" si="5"/>
        <v>35.375065210436368</v>
      </c>
      <c r="Q25" s="3">
        <f t="shared" si="6"/>
        <v>16.932511868648675</v>
      </c>
      <c r="R25">
        <f t="shared" si="7"/>
        <v>16.932511868648675</v>
      </c>
      <c r="S25">
        <f t="shared" si="8"/>
        <v>3</v>
      </c>
    </row>
    <row r="26" spans="1:19">
      <c r="A26">
        <v>16</v>
      </c>
      <c r="B26" t="s">
        <v>312</v>
      </c>
      <c r="C26">
        <v>21</v>
      </c>
      <c r="D26">
        <v>29</v>
      </c>
      <c r="E26">
        <v>4</v>
      </c>
      <c r="F26">
        <v>6</v>
      </c>
      <c r="G26">
        <v>8</v>
      </c>
      <c r="H26" s="3">
        <v>33</v>
      </c>
      <c r="I26">
        <f>STANDARDIZE(C26,C$8,C$9)</f>
        <v>0.59230570206912214</v>
      </c>
      <c r="J26">
        <f>STANDARDIZE(D26,D$8,D$9)</f>
        <v>4.214538692037223E-2</v>
      </c>
      <c r="K26">
        <f>STANDARDIZE(E26,E$8,E$9)</f>
        <v>0</v>
      </c>
      <c r="L26">
        <f>STANDARDIZE(F26,F$8,F$9)</f>
        <v>-0.50392357018067935</v>
      </c>
      <c r="M26">
        <f t="shared" si="2"/>
        <v>0.33482449090302746</v>
      </c>
      <c r="N26" s="3">
        <f t="shared" si="3"/>
        <v>-0.2344455416603678</v>
      </c>
      <c r="O26" s="4">
        <f t="shared" si="4"/>
        <v>10.85542556448015</v>
      </c>
      <c r="P26" s="4">
        <f t="shared" si="5"/>
        <v>7.611000883739397</v>
      </c>
      <c r="Q26" s="3">
        <f t="shared" si="6"/>
        <v>0.82208947138620603</v>
      </c>
      <c r="R26">
        <f t="shared" si="7"/>
        <v>0.82208947138620603</v>
      </c>
      <c r="S26">
        <f t="shared" si="8"/>
        <v>3</v>
      </c>
    </row>
    <row r="27" spans="1:19">
      <c r="A27">
        <v>17</v>
      </c>
      <c r="B27" t="s">
        <v>313</v>
      </c>
      <c r="C27">
        <v>30</v>
      </c>
      <c r="D27">
        <v>24</v>
      </c>
      <c r="E27">
        <v>8</v>
      </c>
      <c r="F27">
        <v>5</v>
      </c>
      <c r="G27">
        <v>0</v>
      </c>
      <c r="H27" s="3">
        <v>32</v>
      </c>
      <c r="I27">
        <f>STANDARDIZE(C27,C$8,C$9)</f>
        <v>1.4340032786936641</v>
      </c>
      <c r="J27">
        <f>STANDARDIZE(D27,D$8,D$9)</f>
        <v>-0.40038117574353776</v>
      </c>
      <c r="K27">
        <f>STANDARDIZE(E27,E$8,E$9)</f>
        <v>1.0226199851298272</v>
      </c>
      <c r="L27">
        <f>STANDARDIZE(F27,F$8,F$9)</f>
        <v>-0.65954702567765389</v>
      </c>
      <c r="M27">
        <f t="shared" si="2"/>
        <v>-1.185459684008016</v>
      </c>
      <c r="N27" s="3">
        <f t="shared" si="3"/>
        <v>-0.28854835896660647</v>
      </c>
      <c r="O27" s="4">
        <f t="shared" si="4"/>
        <v>15.91876619893654</v>
      </c>
      <c r="P27" s="4">
        <f t="shared" si="5"/>
        <v>19.665756302811122</v>
      </c>
      <c r="Q27" s="3">
        <f t="shared" si="6"/>
        <v>3.3556810006336186</v>
      </c>
      <c r="R27">
        <f t="shared" si="7"/>
        <v>3.3556810006336186</v>
      </c>
      <c r="S27">
        <f t="shared" si="8"/>
        <v>3</v>
      </c>
    </row>
    <row r="28" spans="1:19">
      <c r="A28">
        <v>18</v>
      </c>
      <c r="B28" t="s">
        <v>314</v>
      </c>
      <c r="C28">
        <v>14</v>
      </c>
      <c r="D28">
        <v>41</v>
      </c>
      <c r="E28">
        <v>2</v>
      </c>
      <c r="F28">
        <v>3</v>
      </c>
      <c r="G28">
        <v>17</v>
      </c>
      <c r="H28" s="3">
        <v>24</v>
      </c>
      <c r="I28">
        <f>STANDARDIZE(C28,C$8,C$9)</f>
        <v>-6.2347968638854903E-2</v>
      </c>
      <c r="J28">
        <f>STANDARDIZE(D28,D$8,D$9)</f>
        <v>1.1042091373137564</v>
      </c>
      <c r="K28">
        <f>STANDARDIZE(E28,E$8,E$9)</f>
        <v>-0.51130999256491361</v>
      </c>
      <c r="L28">
        <f>STANDARDIZE(F28,F$8,F$9)</f>
        <v>-0.97079393667160296</v>
      </c>
      <c r="M28">
        <f t="shared" si="2"/>
        <v>2.0451441876779515</v>
      </c>
      <c r="N28" s="3">
        <f t="shared" si="3"/>
        <v>-0.72137089741651605</v>
      </c>
      <c r="O28" s="4">
        <f t="shared" si="4"/>
        <v>19.711599277211324</v>
      </c>
      <c r="P28" s="4">
        <f t="shared" si="5"/>
        <v>5.879953000537566</v>
      </c>
      <c r="Q28" s="3">
        <f t="shared" si="6"/>
        <v>8.4211127105998642</v>
      </c>
      <c r="R28">
        <f t="shared" si="7"/>
        <v>5.879953000537566</v>
      </c>
      <c r="S28">
        <f t="shared" si="8"/>
        <v>2</v>
      </c>
    </row>
    <row r="29" spans="1:19">
      <c r="A29">
        <v>19</v>
      </c>
      <c r="B29" t="s">
        <v>315</v>
      </c>
      <c r="C29">
        <v>24</v>
      </c>
      <c r="D29">
        <v>24</v>
      </c>
      <c r="E29">
        <v>3</v>
      </c>
      <c r="F29">
        <v>3</v>
      </c>
      <c r="G29">
        <v>7</v>
      </c>
      <c r="H29" s="3">
        <v>39</v>
      </c>
      <c r="I29">
        <f>STANDARDIZE(C29,C$8,C$9)</f>
        <v>0.87287156094396945</v>
      </c>
      <c r="J29">
        <f>STANDARDIZE(D29,D$8,D$9)</f>
        <v>-0.40038117574353776</v>
      </c>
      <c r="K29">
        <f>STANDARDIZE(E29,E$8,E$9)</f>
        <v>-0.2556549962824568</v>
      </c>
      <c r="L29">
        <f>STANDARDIZE(F29,F$8,F$9)</f>
        <v>-0.97079393667160296</v>
      </c>
      <c r="M29">
        <f t="shared" si="2"/>
        <v>0.14478896903914701</v>
      </c>
      <c r="N29" s="3">
        <f t="shared" si="3"/>
        <v>9.0171362177064354E-2</v>
      </c>
      <c r="O29" s="4">
        <f t="shared" si="4"/>
        <v>10.024774581246163</v>
      </c>
      <c r="P29" s="4">
        <f t="shared" si="5"/>
        <v>12.185662448955753</v>
      </c>
      <c r="Q29" s="3">
        <f t="shared" si="6"/>
        <v>2.0488353705606985</v>
      </c>
      <c r="R29">
        <f t="shared" si="7"/>
        <v>2.0488353705606985</v>
      </c>
      <c r="S29">
        <f t="shared" si="8"/>
        <v>3</v>
      </c>
    </row>
    <row r="30" spans="1:19">
      <c r="A30">
        <v>20</v>
      </c>
      <c r="B30" t="s">
        <v>316</v>
      </c>
      <c r="C30">
        <v>17</v>
      </c>
      <c r="D30">
        <v>35</v>
      </c>
      <c r="E30">
        <v>4</v>
      </c>
      <c r="F30">
        <v>17</v>
      </c>
      <c r="G30">
        <v>0</v>
      </c>
      <c r="H30" s="3">
        <v>26</v>
      </c>
      <c r="I30">
        <f>STANDARDIZE(C30,C$8,C$9)</f>
        <v>0.21821789023599242</v>
      </c>
      <c r="J30">
        <f>STANDARDIZE(D30,D$8,D$9)</f>
        <v>0.57317726211706421</v>
      </c>
      <c r="K30">
        <f>STANDARDIZE(E30,E$8,E$9)</f>
        <v>0</v>
      </c>
      <c r="L30">
        <f>STANDARDIZE(F30,F$8,F$9)</f>
        <v>1.2079344402860406</v>
      </c>
      <c r="M30">
        <f t="shared" si="2"/>
        <v>-1.185459684008016</v>
      </c>
      <c r="N30" s="3">
        <f t="shared" si="3"/>
        <v>-0.6131652628040386</v>
      </c>
      <c r="O30" s="4">
        <f t="shared" si="4"/>
        <v>12.725690213478412</v>
      </c>
      <c r="P30" s="4">
        <f t="shared" si="5"/>
        <v>8.554755690626898</v>
      </c>
      <c r="Q30" s="3">
        <f t="shared" si="6"/>
        <v>4.2141523191970922</v>
      </c>
      <c r="R30">
        <f t="shared" si="7"/>
        <v>4.2141523191970922</v>
      </c>
      <c r="S30">
        <f t="shared" si="8"/>
        <v>3</v>
      </c>
    </row>
    <row r="31" spans="1:19">
      <c r="A31">
        <v>21</v>
      </c>
      <c r="B31" t="s">
        <v>317</v>
      </c>
      <c r="C31">
        <v>22</v>
      </c>
      <c r="D31">
        <v>24</v>
      </c>
      <c r="E31">
        <v>0</v>
      </c>
      <c r="F31">
        <v>21</v>
      </c>
      <c r="G31">
        <v>9</v>
      </c>
      <c r="H31" s="3">
        <v>24</v>
      </c>
      <c r="I31">
        <f>STANDARDIZE(C31,C$8,C$9)</f>
        <v>0.68582765502740461</v>
      </c>
      <c r="J31">
        <f>STANDARDIZE(D31,D$8,D$9)</f>
        <v>-0.40038117574353776</v>
      </c>
      <c r="K31">
        <f>STANDARDIZE(E31,E$8,E$9)</f>
        <v>-1.0226199851298272</v>
      </c>
      <c r="L31">
        <f>STANDARDIZE(F31,F$8,F$9)</f>
        <v>1.830428262273939</v>
      </c>
      <c r="M31">
        <f t="shared" si="2"/>
        <v>0.52486001276690786</v>
      </c>
      <c r="N31" s="3">
        <f t="shared" si="3"/>
        <v>-0.72137089741651605</v>
      </c>
      <c r="O31" s="4">
        <f t="shared" si="4"/>
        <v>19.095799595662367</v>
      </c>
      <c r="P31" s="4">
        <f t="shared" si="5"/>
        <v>6.1716630775942898</v>
      </c>
      <c r="Q31" s="3">
        <f t="shared" si="6"/>
        <v>5.5878611959647708</v>
      </c>
      <c r="R31">
        <f t="shared" si="7"/>
        <v>5.5878611959647708</v>
      </c>
      <c r="S31">
        <f t="shared" si="8"/>
        <v>3</v>
      </c>
    </row>
  </sheetData>
  <conditionalFormatting sqref="S11:S31">
    <cfRule type="colorScale" priority="1">
      <colorScale>
        <cfvo type="num" val="1"/>
        <cfvo type="num" val="2"/>
        <cfvo type="num" val="3"/>
        <color rgb="FFFF7128"/>
        <color rgb="FFFFEB84"/>
        <color rgb="FFE46DEE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76" zoomScaleNormal="176" workbookViewId="0">
      <selection activeCell="A135" sqref="A135:E162"/>
    </sheetView>
  </sheetViews>
  <sheetFormatPr baseColWidth="10" defaultRowHeight="16"/>
  <cols>
    <col min="1" max="1" width="49.83203125" bestFit="1" customWidth="1"/>
  </cols>
  <sheetData>
    <row r="1" spans="1:6">
      <c r="A1" t="s">
        <v>0</v>
      </c>
    </row>
    <row r="2" spans="1:6">
      <c r="F2" t="s">
        <v>1</v>
      </c>
    </row>
    <row r="3" spans="1:6">
      <c r="B3" t="s">
        <v>2</v>
      </c>
      <c r="C3" t="s">
        <v>3</v>
      </c>
      <c r="D3" t="s">
        <v>4</v>
      </c>
      <c r="E3" t="s">
        <v>5</v>
      </c>
    </row>
    <row r="4" spans="1:6">
      <c r="F4" t="s">
        <v>6</v>
      </c>
    </row>
    <row r="5" spans="1:6"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t="s">
        <v>8</v>
      </c>
      <c r="B6" t="s">
        <v>9</v>
      </c>
      <c r="C6" t="s">
        <v>10</v>
      </c>
      <c r="D6" t="s">
        <v>11</v>
      </c>
      <c r="E6" t="s">
        <v>11</v>
      </c>
      <c r="F6" t="s">
        <v>12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1:6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</row>
    <row r="13" spans="1:6">
      <c r="A13" t="s">
        <v>46</v>
      </c>
      <c r="B13" t="s">
        <v>47</v>
      </c>
      <c r="C13" t="s">
        <v>48</v>
      </c>
      <c r="D13" t="s">
        <v>49</v>
      </c>
      <c r="E13" t="s">
        <v>29</v>
      </c>
      <c r="F13" t="s">
        <v>50</v>
      </c>
    </row>
    <row r="14" spans="1:6">
      <c r="A14" t="s">
        <v>51</v>
      </c>
      <c r="B14" t="s">
        <v>52</v>
      </c>
      <c r="C14" t="s">
        <v>44</v>
      </c>
      <c r="D14" t="s">
        <v>53</v>
      </c>
      <c r="E14" t="s">
        <v>53</v>
      </c>
      <c r="F14" t="s">
        <v>54</v>
      </c>
    </row>
    <row r="15" spans="1:6">
      <c r="A15" t="s">
        <v>55</v>
      </c>
      <c r="B15" t="s">
        <v>56</v>
      </c>
      <c r="C15" t="s">
        <v>57</v>
      </c>
      <c r="D15" t="s">
        <v>33</v>
      </c>
      <c r="E15" t="s">
        <v>41</v>
      </c>
      <c r="F15" t="s">
        <v>58</v>
      </c>
    </row>
    <row r="16" spans="1: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 spans="1:6">
      <c r="A17" t="s">
        <v>65</v>
      </c>
      <c r="B17" t="s">
        <v>66</v>
      </c>
      <c r="C17" t="s">
        <v>44</v>
      </c>
      <c r="D17" t="s">
        <v>41</v>
      </c>
      <c r="E17" t="s">
        <v>44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41</v>
      </c>
      <c r="F18" t="s">
        <v>72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</row>
    <row r="20" spans="1:6">
      <c r="A20" t="s">
        <v>79</v>
      </c>
      <c r="B20" t="s">
        <v>80</v>
      </c>
      <c r="C20" t="s">
        <v>44</v>
      </c>
      <c r="D20" t="s">
        <v>44</v>
      </c>
      <c r="E20" t="s">
        <v>44</v>
      </c>
      <c r="F20" t="s">
        <v>81</v>
      </c>
    </row>
    <row r="21" spans="1:6">
      <c r="A21" t="s">
        <v>82</v>
      </c>
      <c r="B21" t="s">
        <v>83</v>
      </c>
      <c r="C21" t="s">
        <v>40</v>
      </c>
      <c r="D21" t="s">
        <v>84</v>
      </c>
      <c r="E21" t="s">
        <v>41</v>
      </c>
      <c r="F21" t="s">
        <v>85</v>
      </c>
    </row>
    <row r="22" spans="1:6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</row>
    <row r="23" spans="1:6">
      <c r="A23" t="s">
        <v>92</v>
      </c>
      <c r="B23" t="s">
        <v>93</v>
      </c>
      <c r="C23" t="s">
        <v>35</v>
      </c>
      <c r="D23" t="s">
        <v>94</v>
      </c>
      <c r="E23" t="s">
        <v>35</v>
      </c>
      <c r="F23" t="s">
        <v>94</v>
      </c>
    </row>
    <row r="24" spans="1:6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</row>
    <row r="25" spans="1:6">
      <c r="A25" t="s">
        <v>101</v>
      </c>
      <c r="B25" t="s">
        <v>102</v>
      </c>
      <c r="C25" t="s">
        <v>103</v>
      </c>
      <c r="D25" t="s">
        <v>104</v>
      </c>
      <c r="E25" t="s">
        <v>44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 t="s">
        <v>109</v>
      </c>
      <c r="E26" t="s">
        <v>99</v>
      </c>
      <c r="F26" t="s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F46" sqref="F46"/>
    </sheetView>
  </sheetViews>
  <sheetFormatPr baseColWidth="10" defaultRowHeight="16"/>
  <sheetData>
    <row r="1" spans="1:5">
      <c r="A1" t="s">
        <v>318</v>
      </c>
    </row>
    <row r="2" spans="1:5">
      <c r="A2" t="s">
        <v>237</v>
      </c>
      <c r="E2" t="s">
        <v>238</v>
      </c>
    </row>
    <row r="3" spans="1:5">
      <c r="A3" t="s">
        <v>239</v>
      </c>
      <c r="B3" t="s">
        <v>239</v>
      </c>
      <c r="C3" t="s">
        <v>240</v>
      </c>
      <c r="D3" t="s">
        <v>241</v>
      </c>
    </row>
    <row r="4" spans="1:5">
      <c r="A4" t="s">
        <v>242</v>
      </c>
      <c r="E4" t="s">
        <v>243</v>
      </c>
    </row>
    <row r="5" spans="1:5">
      <c r="A5" t="s">
        <v>244</v>
      </c>
      <c r="B5" t="s">
        <v>245</v>
      </c>
      <c r="C5" t="s">
        <v>246</v>
      </c>
      <c r="D5" t="s">
        <v>247</v>
      </c>
    </row>
    <row r="6" spans="1:5">
      <c r="A6" t="s">
        <v>248</v>
      </c>
      <c r="E6" t="s">
        <v>6</v>
      </c>
    </row>
    <row r="7" spans="1:5">
      <c r="A7" t="s">
        <v>319</v>
      </c>
      <c r="B7" t="s">
        <v>169</v>
      </c>
      <c r="C7" t="s">
        <v>169</v>
      </c>
      <c r="D7" t="s">
        <v>169</v>
      </c>
      <c r="E7" t="s">
        <v>169</v>
      </c>
    </row>
    <row r="8" spans="1:5">
      <c r="A8" t="s">
        <v>320</v>
      </c>
      <c r="B8" t="s">
        <v>160</v>
      </c>
      <c r="C8" t="s">
        <v>321</v>
      </c>
      <c r="D8" t="s">
        <v>322</v>
      </c>
      <c r="E8" t="s">
        <v>172</v>
      </c>
    </row>
    <row r="9" spans="1:5">
      <c r="A9" t="s">
        <v>323</v>
      </c>
      <c r="B9" t="s">
        <v>121</v>
      </c>
      <c r="C9" t="s">
        <v>324</v>
      </c>
      <c r="D9" t="s">
        <v>325</v>
      </c>
      <c r="E9" t="s">
        <v>176</v>
      </c>
    </row>
    <row r="10" spans="1:5">
      <c r="A10" t="s">
        <v>326</v>
      </c>
      <c r="B10" t="s">
        <v>179</v>
      </c>
      <c r="C10" t="s">
        <v>327</v>
      </c>
      <c r="D10" t="s">
        <v>328</v>
      </c>
      <c r="E10" t="s">
        <v>181</v>
      </c>
    </row>
    <row r="11" spans="1:5">
      <c r="A11" t="s">
        <v>329</v>
      </c>
      <c r="B11" t="s">
        <v>49</v>
      </c>
      <c r="C11" t="s">
        <v>330</v>
      </c>
      <c r="D11" t="s">
        <v>331</v>
      </c>
      <c r="E11" t="s">
        <v>186</v>
      </c>
    </row>
    <row r="12" spans="1:5">
      <c r="A12" t="s">
        <v>332</v>
      </c>
      <c r="B12" t="s">
        <v>139</v>
      </c>
      <c r="C12" t="s">
        <v>215</v>
      </c>
      <c r="D12" t="s">
        <v>333</v>
      </c>
      <c r="E12" t="s">
        <v>188</v>
      </c>
    </row>
    <row r="13" spans="1:5">
      <c r="A13" t="s">
        <v>334</v>
      </c>
      <c r="B13" t="s">
        <v>41</v>
      </c>
      <c r="C13" t="s">
        <v>294</v>
      </c>
      <c r="D13" t="s">
        <v>250</v>
      </c>
      <c r="E13" t="s">
        <v>190</v>
      </c>
    </row>
    <row r="14" spans="1:5">
      <c r="A14" t="s">
        <v>302</v>
      </c>
      <c r="B14" t="s">
        <v>44</v>
      </c>
      <c r="C14" t="s">
        <v>44</v>
      </c>
      <c r="D14" t="s">
        <v>44</v>
      </c>
      <c r="E14" t="s">
        <v>45</v>
      </c>
    </row>
    <row r="15" spans="1:5">
      <c r="A15" t="s">
        <v>335</v>
      </c>
      <c r="B15" t="s">
        <v>336</v>
      </c>
      <c r="C15" t="s">
        <v>337</v>
      </c>
      <c r="D15" t="s">
        <v>338</v>
      </c>
      <c r="E15" t="s">
        <v>193</v>
      </c>
    </row>
    <row r="16" spans="1:5">
      <c r="A16" t="s">
        <v>339</v>
      </c>
      <c r="B16" t="s">
        <v>44</v>
      </c>
      <c r="C16" t="s">
        <v>195</v>
      </c>
      <c r="D16" t="s">
        <v>44</v>
      </c>
      <c r="E16" t="s">
        <v>196</v>
      </c>
    </row>
    <row r="17" spans="1:5">
      <c r="A17" t="s">
        <v>340</v>
      </c>
      <c r="B17" t="s">
        <v>10</v>
      </c>
      <c r="C17" t="s">
        <v>341</v>
      </c>
      <c r="D17" t="s">
        <v>199</v>
      </c>
      <c r="E17" t="s">
        <v>199</v>
      </c>
    </row>
    <row r="18" spans="1:5">
      <c r="A18" t="s">
        <v>342</v>
      </c>
      <c r="B18" t="s">
        <v>29</v>
      </c>
      <c r="C18" t="s">
        <v>343</v>
      </c>
      <c r="D18" t="s">
        <v>344</v>
      </c>
      <c r="E18" t="s">
        <v>203</v>
      </c>
    </row>
    <row r="19" spans="1:5">
      <c r="A19" t="s">
        <v>345</v>
      </c>
      <c r="B19" t="s">
        <v>44</v>
      </c>
      <c r="C19" t="s">
        <v>160</v>
      </c>
      <c r="D19" t="s">
        <v>44</v>
      </c>
      <c r="E19" t="s">
        <v>205</v>
      </c>
    </row>
    <row r="20" spans="1:5">
      <c r="A20" t="s">
        <v>346</v>
      </c>
      <c r="B20" t="s">
        <v>301</v>
      </c>
      <c r="C20" t="s">
        <v>347</v>
      </c>
      <c r="D20" t="s">
        <v>139</v>
      </c>
      <c r="E20" t="s">
        <v>209</v>
      </c>
    </row>
    <row r="21" spans="1:5">
      <c r="A21" t="s">
        <v>348</v>
      </c>
      <c r="B21" t="s">
        <v>296</v>
      </c>
      <c r="C21" t="s">
        <v>349</v>
      </c>
      <c r="D21" t="s">
        <v>310</v>
      </c>
      <c r="E21" t="s">
        <v>212</v>
      </c>
    </row>
    <row r="22" spans="1:5">
      <c r="A22" t="s">
        <v>350</v>
      </c>
      <c r="B22" t="s">
        <v>268</v>
      </c>
      <c r="C22" t="s">
        <v>44</v>
      </c>
      <c r="D22" t="s">
        <v>44</v>
      </c>
      <c r="E22" t="s">
        <v>54</v>
      </c>
    </row>
    <row r="23" spans="1:5">
      <c r="A23" t="s">
        <v>351</v>
      </c>
      <c r="B23" t="s">
        <v>11</v>
      </c>
      <c r="C23" t="s">
        <v>11</v>
      </c>
      <c r="D23" t="s">
        <v>333</v>
      </c>
      <c r="E23" t="s">
        <v>217</v>
      </c>
    </row>
    <row r="24" spans="1:5">
      <c r="A24" t="s">
        <v>352</v>
      </c>
      <c r="B24" t="s">
        <v>221</v>
      </c>
      <c r="C24" t="s">
        <v>353</v>
      </c>
      <c r="D24" t="s">
        <v>90</v>
      </c>
      <c r="E24" t="s">
        <v>222</v>
      </c>
    </row>
    <row r="25" spans="1:5">
      <c r="A25" t="s">
        <v>354</v>
      </c>
      <c r="B25" t="s">
        <v>40</v>
      </c>
      <c r="C25" t="s">
        <v>42</v>
      </c>
      <c r="D25" t="s">
        <v>225</v>
      </c>
      <c r="E25" t="s">
        <v>226</v>
      </c>
    </row>
    <row r="26" spans="1:5">
      <c r="A26" t="s">
        <v>355</v>
      </c>
      <c r="B26" t="s">
        <v>33</v>
      </c>
      <c r="C26" t="s">
        <v>109</v>
      </c>
      <c r="D26" t="s">
        <v>128</v>
      </c>
      <c r="E26" t="s">
        <v>228</v>
      </c>
    </row>
    <row r="27" spans="1:5">
      <c r="A27" t="s">
        <v>356</v>
      </c>
      <c r="B27" t="s">
        <v>231</v>
      </c>
      <c r="C27" t="s">
        <v>357</v>
      </c>
      <c r="D27" t="s">
        <v>44</v>
      </c>
      <c r="E27" t="s">
        <v>233</v>
      </c>
    </row>
    <row r="28" spans="1:5">
      <c r="A28" t="s">
        <v>358</v>
      </c>
      <c r="B28" t="s">
        <v>41</v>
      </c>
      <c r="C28" t="s">
        <v>226</v>
      </c>
      <c r="D28" t="s">
        <v>359</v>
      </c>
      <c r="E2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baseColWidth="10" defaultRowHeight="16"/>
  <sheetData>
    <row r="1" spans="1:6">
      <c r="A1" t="s">
        <v>360</v>
      </c>
    </row>
    <row r="2" spans="1:6">
      <c r="A2" t="s">
        <v>237</v>
      </c>
      <c r="F2" t="s">
        <v>238</v>
      </c>
    </row>
    <row r="3" spans="1:6">
      <c r="B3" t="s">
        <v>239</v>
      </c>
      <c r="C3" t="s">
        <v>239</v>
      </c>
      <c r="D3" t="s">
        <v>240</v>
      </c>
      <c r="E3" t="s">
        <v>241</v>
      </c>
    </row>
    <row r="4" spans="1:6">
      <c r="A4" t="s">
        <v>242</v>
      </c>
      <c r="F4" t="s">
        <v>243</v>
      </c>
    </row>
    <row r="5" spans="1:6">
      <c r="B5" t="s">
        <v>244</v>
      </c>
      <c r="C5" t="s">
        <v>245</v>
      </c>
      <c r="D5" t="s">
        <v>246</v>
      </c>
      <c r="E5" t="s">
        <v>247</v>
      </c>
    </row>
    <row r="6" spans="1:6">
      <c r="A6" t="s">
        <v>248</v>
      </c>
      <c r="F6" t="s">
        <v>6</v>
      </c>
    </row>
    <row r="7" spans="1:6">
      <c r="A7" t="s">
        <v>169</v>
      </c>
      <c r="B7" t="s">
        <v>169</v>
      </c>
      <c r="C7" t="s">
        <v>169</v>
      </c>
      <c r="D7" t="s">
        <v>169</v>
      </c>
      <c r="E7" t="s">
        <v>169</v>
      </c>
      <c r="F7" t="s">
        <v>169</v>
      </c>
    </row>
    <row r="8" spans="1:6">
      <c r="A8" t="s">
        <v>249</v>
      </c>
      <c r="B8" t="s">
        <v>250</v>
      </c>
      <c r="C8" t="s">
        <v>44</v>
      </c>
      <c r="D8" t="s">
        <v>250</v>
      </c>
      <c r="E8" t="s">
        <v>41</v>
      </c>
      <c r="F8" t="s">
        <v>12</v>
      </c>
    </row>
    <row r="9" spans="1:6">
      <c r="A9" t="s">
        <v>251</v>
      </c>
      <c r="B9" t="s">
        <v>15</v>
      </c>
      <c r="C9" t="s">
        <v>252</v>
      </c>
      <c r="D9" t="s">
        <v>253</v>
      </c>
      <c r="E9" t="s">
        <v>117</v>
      </c>
      <c r="F9" t="s">
        <v>18</v>
      </c>
    </row>
    <row r="10" spans="1:6">
      <c r="A10" t="s">
        <v>254</v>
      </c>
      <c r="B10" t="s">
        <v>255</v>
      </c>
      <c r="C10" t="s">
        <v>256</v>
      </c>
      <c r="D10" t="s">
        <v>21</v>
      </c>
      <c r="E10" t="s">
        <v>257</v>
      </c>
      <c r="F10" t="s">
        <v>24</v>
      </c>
    </row>
    <row r="11" spans="1:6">
      <c r="A11" t="s">
        <v>258</v>
      </c>
      <c r="B11" t="s">
        <v>259</v>
      </c>
      <c r="C11" t="s">
        <v>49</v>
      </c>
      <c r="D11" t="s">
        <v>48</v>
      </c>
      <c r="E11" t="s">
        <v>260</v>
      </c>
      <c r="F11" t="s">
        <v>30</v>
      </c>
    </row>
    <row r="12" spans="1:6">
      <c r="A12" t="s">
        <v>261</v>
      </c>
      <c r="B12" t="s">
        <v>99</v>
      </c>
      <c r="C12" t="s">
        <v>41</v>
      </c>
      <c r="D12" t="s">
        <v>109</v>
      </c>
      <c r="E12" t="s">
        <v>99</v>
      </c>
      <c r="F12" t="s">
        <v>36</v>
      </c>
    </row>
    <row r="13" spans="1:6">
      <c r="A13" t="s">
        <v>262</v>
      </c>
      <c r="B13" t="s">
        <v>263</v>
      </c>
      <c r="C13" t="s">
        <v>41</v>
      </c>
      <c r="D13" t="s">
        <v>39</v>
      </c>
      <c r="E13" t="s">
        <v>139</v>
      </c>
      <c r="F13" t="s">
        <v>42</v>
      </c>
    </row>
    <row r="14" spans="1:6">
      <c r="A14" t="s">
        <v>132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</row>
    <row r="15" spans="1:6">
      <c r="A15" t="s">
        <v>264</v>
      </c>
      <c r="B15" t="s">
        <v>265</v>
      </c>
      <c r="C15" t="s">
        <v>180</v>
      </c>
      <c r="D15" t="s">
        <v>49</v>
      </c>
      <c r="E15" t="s">
        <v>266</v>
      </c>
      <c r="F15" t="s">
        <v>50</v>
      </c>
    </row>
    <row r="16" spans="1:6">
      <c r="A16" t="s">
        <v>267</v>
      </c>
      <c r="B16" t="s">
        <v>53</v>
      </c>
      <c r="C16" t="s">
        <v>44</v>
      </c>
      <c r="D16" t="s">
        <v>268</v>
      </c>
      <c r="E16" t="s">
        <v>44</v>
      </c>
      <c r="F16" t="s">
        <v>54</v>
      </c>
    </row>
    <row r="17" spans="1:6">
      <c r="A17" t="s">
        <v>269</v>
      </c>
      <c r="B17" t="s">
        <v>57</v>
      </c>
      <c r="C17" t="s">
        <v>139</v>
      </c>
      <c r="D17" t="s">
        <v>33</v>
      </c>
      <c r="E17" t="s">
        <v>33</v>
      </c>
      <c r="F17" t="s">
        <v>58</v>
      </c>
    </row>
    <row r="18" spans="1:6">
      <c r="A18" t="s">
        <v>270</v>
      </c>
      <c r="B18" t="s">
        <v>271</v>
      </c>
      <c r="C18" t="s">
        <v>180</v>
      </c>
      <c r="D18" t="s">
        <v>272</v>
      </c>
      <c r="E18" t="s">
        <v>28</v>
      </c>
      <c r="F18" t="s">
        <v>64</v>
      </c>
    </row>
    <row r="19" spans="1:6">
      <c r="A19" t="s">
        <v>273</v>
      </c>
      <c r="B19" t="s">
        <v>274</v>
      </c>
      <c r="C19" t="s">
        <v>44</v>
      </c>
      <c r="D19" t="s">
        <v>88</v>
      </c>
      <c r="E19" t="s">
        <v>44</v>
      </c>
      <c r="F19" t="s">
        <v>67</v>
      </c>
    </row>
    <row r="20" spans="1:6">
      <c r="A20" t="s">
        <v>275</v>
      </c>
      <c r="B20" t="s">
        <v>276</v>
      </c>
      <c r="C20" t="s">
        <v>99</v>
      </c>
      <c r="D20" t="s">
        <v>71</v>
      </c>
      <c r="E20" t="s">
        <v>44</v>
      </c>
      <c r="F20" t="s">
        <v>72</v>
      </c>
    </row>
    <row r="21" spans="1:6">
      <c r="A21" t="s">
        <v>277</v>
      </c>
      <c r="B21" t="s">
        <v>278</v>
      </c>
      <c r="C21" t="s">
        <v>253</v>
      </c>
      <c r="D21" t="s">
        <v>279</v>
      </c>
      <c r="E21" t="s">
        <v>77</v>
      </c>
      <c r="F21" t="s">
        <v>78</v>
      </c>
    </row>
    <row r="22" spans="1:6">
      <c r="A22" t="s">
        <v>280</v>
      </c>
      <c r="B22" t="s">
        <v>281</v>
      </c>
      <c r="C22" t="s">
        <v>282</v>
      </c>
      <c r="D22" t="s">
        <v>44</v>
      </c>
      <c r="E22" t="s">
        <v>44</v>
      </c>
      <c r="F22" t="s">
        <v>81</v>
      </c>
    </row>
    <row r="23" spans="1:6">
      <c r="A23" t="s">
        <v>283</v>
      </c>
      <c r="B23" t="s">
        <v>157</v>
      </c>
      <c r="C23" t="s">
        <v>44</v>
      </c>
      <c r="D23" t="s">
        <v>41</v>
      </c>
      <c r="E23" t="s">
        <v>40</v>
      </c>
      <c r="F23" t="s">
        <v>83</v>
      </c>
    </row>
    <row r="24" spans="1:6">
      <c r="A24" t="s">
        <v>284</v>
      </c>
      <c r="B24" t="s">
        <v>88</v>
      </c>
      <c r="C24" t="s">
        <v>44</v>
      </c>
      <c r="D24" t="s">
        <v>44</v>
      </c>
      <c r="E24" t="s">
        <v>90</v>
      </c>
      <c r="F24" t="s">
        <v>91</v>
      </c>
    </row>
    <row r="25" spans="1:6">
      <c r="A25" t="s">
        <v>285</v>
      </c>
      <c r="B25" t="s">
        <v>286</v>
      </c>
      <c r="C25" t="s">
        <v>44</v>
      </c>
      <c r="D25" t="s">
        <v>44</v>
      </c>
      <c r="E25" t="s">
        <v>33</v>
      </c>
      <c r="F25" t="s">
        <v>94</v>
      </c>
    </row>
    <row r="26" spans="1:6">
      <c r="A26" t="s">
        <v>287</v>
      </c>
      <c r="B26" t="s">
        <v>288</v>
      </c>
      <c r="C26" t="s">
        <v>44</v>
      </c>
      <c r="D26" t="s">
        <v>44</v>
      </c>
      <c r="E26" t="s">
        <v>70</v>
      </c>
      <c r="F26" t="s">
        <v>100</v>
      </c>
    </row>
    <row r="27" spans="1:6">
      <c r="A27" t="s">
        <v>163</v>
      </c>
      <c r="B27" t="s">
        <v>289</v>
      </c>
      <c r="C27" t="s">
        <v>104</v>
      </c>
      <c r="D27" t="s">
        <v>104</v>
      </c>
      <c r="E27" t="s">
        <v>44</v>
      </c>
      <c r="F27" t="s">
        <v>105</v>
      </c>
    </row>
    <row r="28" spans="1:6">
      <c r="A28" t="s">
        <v>290</v>
      </c>
      <c r="B28" t="s">
        <v>291</v>
      </c>
      <c r="C28" t="s">
        <v>99</v>
      </c>
      <c r="D28" t="s">
        <v>33</v>
      </c>
      <c r="E28" t="s">
        <v>33</v>
      </c>
      <c r="F28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baseColWidth="10" defaultRowHeight="16"/>
  <sheetData>
    <row r="1" spans="1:5">
      <c r="A1" t="s">
        <v>168</v>
      </c>
    </row>
    <row r="2" spans="1:5">
      <c r="E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E4" t="s">
        <v>6</v>
      </c>
    </row>
    <row r="5" spans="1:5">
      <c r="A5" t="s">
        <v>169</v>
      </c>
      <c r="B5" t="s">
        <v>169</v>
      </c>
      <c r="C5" t="s">
        <v>169</v>
      </c>
      <c r="D5" t="s">
        <v>169</v>
      </c>
      <c r="E5" t="s">
        <v>169</v>
      </c>
    </row>
    <row r="6" spans="1:5">
      <c r="A6" t="s">
        <v>170</v>
      </c>
      <c r="B6" t="s">
        <v>171</v>
      </c>
      <c r="C6" t="s">
        <v>44</v>
      </c>
      <c r="D6" t="s">
        <v>160</v>
      </c>
      <c r="E6" t="s">
        <v>172</v>
      </c>
    </row>
    <row r="7" spans="1:5">
      <c r="A7" t="s">
        <v>173</v>
      </c>
      <c r="B7" t="s">
        <v>174</v>
      </c>
      <c r="C7" t="s">
        <v>175</v>
      </c>
      <c r="D7" t="s">
        <v>122</v>
      </c>
      <c r="E7" t="s">
        <v>176</v>
      </c>
    </row>
    <row r="8" spans="1:5">
      <c r="A8" t="s">
        <v>177</v>
      </c>
      <c r="B8" t="s">
        <v>178</v>
      </c>
      <c r="C8" t="s">
        <v>179</v>
      </c>
      <c r="D8" t="s">
        <v>180</v>
      </c>
      <c r="E8" t="s">
        <v>181</v>
      </c>
    </row>
    <row r="9" spans="1:5">
      <c r="A9" t="s">
        <v>182</v>
      </c>
      <c r="B9" t="s">
        <v>183</v>
      </c>
      <c r="C9" t="s">
        <v>184</v>
      </c>
      <c r="D9" t="s">
        <v>185</v>
      </c>
      <c r="E9" t="s">
        <v>186</v>
      </c>
    </row>
    <row r="10" spans="1:5">
      <c r="A10" t="s">
        <v>187</v>
      </c>
      <c r="B10" t="s">
        <v>188</v>
      </c>
      <c r="C10" t="s">
        <v>11</v>
      </c>
      <c r="D10" t="s">
        <v>10</v>
      </c>
      <c r="E10" t="s">
        <v>188</v>
      </c>
    </row>
    <row r="11" spans="1:5">
      <c r="A11" t="s">
        <v>189</v>
      </c>
      <c r="B11" t="s">
        <v>113</v>
      </c>
      <c r="C11" t="s">
        <v>88</v>
      </c>
      <c r="D11" t="s">
        <v>41</v>
      </c>
      <c r="E11" t="s">
        <v>190</v>
      </c>
    </row>
    <row r="12" spans="1:5">
      <c r="A12" t="s">
        <v>132</v>
      </c>
      <c r="B12" t="s">
        <v>44</v>
      </c>
      <c r="C12" t="s">
        <v>44</v>
      </c>
      <c r="D12" t="s">
        <v>44</v>
      </c>
      <c r="E12" t="s">
        <v>45</v>
      </c>
    </row>
    <row r="13" spans="1:5">
      <c r="A13" t="s">
        <v>191</v>
      </c>
      <c r="B13" t="s">
        <v>192</v>
      </c>
      <c r="C13" t="s">
        <v>184</v>
      </c>
      <c r="D13" t="s">
        <v>185</v>
      </c>
      <c r="E13" t="s">
        <v>193</v>
      </c>
    </row>
    <row r="14" spans="1:5">
      <c r="A14" t="s">
        <v>194</v>
      </c>
      <c r="B14" t="s">
        <v>195</v>
      </c>
      <c r="C14" t="s">
        <v>44</v>
      </c>
      <c r="D14" t="s">
        <v>44</v>
      </c>
      <c r="E14" t="s">
        <v>196</v>
      </c>
    </row>
    <row r="15" spans="1:5">
      <c r="A15" t="s">
        <v>197</v>
      </c>
      <c r="B15" t="s">
        <v>198</v>
      </c>
      <c r="C15" t="s">
        <v>11</v>
      </c>
      <c r="D15" t="s">
        <v>139</v>
      </c>
      <c r="E15" t="s">
        <v>199</v>
      </c>
    </row>
    <row r="16" spans="1:5">
      <c r="A16" t="s">
        <v>200</v>
      </c>
      <c r="B16" t="s">
        <v>201</v>
      </c>
      <c r="C16" t="s">
        <v>202</v>
      </c>
      <c r="D16" t="s">
        <v>180</v>
      </c>
      <c r="E16" t="s">
        <v>203</v>
      </c>
    </row>
    <row r="17" spans="1:5">
      <c r="A17" t="s">
        <v>204</v>
      </c>
      <c r="B17" t="s">
        <v>44</v>
      </c>
      <c r="C17" t="s">
        <v>90</v>
      </c>
      <c r="D17" t="s">
        <v>44</v>
      </c>
      <c r="E17" t="s">
        <v>205</v>
      </c>
    </row>
    <row r="18" spans="1:5">
      <c r="A18" t="s">
        <v>206</v>
      </c>
      <c r="B18" t="s">
        <v>207</v>
      </c>
      <c r="C18" t="s">
        <v>208</v>
      </c>
      <c r="D18" t="s">
        <v>41</v>
      </c>
      <c r="E18" t="s">
        <v>209</v>
      </c>
    </row>
    <row r="19" spans="1:5">
      <c r="A19" t="s">
        <v>210</v>
      </c>
      <c r="B19" t="s">
        <v>121</v>
      </c>
      <c r="C19" t="s">
        <v>211</v>
      </c>
      <c r="D19" t="s">
        <v>122</v>
      </c>
      <c r="E19" t="s">
        <v>212</v>
      </c>
    </row>
    <row r="20" spans="1:5">
      <c r="A20" t="s">
        <v>213</v>
      </c>
      <c r="B20" t="s">
        <v>44</v>
      </c>
      <c r="C20" t="s">
        <v>44</v>
      </c>
      <c r="D20" t="s">
        <v>44</v>
      </c>
      <c r="E20" t="s">
        <v>54</v>
      </c>
    </row>
    <row r="21" spans="1:5">
      <c r="A21" t="s">
        <v>214</v>
      </c>
      <c r="B21" t="s">
        <v>215</v>
      </c>
      <c r="C21" t="s">
        <v>216</v>
      </c>
      <c r="D21" t="s">
        <v>139</v>
      </c>
      <c r="E21" t="s">
        <v>217</v>
      </c>
    </row>
    <row r="22" spans="1:5">
      <c r="A22" t="s">
        <v>218</v>
      </c>
      <c r="B22" t="s">
        <v>219</v>
      </c>
      <c r="C22" t="s">
        <v>220</v>
      </c>
      <c r="D22" t="s">
        <v>221</v>
      </c>
      <c r="E22" t="s">
        <v>222</v>
      </c>
    </row>
    <row r="23" spans="1:5">
      <c r="A23" t="s">
        <v>223</v>
      </c>
      <c r="B23" t="s">
        <v>224</v>
      </c>
      <c r="C23" t="s">
        <v>225</v>
      </c>
      <c r="D23" t="s">
        <v>139</v>
      </c>
      <c r="E23" t="s">
        <v>226</v>
      </c>
    </row>
    <row r="24" spans="1:5">
      <c r="A24" t="s">
        <v>227</v>
      </c>
      <c r="B24" t="s">
        <v>109</v>
      </c>
      <c r="C24" t="s">
        <v>41</v>
      </c>
      <c r="D24" t="s">
        <v>41</v>
      </c>
      <c r="E24" t="s">
        <v>228</v>
      </c>
    </row>
    <row r="25" spans="1:5">
      <c r="A25" t="s">
        <v>229</v>
      </c>
      <c r="B25" t="s">
        <v>230</v>
      </c>
      <c r="C25" t="s">
        <v>231</v>
      </c>
      <c r="D25" t="s">
        <v>232</v>
      </c>
      <c r="E25" t="s">
        <v>233</v>
      </c>
    </row>
    <row r="26" spans="1:5">
      <c r="A26" t="s">
        <v>234</v>
      </c>
      <c r="B26" t="s">
        <v>235</v>
      </c>
      <c r="C26" t="s">
        <v>236</v>
      </c>
      <c r="D26" t="s">
        <v>139</v>
      </c>
      <c r="E26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F26"/>
    </sheetView>
  </sheetViews>
  <sheetFormatPr baseColWidth="10" defaultRowHeight="16"/>
  <sheetData>
    <row r="1" spans="1:5">
      <c r="A1" t="s">
        <v>111</v>
      </c>
    </row>
    <row r="2" spans="1:5">
      <c r="E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E4" t="s">
        <v>6</v>
      </c>
    </row>
    <row r="5" spans="1:5">
      <c r="A5" t="s">
        <v>7</v>
      </c>
      <c r="B5" t="s">
        <v>7</v>
      </c>
      <c r="C5" t="s">
        <v>7</v>
      </c>
      <c r="D5" t="s">
        <v>7</v>
      </c>
      <c r="E5" t="s">
        <v>7</v>
      </c>
    </row>
    <row r="6" spans="1:5">
      <c r="A6" t="s">
        <v>112</v>
      </c>
      <c r="B6" t="s">
        <v>113</v>
      </c>
      <c r="C6" t="s">
        <v>88</v>
      </c>
      <c r="D6" t="s">
        <v>11</v>
      </c>
      <c r="E6" t="s">
        <v>114</v>
      </c>
    </row>
    <row r="7" spans="1:5">
      <c r="A7" t="s">
        <v>115</v>
      </c>
      <c r="B7" t="s">
        <v>116</v>
      </c>
      <c r="C7" t="s">
        <v>15</v>
      </c>
      <c r="D7" t="s">
        <v>117</v>
      </c>
      <c r="E7" t="s">
        <v>118</v>
      </c>
    </row>
    <row r="8" spans="1:5">
      <c r="A8" t="s">
        <v>119</v>
      </c>
      <c r="B8" t="s">
        <v>120</v>
      </c>
      <c r="C8" t="s">
        <v>121</v>
      </c>
      <c r="D8" t="s">
        <v>122</v>
      </c>
      <c r="E8" t="s">
        <v>123</v>
      </c>
    </row>
    <row r="9" spans="1:5">
      <c r="A9" t="s">
        <v>124</v>
      </c>
      <c r="B9" t="s">
        <v>125</v>
      </c>
      <c r="C9" t="s">
        <v>126</v>
      </c>
      <c r="D9" t="s">
        <v>48</v>
      </c>
      <c r="E9" t="s">
        <v>30</v>
      </c>
    </row>
    <row r="10" spans="1:5">
      <c r="A10" t="s">
        <v>127</v>
      </c>
      <c r="B10" t="s">
        <v>108</v>
      </c>
      <c r="C10" t="s">
        <v>128</v>
      </c>
      <c r="D10" t="s">
        <v>35</v>
      </c>
      <c r="E10" t="s">
        <v>129</v>
      </c>
    </row>
    <row r="11" spans="1:5">
      <c r="A11" t="s">
        <v>130</v>
      </c>
      <c r="B11" t="s">
        <v>39</v>
      </c>
      <c r="C11" t="s">
        <v>41</v>
      </c>
      <c r="D11" t="s">
        <v>41</v>
      </c>
      <c r="E11" t="s">
        <v>131</v>
      </c>
    </row>
    <row r="12" spans="1:5">
      <c r="A12" t="s">
        <v>132</v>
      </c>
      <c r="B12" t="s">
        <v>44</v>
      </c>
      <c r="C12" t="s">
        <v>44</v>
      </c>
      <c r="D12" t="s">
        <v>44</v>
      </c>
      <c r="E12" t="s">
        <v>45</v>
      </c>
    </row>
    <row r="13" spans="1:5">
      <c r="A13" t="s">
        <v>133</v>
      </c>
      <c r="B13" t="s">
        <v>134</v>
      </c>
      <c r="C13" t="s">
        <v>135</v>
      </c>
      <c r="D13" t="s">
        <v>29</v>
      </c>
      <c r="E13" t="s">
        <v>50</v>
      </c>
    </row>
    <row r="14" spans="1:5">
      <c r="A14" t="s">
        <v>136</v>
      </c>
      <c r="B14" t="s">
        <v>53</v>
      </c>
      <c r="C14" t="s">
        <v>44</v>
      </c>
      <c r="D14" t="s">
        <v>44</v>
      </c>
      <c r="E14" t="s">
        <v>54</v>
      </c>
    </row>
    <row r="15" spans="1:5">
      <c r="A15" t="s">
        <v>137</v>
      </c>
      <c r="B15" t="s">
        <v>138</v>
      </c>
      <c r="C15" t="s">
        <v>139</v>
      </c>
      <c r="D15" t="s">
        <v>139</v>
      </c>
      <c r="E15" t="s">
        <v>140</v>
      </c>
    </row>
    <row r="16" spans="1:5">
      <c r="A16" t="s">
        <v>141</v>
      </c>
      <c r="B16" t="s">
        <v>142</v>
      </c>
      <c r="C16" t="s">
        <v>143</v>
      </c>
      <c r="D16" t="s">
        <v>144</v>
      </c>
      <c r="E16" t="s">
        <v>145</v>
      </c>
    </row>
    <row r="17" spans="1:5">
      <c r="A17" t="s">
        <v>146</v>
      </c>
      <c r="B17" t="s">
        <v>44</v>
      </c>
      <c r="C17" t="s">
        <v>41</v>
      </c>
      <c r="D17" t="s">
        <v>44</v>
      </c>
      <c r="E17" t="s">
        <v>67</v>
      </c>
    </row>
    <row r="18" spans="1:5">
      <c r="A18" t="s">
        <v>147</v>
      </c>
      <c r="B18" t="s">
        <v>148</v>
      </c>
      <c r="C18" t="s">
        <v>149</v>
      </c>
      <c r="D18" t="s">
        <v>44</v>
      </c>
      <c r="E18" t="s">
        <v>150</v>
      </c>
    </row>
    <row r="19" spans="1:5">
      <c r="A19" t="s">
        <v>151</v>
      </c>
      <c r="B19" t="s">
        <v>152</v>
      </c>
      <c r="C19" t="s">
        <v>153</v>
      </c>
      <c r="D19" t="s">
        <v>77</v>
      </c>
      <c r="E19" t="s">
        <v>154</v>
      </c>
    </row>
    <row r="20" spans="1:5">
      <c r="A20" t="s">
        <v>155</v>
      </c>
      <c r="B20" t="s">
        <v>44</v>
      </c>
      <c r="C20" t="s">
        <v>44</v>
      </c>
      <c r="D20" t="s">
        <v>44</v>
      </c>
      <c r="E20" t="s">
        <v>81</v>
      </c>
    </row>
    <row r="21" spans="1:5">
      <c r="A21" t="s">
        <v>156</v>
      </c>
      <c r="B21" t="s">
        <v>40</v>
      </c>
      <c r="C21" t="s">
        <v>157</v>
      </c>
      <c r="D21" t="s">
        <v>41</v>
      </c>
      <c r="E21" t="s">
        <v>158</v>
      </c>
    </row>
    <row r="22" spans="1:5">
      <c r="A22" t="s">
        <v>159</v>
      </c>
      <c r="B22" t="s">
        <v>88</v>
      </c>
      <c r="C22" t="s">
        <v>89</v>
      </c>
      <c r="D22" t="s">
        <v>160</v>
      </c>
      <c r="E22" t="s">
        <v>91</v>
      </c>
    </row>
    <row r="23" spans="1:5">
      <c r="A23" t="s">
        <v>161</v>
      </c>
      <c r="B23" t="s">
        <v>108</v>
      </c>
      <c r="C23" t="s">
        <v>129</v>
      </c>
      <c r="D23" t="s">
        <v>35</v>
      </c>
      <c r="E23" t="s">
        <v>129</v>
      </c>
    </row>
    <row r="24" spans="1:5">
      <c r="A24" t="s">
        <v>162</v>
      </c>
      <c r="B24" t="s">
        <v>70</v>
      </c>
      <c r="C24" t="s">
        <v>99</v>
      </c>
      <c r="D24" t="s">
        <v>98</v>
      </c>
      <c r="E24" t="s">
        <v>100</v>
      </c>
    </row>
    <row r="25" spans="1:5">
      <c r="A25" t="s">
        <v>163</v>
      </c>
      <c r="B25" t="s">
        <v>164</v>
      </c>
      <c r="C25" t="s">
        <v>104</v>
      </c>
      <c r="D25" t="s">
        <v>104</v>
      </c>
      <c r="E25" t="s">
        <v>165</v>
      </c>
    </row>
    <row r="26" spans="1:5">
      <c r="A26" t="s">
        <v>166</v>
      </c>
      <c r="B26" t="s">
        <v>167</v>
      </c>
      <c r="C26" t="s">
        <v>128</v>
      </c>
      <c r="D26" t="s">
        <v>99</v>
      </c>
      <c r="E2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career_5years</vt:lpstr>
      <vt:lpstr>cluster_career5years</vt:lpstr>
      <vt:lpstr>sector_grad</vt:lpstr>
      <vt:lpstr>caareer10year</vt:lpstr>
      <vt:lpstr>careertype_grad</vt:lpstr>
      <vt:lpstr>sector10years</vt:lpstr>
      <vt:lpstr>sector5years</vt:lpstr>
      <vt:lpstr>career_5data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melanieshimano@gmail.com</dc:creator>
  <cp:lastModifiedBy>melanieshimano@gmail.com</cp:lastModifiedBy>
  <dcterms:created xsi:type="dcterms:W3CDTF">2020-03-06T19:41:51Z</dcterms:created>
  <dcterms:modified xsi:type="dcterms:W3CDTF">2020-03-09T14:29:24Z</dcterms:modified>
</cp:coreProperties>
</file>