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elanieshimano/Desktop/"/>
    </mc:Choice>
  </mc:AlternateContent>
  <xr:revisionPtr revIDLastSave="0" documentId="13_ncr:9_{A95AD081-3968-374D-ADA7-EDF14A3A188E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sector_grad" sheetId="1" r:id="rId1"/>
    <sheet name="sector_5yrs" sheetId="2" r:id="rId2"/>
    <sheet name="career_10yrs" sheetId="6" r:id="rId3"/>
    <sheet name="career_grad" sheetId="4" r:id="rId4"/>
    <sheet name="career_5yrs" sheetId="5" r:id="rId5"/>
    <sheet name="sector_10yrs" sheetId="3" r:id="rId6"/>
  </sheets>
  <definedNames>
    <definedName name="cluster">sector_5yrs!$A$12:$Q$35</definedName>
    <definedName name="solver_adj" localSheetId="1" hidden="1">sector_5yrs!$D$3:$D$5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itr" localSheetId="1" hidden="1">2147483647</definedName>
    <definedName name="solver_lhs1" localSheetId="1" hidden="1">sector_5yrs!$D$3:$D$5</definedName>
    <definedName name="solver_lhs2" localSheetId="1" hidden="1">sector_5yrs!$D$3:$D$5</definedName>
    <definedName name="solver_lhs3" localSheetId="1" hidden="1">sector_5yrs!$D$3:$D$5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3</definedName>
    <definedName name="solver_opt" localSheetId="1" hidden="1">sector_5yrs!$U$5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4</definedName>
    <definedName name="solver_rel3" localSheetId="1" hidden="1">3</definedName>
    <definedName name="solver_rhs1" localSheetId="1" hidden="1">21</definedName>
    <definedName name="solver_rhs2" localSheetId="1" hidden="1">integer</definedName>
    <definedName name="solver_rhs3" localSheetId="1" hidden="1">1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3" i="2" l="1"/>
  <c r="E4" i="2"/>
  <c r="E5" i="2"/>
  <c r="E3" i="2"/>
  <c r="D10" i="2" l="1"/>
  <c r="E10" i="2"/>
  <c r="F10" i="2"/>
  <c r="G10" i="2"/>
  <c r="H10" i="2"/>
  <c r="I10" i="2"/>
  <c r="J10" i="2"/>
  <c r="K10" i="2"/>
  <c r="L10" i="2"/>
  <c r="D9" i="2"/>
  <c r="M18" i="2" s="1"/>
  <c r="E9" i="2"/>
  <c r="F9" i="2"/>
  <c r="N15" i="2" s="1"/>
  <c r="G9" i="2"/>
  <c r="H9" i="2"/>
  <c r="O18" i="2" s="1"/>
  <c r="I9" i="2"/>
  <c r="J9" i="2"/>
  <c r="P15" i="2" s="1"/>
  <c r="K9" i="2"/>
  <c r="L9" i="2"/>
  <c r="Q25" i="2" s="1"/>
  <c r="C10" i="2"/>
  <c r="C9" i="2"/>
  <c r="Q34" i="2" l="1"/>
  <c r="J3" i="2" s="1"/>
  <c r="O34" i="2"/>
  <c r="H3" i="2" s="1"/>
  <c r="M34" i="2"/>
  <c r="P32" i="2"/>
  <c r="N32" i="2"/>
  <c r="Q30" i="2"/>
  <c r="O30" i="2"/>
  <c r="M30" i="2"/>
  <c r="P28" i="2"/>
  <c r="N28" i="2"/>
  <c r="Q26" i="2"/>
  <c r="J4" i="2" s="1"/>
  <c r="O26" i="2"/>
  <c r="H4" i="2" s="1"/>
  <c r="M26" i="2"/>
  <c r="O25" i="2"/>
  <c r="M25" i="2"/>
  <c r="P23" i="2"/>
  <c r="N23" i="2"/>
  <c r="Q21" i="2"/>
  <c r="O21" i="2"/>
  <c r="M21" i="2"/>
  <c r="P19" i="2"/>
  <c r="N19" i="2"/>
  <c r="Q17" i="2"/>
  <c r="J5" i="2" s="1"/>
  <c r="O17" i="2"/>
  <c r="H5" i="2" s="1"/>
  <c r="M17" i="2"/>
  <c r="P35" i="2"/>
  <c r="N35" i="2"/>
  <c r="Q33" i="2"/>
  <c r="O33" i="2"/>
  <c r="M33" i="2"/>
  <c r="P31" i="2"/>
  <c r="N31" i="2"/>
  <c r="Q29" i="2"/>
  <c r="O29" i="2"/>
  <c r="M29" i="2"/>
  <c r="P27" i="2"/>
  <c r="N27" i="2"/>
  <c r="Q24" i="2"/>
  <c r="O24" i="2"/>
  <c r="M24" i="2"/>
  <c r="P22" i="2"/>
  <c r="N22" i="2"/>
  <c r="Q20" i="2"/>
  <c r="O20" i="2"/>
  <c r="M20" i="2"/>
  <c r="P18" i="2"/>
  <c r="N18" i="2"/>
  <c r="Q16" i="2"/>
  <c r="O16" i="2"/>
  <c r="M16" i="2"/>
  <c r="O15" i="2"/>
  <c r="M15" i="2"/>
  <c r="P34" i="2"/>
  <c r="I3" i="2" s="1"/>
  <c r="N34" i="2"/>
  <c r="G3" i="2" s="1"/>
  <c r="Q32" i="2"/>
  <c r="O32" i="2"/>
  <c r="M32" i="2"/>
  <c r="P30" i="2"/>
  <c r="N30" i="2"/>
  <c r="Q28" i="2"/>
  <c r="O28" i="2"/>
  <c r="M28" i="2"/>
  <c r="P26" i="2"/>
  <c r="I4" i="2" s="1"/>
  <c r="N26" i="2"/>
  <c r="P25" i="2"/>
  <c r="N25" i="2"/>
  <c r="Q23" i="2"/>
  <c r="O23" i="2"/>
  <c r="M23" i="2"/>
  <c r="P21" i="2"/>
  <c r="N21" i="2"/>
  <c r="Q19" i="2"/>
  <c r="O19" i="2"/>
  <c r="M19" i="2"/>
  <c r="P17" i="2"/>
  <c r="I5" i="2" s="1"/>
  <c r="N17" i="2"/>
  <c r="Q15" i="2"/>
  <c r="Q35" i="2"/>
  <c r="O35" i="2"/>
  <c r="M35" i="2"/>
  <c r="P33" i="2"/>
  <c r="N33" i="2"/>
  <c r="Q31" i="2"/>
  <c r="O31" i="2"/>
  <c r="M31" i="2"/>
  <c r="P29" i="2"/>
  <c r="N29" i="2"/>
  <c r="F5" i="2" s="1"/>
  <c r="Q27" i="2"/>
  <c r="O27" i="2"/>
  <c r="M27" i="2"/>
  <c r="P24" i="2"/>
  <c r="N24" i="2"/>
  <c r="Q22" i="2"/>
  <c r="O22" i="2"/>
  <c r="M22" i="2"/>
  <c r="P20" i="2"/>
  <c r="N20" i="2"/>
  <c r="Q18" i="2"/>
  <c r="P16" i="2"/>
  <c r="N16" i="2"/>
  <c r="R17" i="2" l="1"/>
  <c r="R33" i="2"/>
  <c r="R30" i="2"/>
  <c r="R27" i="2"/>
  <c r="R24" i="2"/>
  <c r="R21" i="2"/>
  <c r="R18" i="2"/>
  <c r="R34" i="2"/>
  <c r="R31" i="2"/>
  <c r="R28" i="2"/>
  <c r="R15" i="2"/>
  <c r="R25" i="2"/>
  <c r="R22" i="2"/>
  <c r="R19" i="2"/>
  <c r="R35" i="2"/>
  <c r="R32" i="2"/>
  <c r="R16" i="2"/>
  <c r="R29" i="2"/>
  <c r="R23" i="2"/>
  <c r="R20" i="2"/>
  <c r="R26" i="2"/>
  <c r="G4" i="2"/>
  <c r="G5" i="2"/>
  <c r="T18" i="2" s="1"/>
  <c r="F4" i="2"/>
  <c r="S21" i="2" s="1"/>
  <c r="S33" i="2" l="1"/>
  <c r="S17" i="2"/>
  <c r="T24" i="2"/>
  <c r="T20" i="2"/>
  <c r="S15" i="2"/>
  <c r="T21" i="2"/>
  <c r="U21" i="2" s="1"/>
  <c r="V21" i="2" s="1"/>
  <c r="T27" i="2"/>
  <c r="S20" i="2"/>
  <c r="U20" i="2" s="1"/>
  <c r="V20" i="2" s="1"/>
  <c r="T17" i="2"/>
  <c r="U17" i="2" s="1"/>
  <c r="V17" i="2" s="1"/>
  <c r="T19" i="2"/>
  <c r="S27" i="2"/>
  <c r="U27" i="2" s="1"/>
  <c r="V27" i="2" s="1"/>
  <c r="T33" i="2"/>
  <c r="U33" i="2" s="1"/>
  <c r="V33" i="2" s="1"/>
  <c r="T15" i="2"/>
  <c r="T35" i="2"/>
  <c r="T30" i="2"/>
  <c r="S30" i="2"/>
  <c r="U30" i="2" s="1"/>
  <c r="V30" i="2" s="1"/>
  <c r="T29" i="2"/>
  <c r="T28" i="2"/>
  <c r="T31" i="2"/>
  <c r="T26" i="2"/>
  <c r="S32" i="2"/>
  <c r="S16" i="2"/>
  <c r="S23" i="2"/>
  <c r="S26" i="2"/>
  <c r="U26" i="2" s="1"/>
  <c r="V26" i="2" s="1"/>
  <c r="S29" i="2"/>
  <c r="U29" i="2" s="1"/>
  <c r="V29" i="2" s="1"/>
  <c r="S28" i="2"/>
  <c r="U28" i="2" s="1"/>
  <c r="V28" i="2" s="1"/>
  <c r="S35" i="2"/>
  <c r="S19" i="2"/>
  <c r="S22" i="2"/>
  <c r="S25" i="2"/>
  <c r="S24" i="2"/>
  <c r="U24" i="2" s="1"/>
  <c r="V24" i="2" s="1"/>
  <c r="S31" i="2"/>
  <c r="U31" i="2" s="1"/>
  <c r="V31" i="2" s="1"/>
  <c r="S34" i="2"/>
  <c r="S18" i="2"/>
  <c r="U18" i="2" s="1"/>
  <c r="V18" i="2" s="1"/>
  <c r="T25" i="2"/>
  <c r="T32" i="2"/>
  <c r="T16" i="2"/>
  <c r="T23" i="2"/>
  <c r="T22" i="2"/>
  <c r="U22" i="2" s="1"/>
  <c r="V22" i="2" s="1"/>
  <c r="T34" i="2"/>
  <c r="U34" i="2" s="1"/>
  <c r="V34" i="2" s="1"/>
  <c r="U15" i="2"/>
  <c r="V15" i="2" s="1"/>
  <c r="X15" i="2" s="1"/>
  <c r="U32" i="2" l="1"/>
  <c r="V32" i="2" s="1"/>
  <c r="U19" i="2"/>
  <c r="V19" i="2" s="1"/>
  <c r="U16" i="2"/>
  <c r="V16" i="2" s="1"/>
  <c r="U25" i="2"/>
  <c r="V25" i="2" s="1"/>
  <c r="U35" i="2"/>
  <c r="V35" i="2" s="1"/>
  <c r="U23" i="2"/>
  <c r="V23" i="2" s="1"/>
  <c r="U5" i="2" l="1"/>
</calcChain>
</file>

<file path=xl/sharedStrings.xml><?xml version="1.0" encoding="utf-8"?>
<sst xmlns="http://purl.oclc.org/ooxml/spreadsheetml/main" count="613" uniqueCount="324">
  <si>
    <t>Sector Upon Graduation (N=1,453)</t>
  </si>
  <si>
    <t>Not found/Insufficient</t>
  </si>
  <si>
    <t>Academia</t>
  </si>
  <si>
    <t>For-Profit</t>
  </si>
  <si>
    <t>Government</t>
  </si>
  <si>
    <t>Nonprofit</t>
  </si>
  <si>
    <t>info</t>
  </si>
  <si>
    <t>Biochemistry and Molecular Biology</t>
  </si>
  <si>
    <t>3 7</t>
  </si>
  <si>
    <t>4 9</t>
  </si>
  <si>
    <t>12 28</t>
  </si>
  <si>
    <t>Biochemistry, Cellular and Molecular Biology</t>
  </si>
  <si>
    <t>14 8</t>
  </si>
  <si>
    <t>16 10</t>
  </si>
  <si>
    <t>11 7</t>
  </si>
  <si>
    <t>48 29</t>
  </si>
  <si>
    <t>Biological Chemistry</t>
  </si>
  <si>
    <t>10 7</t>
  </si>
  <si>
    <t>14 9</t>
  </si>
  <si>
    <t>48 32</t>
  </si>
  <si>
    <t>Biomedical Engineering</t>
  </si>
  <si>
    <t>12 11</t>
  </si>
  <si>
    <t>6 6</t>
  </si>
  <si>
    <t>27 26</t>
  </si>
  <si>
    <t>Biophysics &amp; Program in Molecular Biophysics</t>
  </si>
  <si>
    <t>4 7</t>
  </si>
  <si>
    <t>3 5</t>
  </si>
  <si>
    <t>14 23</t>
  </si>
  <si>
    <t>Biostatistics</t>
  </si>
  <si>
    <t>9 18</t>
  </si>
  <si>
    <t>5 10</t>
  </si>
  <si>
    <t>1 2</t>
  </si>
  <si>
    <t>8 16</t>
  </si>
  <si>
    <t>Cell Biology</t>
  </si>
  <si>
    <t>0 0</t>
  </si>
  <si>
    <t>1 100</t>
  </si>
  <si>
    <t>Cellular and Molecular Medicine</t>
  </si>
  <si>
    <t>8 8</t>
  </si>
  <si>
    <t>3 3</t>
  </si>
  <si>
    <t>28 29</t>
  </si>
  <si>
    <t>Cellular and Molecular Physiology</t>
  </si>
  <si>
    <t>1 10</t>
  </si>
  <si>
    <t>5 50</t>
  </si>
  <si>
    <t>Chemical and Biomolecular Engineering</t>
  </si>
  <si>
    <t>14 26</t>
  </si>
  <si>
    <t>12 22</t>
  </si>
  <si>
    <t>Chemistry</t>
  </si>
  <si>
    <t>4 4</t>
  </si>
  <si>
    <t>16 14</t>
  </si>
  <si>
    <t>Clinical Investigation</t>
  </si>
  <si>
    <t>28 68</t>
  </si>
  <si>
    <t>Environmental Health &amp; Engineering</t>
  </si>
  <si>
    <t>4 6</t>
  </si>
  <si>
    <t>8 13</t>
  </si>
  <si>
    <t>28 44</t>
  </si>
  <si>
    <t>Epidemiology</t>
  </si>
  <si>
    <t>6 3</t>
  </si>
  <si>
    <t>67 35</t>
  </si>
  <si>
    <t>Functional Anatomy and Evolution</t>
  </si>
  <si>
    <t>6 55</t>
  </si>
  <si>
    <t>Human Genetics and Molecular Biology</t>
  </si>
  <si>
    <t>19 37</t>
  </si>
  <si>
    <t>Immunology</t>
  </si>
  <si>
    <t>2 5</t>
  </si>
  <si>
    <t>1 3</t>
  </si>
  <si>
    <t>12 32</t>
  </si>
  <si>
    <t>Molecular Microbiology and Immunology</t>
  </si>
  <si>
    <t>16 27</t>
  </si>
  <si>
    <t>Neuroscience</t>
  </si>
  <si>
    <t>2 3</t>
  </si>
  <si>
    <t>28 39</t>
  </si>
  <si>
    <t>Pathobiology</t>
  </si>
  <si>
    <t>1 4</t>
  </si>
  <si>
    <t>9 39</t>
  </si>
  <si>
    <t>Pharmacology and Molecular Sciences</t>
  </si>
  <si>
    <t>10 17</t>
  </si>
  <si>
    <t>6 10</t>
  </si>
  <si>
    <t>14 24</t>
  </si>
  <si>
    <t>Sector Five Years After Graduation (N=1,453)</t>
  </si>
  <si>
    <t>9 21</t>
  </si>
  <si>
    <t>14 33</t>
  </si>
  <si>
    <t>13 8</t>
  </si>
  <si>
    <t>52 31</t>
  </si>
  <si>
    <t>17 11</t>
  </si>
  <si>
    <t>8 5</t>
  </si>
  <si>
    <t>46 31</t>
  </si>
  <si>
    <t>7 12</t>
  </si>
  <si>
    <t>15 25</t>
  </si>
  <si>
    <t>15 31</t>
  </si>
  <si>
    <t>Cell Biology 0 0</t>
  </si>
  <si>
    <t>2 4</t>
  </si>
  <si>
    <t>13 24</t>
  </si>
  <si>
    <t>26 23</t>
  </si>
  <si>
    <t>29 46</t>
  </si>
  <si>
    <t>66 34</t>
  </si>
  <si>
    <t>8 15</t>
  </si>
  <si>
    <t>17 33</t>
  </si>
  <si>
    <t>3 8</t>
  </si>
  <si>
    <t>Pathobiology 7 30</t>
  </si>
  <si>
    <t>6 26</t>
  </si>
  <si>
    <t>Sector Ten Years After Graduation (N=1,240)</t>
  </si>
  <si>
    <t>N  %</t>
  </si>
  <si>
    <t>Biochemistry and Molecular Biology 9 23</t>
  </si>
  <si>
    <t>15 38</t>
  </si>
  <si>
    <t>12 31</t>
  </si>
  <si>
    <t>Biochemistry, Cellular and Molecular Biology 51 34</t>
  </si>
  <si>
    <t>30 20</t>
  </si>
  <si>
    <t>13 9</t>
  </si>
  <si>
    <t>47 32</t>
  </si>
  <si>
    <t>Biological Chemistry 47 38</t>
  </si>
  <si>
    <t>23 19</t>
  </si>
  <si>
    <t>8 7</t>
  </si>
  <si>
    <t>2 2</t>
  </si>
  <si>
    <t>43 35</t>
  </si>
  <si>
    <t>Biomedical Engineering 29 33</t>
  </si>
  <si>
    <t>25 29</t>
  </si>
  <si>
    <t>5 6</t>
  </si>
  <si>
    <t>6 7</t>
  </si>
  <si>
    <t>22 25</t>
  </si>
  <si>
    <t>Biophysics &amp; Program in Molecular Biophysics 16 36</t>
  </si>
  <si>
    <t>11 24</t>
  </si>
  <si>
    <t>Biostatistics 18 42</t>
  </si>
  <si>
    <t>13 30</t>
  </si>
  <si>
    <t>Cellular and Molecular Medicine 25 30</t>
  </si>
  <si>
    <t>20 24</t>
  </si>
  <si>
    <t>27 33</t>
  </si>
  <si>
    <t>Cellular and Molecular Physiology 3 33</t>
  </si>
  <si>
    <t>1 11</t>
  </si>
  <si>
    <t>5 56</t>
  </si>
  <si>
    <t>Chemical and Biomolecular Engineering 11 24</t>
  </si>
  <si>
    <t>18 40</t>
  </si>
  <si>
    <t>10 22</t>
  </si>
  <si>
    <t>Chemistry 16 16</t>
  </si>
  <si>
    <t>40 41</t>
  </si>
  <si>
    <t>13 13</t>
  </si>
  <si>
    <t>26 27</t>
  </si>
  <si>
    <t>Clinical Investigation 11 28</t>
  </si>
  <si>
    <t>27 69</t>
  </si>
  <si>
    <t>Environmental Health &amp; Engineering 14 26</t>
  </si>
  <si>
    <t>6 11</t>
  </si>
  <si>
    <t>5 9</t>
  </si>
  <si>
    <t>27 51</t>
  </si>
  <si>
    <t>Epidemiology 57 36</t>
  </si>
  <si>
    <t>19 12</t>
  </si>
  <si>
    <t>59 37</t>
  </si>
  <si>
    <t>Functional Anatomy and Evolution 5 50</t>
  </si>
  <si>
    <t>Human Genetics and Molecular Biology 13 28</t>
  </si>
  <si>
    <t>9 20</t>
  </si>
  <si>
    <t>6 13</t>
  </si>
  <si>
    <t>16 35</t>
  </si>
  <si>
    <t>Immunology 12 39</t>
  </si>
  <si>
    <t>4 13</t>
  </si>
  <si>
    <t>3 10</t>
  </si>
  <si>
    <t>2 6</t>
  </si>
  <si>
    <t>10 32</t>
  </si>
  <si>
    <t>Molecular Microbiology and Immunology 14 27</t>
  </si>
  <si>
    <t>13 25</t>
  </si>
  <si>
    <t>10 20</t>
  </si>
  <si>
    <t>12 24</t>
  </si>
  <si>
    <t>Neuroscience 29 48</t>
  </si>
  <si>
    <t>23 38</t>
  </si>
  <si>
    <t>Pathobiology 6 33</t>
  </si>
  <si>
    <t>5 28</t>
  </si>
  <si>
    <t>1 6</t>
  </si>
  <si>
    <t>2 11</t>
  </si>
  <si>
    <t>4 22</t>
  </si>
  <si>
    <t>Pharmacology and Molecular Sciences 13 25</t>
  </si>
  <si>
    <t>20 39</t>
  </si>
  <si>
    <t>4 8</t>
  </si>
  <si>
    <t>Career Type Upon Graduation (N=1,453)</t>
  </si>
  <si>
    <t>Further</t>
  </si>
  <si>
    <t>Not</t>
  </si>
  <si>
    <t>Primarily</t>
  </si>
  <si>
    <t>Science-</t>
  </si>
  <si>
    <t>Not related</t>
  </si>
  <si>
    <t>training or</t>
  </si>
  <si>
    <t>found/Insufficient</t>
  </si>
  <si>
    <t>research</t>
  </si>
  <si>
    <t>teaching</t>
  </si>
  <si>
    <t>related</t>
  </si>
  <si>
    <t>to science</t>
  </si>
  <si>
    <t>education</t>
  </si>
  <si>
    <t>Biochemistry and Molecular Biology 20 47</t>
  </si>
  <si>
    <t>5 12</t>
  </si>
  <si>
    <t>Biochemistry, Cellular and Molecular Biology 85 51</t>
  </si>
  <si>
    <t>4 2</t>
  </si>
  <si>
    <t>2 1</t>
  </si>
  <si>
    <t>Biological Chemistry 68 46</t>
  </si>
  <si>
    <t>15 10</t>
  </si>
  <si>
    <t>5 3</t>
  </si>
  <si>
    <t>3 2</t>
  </si>
  <si>
    <t>Biomedical Engineering 32 30</t>
  </si>
  <si>
    <t>26 25</t>
  </si>
  <si>
    <t>9 9</t>
  </si>
  <si>
    <t>Biophysics &amp; Program in Molecular Biophysics 35 58</t>
  </si>
  <si>
    <t>Biostatistics 8 16</t>
  </si>
  <si>
    <t>21 43</t>
  </si>
  <si>
    <t>Cellular and Molecular Medicine 43 45</t>
  </si>
  <si>
    <t>12 13</t>
  </si>
  <si>
    <t>7 7</t>
  </si>
  <si>
    <t>Cellular and Molecular Physiology 2 20</t>
  </si>
  <si>
    <t>2 20</t>
  </si>
  <si>
    <t>Chemical and Biomolecular Engineering 18 33</t>
  </si>
  <si>
    <t>Chemistry 56 49</t>
  </si>
  <si>
    <t>19 17</t>
  </si>
  <si>
    <t>9 8</t>
  </si>
  <si>
    <t>Clinical Investigation 0 0</t>
  </si>
  <si>
    <t>11 27</t>
  </si>
  <si>
    <t>Environmental Health &amp; Engineering 11 17</t>
  </si>
  <si>
    <t>14 22</t>
  </si>
  <si>
    <t>Epidemiology 29 15</t>
  </si>
  <si>
    <t>74 39</t>
  </si>
  <si>
    <t>14 7</t>
  </si>
  <si>
    <t>Functional Anatomy and Evolution 2 18</t>
  </si>
  <si>
    <t>1 9</t>
  </si>
  <si>
    <t>2 18</t>
  </si>
  <si>
    <t>Human Genetics and Molecular Biology 19 37</t>
  </si>
  <si>
    <t>Immunology 22 59</t>
  </si>
  <si>
    <t>Molecular Microbiology and Immunology 28 47</t>
  </si>
  <si>
    <t>11 19</t>
  </si>
  <si>
    <t>Neuroscience 30 42</t>
  </si>
  <si>
    <t>9 13</t>
  </si>
  <si>
    <t>5 22</t>
  </si>
  <si>
    <t>Pharmacology and Molecular Sciences 26 45</t>
  </si>
  <si>
    <t>8 14</t>
  </si>
  <si>
    <t>Career Type Five Years After Graduation (N=1,453)</t>
  </si>
  <si>
    <t>N%  N%</t>
  </si>
  <si>
    <t>N%</t>
  </si>
  <si>
    <t>Biochemistry and Molecular Biology 10 23 6 14</t>
  </si>
  <si>
    <t>6 14</t>
  </si>
  <si>
    <t>Biochemistry, Cellular and Molecular Biology 35 21 42 25</t>
  </si>
  <si>
    <t>10 6</t>
  </si>
  <si>
    <t>Biological Chemistry 37 25 35 23</t>
  </si>
  <si>
    <t>7 5</t>
  </si>
  <si>
    <t>Biomedical Engineering 12 11 40 38</t>
  </si>
  <si>
    <t>16 15</t>
  </si>
  <si>
    <t>Biophysics &amp; Program in Molecular Biophysics 21 35 12 20</t>
  </si>
  <si>
    <t>Biostatistics 1 2 24 49</t>
  </si>
  <si>
    <t>3 6</t>
  </si>
  <si>
    <t>Cell Biology 0 0 0 0</t>
  </si>
  <si>
    <t>Cellular and Molecular Medicine 20 21 25 26</t>
  </si>
  <si>
    <t>11 12</t>
  </si>
  <si>
    <t>Cellular and Molecular Physiology 2 20 3 30</t>
  </si>
  <si>
    <t>Chemical and Biomolecular Engineering 2 4 20 37</t>
  </si>
  <si>
    <t>11 20</t>
  </si>
  <si>
    <t>Chemistry 6 5 44 39</t>
  </si>
  <si>
    <t>Clinical Investigation 0 0 11 27</t>
  </si>
  <si>
    <t>Environmental Health &amp; Engineering 2 3 18 29</t>
  </si>
  <si>
    <t>Epidemiology 1 1 90 47</t>
  </si>
  <si>
    <t>7 4</t>
  </si>
  <si>
    <t>20 10</t>
  </si>
  <si>
    <t>8 4</t>
  </si>
  <si>
    <t>Functional Anatomy and Evolution 1 9 2 18</t>
  </si>
  <si>
    <t>Human Genetics and Molecular Biology 11 21 15 29</t>
  </si>
  <si>
    <t>Immunology 11 30 9 24</t>
  </si>
  <si>
    <t>Molecular Microbiology and Immunology 8 14 24 41</t>
  </si>
  <si>
    <t>Neuroscience 17 24 17 24</t>
  </si>
  <si>
    <t>5 7</t>
  </si>
  <si>
    <t>Pathobiology 4 17 8 35</t>
  </si>
  <si>
    <t>4 17</t>
  </si>
  <si>
    <t>Pharmacology and Molecular Sciences 13 22 14 24</t>
  </si>
  <si>
    <t>12 21</t>
  </si>
  <si>
    <t>Career Type Ten Years After Graduation (N=1,240)</t>
  </si>
  <si>
    <t>N  %  N  %</t>
  </si>
  <si>
    <t>Biochemistry and Molecular Biology 1 3 8 21</t>
  </si>
  <si>
    <t>10 26</t>
  </si>
  <si>
    <t>5 13</t>
  </si>
  <si>
    <t>Biochemistry, Cellular and Molecular Biology 6 4 43 29</t>
  </si>
  <si>
    <t>16 11</t>
  </si>
  <si>
    <t>20 13</t>
  </si>
  <si>
    <t>Biological Chemistry 8 7 37 30</t>
  </si>
  <si>
    <t>18 15</t>
  </si>
  <si>
    <t>9 7</t>
  </si>
  <si>
    <t>Biomedical Engineering 3 3 32 37</t>
  </si>
  <si>
    <t>14 16</t>
  </si>
  <si>
    <t>13 15</t>
  </si>
  <si>
    <t>Biophysics &amp; Program in Molecular Biophysics 4 9 14 31</t>
  </si>
  <si>
    <t>5 11</t>
  </si>
  <si>
    <t>Biostatistics 0 0 18 42</t>
  </si>
  <si>
    <t>Cellular and Molecular Medicine 3 4 22 27</t>
  </si>
  <si>
    <t>4 5</t>
  </si>
  <si>
    <t>19 23</t>
  </si>
  <si>
    <t>8 10</t>
  </si>
  <si>
    <t>Cellular and Molecular Physiology 1 11 2 22</t>
  </si>
  <si>
    <t>Chemical and Biomolecular Engineering 0 0 14 31</t>
  </si>
  <si>
    <t>8 18</t>
  </si>
  <si>
    <t>Chemistry 1 1 26 27</t>
  </si>
  <si>
    <t>21 22</t>
  </si>
  <si>
    <t>17 18</t>
  </si>
  <si>
    <t>Clinical Investigation 0 0 9 23</t>
  </si>
  <si>
    <t>Environmental Health &amp; Engineering 0 0 11 21</t>
  </si>
  <si>
    <t>10 19</t>
  </si>
  <si>
    <t>Epidemiology 0 0 57 36</t>
  </si>
  <si>
    <t>27 17</t>
  </si>
  <si>
    <t>Functional Anatomy and Evolution 0 0 3 30</t>
  </si>
  <si>
    <t>Human Genetics and Molecular Biology 1 2 16 35</t>
  </si>
  <si>
    <t>Immunology 3 10 10 32</t>
  </si>
  <si>
    <t>5 16</t>
  </si>
  <si>
    <t>Molecular Microbiology and Immunology 1 2 15 29</t>
  </si>
  <si>
    <t>Neuroscience 1 2 19 32</t>
  </si>
  <si>
    <t>Pathobiology 0 0 7 39</t>
  </si>
  <si>
    <t>6 33</t>
  </si>
  <si>
    <t>Pharmacology and Molecular Sciences 0 0 19 37</t>
  </si>
  <si>
    <t>7 14</t>
  </si>
  <si>
    <t>Not found/Insufficient info</t>
  </si>
  <si>
    <t>N</t>
  </si>
  <si>
    <t>%</t>
  </si>
  <si>
    <t>average</t>
  </si>
  <si>
    <t>standard_deviation</t>
  </si>
  <si>
    <t>z_aca_%</t>
  </si>
  <si>
    <t>z_forprof_%</t>
  </si>
  <si>
    <t>z_gov_%</t>
  </si>
  <si>
    <t>z_nonprof_%</t>
  </si>
  <si>
    <t>z_not_found_%</t>
  </si>
  <si>
    <t>cluster_number</t>
  </si>
  <si>
    <t>ID</t>
  </si>
  <si>
    <t>cluster_name</t>
  </si>
  <si>
    <t>distsq_1</t>
  </si>
  <si>
    <t>distsq_2</t>
  </si>
  <si>
    <t>distsq_3</t>
  </si>
  <si>
    <t>min_distsq</t>
  </si>
  <si>
    <t>cluster_match</t>
  </si>
  <si>
    <t>sum_min_distsq</t>
  </si>
  <si>
    <t>name_of_cluster_nod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</si>
</sst>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 style="double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/>
    <xf numFmtId="0" fontId="16" fillId="0" borderId="10" xfId="0" applyFont="1" applyBorder="1"/>
    <xf numFmtId="0" fontId="0" fillId="33" borderId="0" xfId="0" applyFill="1"/>
    <xf numFmtId="0" fontId="16" fillId="0" borderId="0" xfId="0" applyFont="1" applyFill="1" applyBorder="1"/>
    <xf numFmtId="0" fontId="0" fillId="34" borderId="0" xfId="0" applyFill="1"/>
    <xf numFmtId="0" fontId="0" fillId="34" borderId="10" xfId="0" applyFill="1" applyBorder="1"/>
    <xf numFmtId="0" fontId="0" fillId="35" borderId="0" xfId="0" applyFill="1"/>
    <xf numFmtId="0" fontId="0" fillId="35" borderId="10" xfId="0" applyFill="1" applyBorder="1"/>
    <xf numFmtId="0" fontId="0" fillId="36" borderId="0" xfId="0" applyFill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zoomScale="165" zoomScaleNormal="165" workbookViewId="0">
      <selection activeCell="L16" sqref="L16"/>
    </sheetView>
  </sheetViews>
  <sheetFormatPr baseColWidth="10" defaultRowHeight="16"/>
  <cols>
    <col min="1" max="1" width="49.83203125" bestFit="1" customWidth="1"/>
  </cols>
  <sheetData>
    <row r="1" spans="1:12">
      <c r="A1" t="s">
        <v>0</v>
      </c>
    </row>
    <row r="3" spans="1:12">
      <c r="B3" t="s">
        <v>2</v>
      </c>
      <c r="D3" t="s">
        <v>3</v>
      </c>
      <c r="F3" t="s">
        <v>4</v>
      </c>
      <c r="H3" t="s">
        <v>5</v>
      </c>
      <c r="J3" t="s">
        <v>171</v>
      </c>
      <c r="K3" t="s">
        <v>176</v>
      </c>
      <c r="L3" t="s">
        <v>6</v>
      </c>
    </row>
    <row r="5" spans="1:12">
      <c r="B5" t="s">
        <v>305</v>
      </c>
      <c r="C5" t="s">
        <v>306</v>
      </c>
      <c r="D5" t="s">
        <v>305</v>
      </c>
      <c r="E5" t="s">
        <v>306</v>
      </c>
      <c r="F5" t="s">
        <v>305</v>
      </c>
      <c r="G5" t="s">
        <v>306</v>
      </c>
      <c r="H5" t="s">
        <v>305</v>
      </c>
      <c r="I5" t="s">
        <v>306</v>
      </c>
      <c r="J5" t="s">
        <v>305</v>
      </c>
      <c r="K5" t="s">
        <v>306</v>
      </c>
    </row>
    <row r="6" spans="1:12">
      <c r="A6" t="s">
        <v>7</v>
      </c>
      <c r="B6">
        <v>20</v>
      </c>
      <c r="C6">
        <v>47</v>
      </c>
      <c r="D6">
        <v>3</v>
      </c>
      <c r="E6">
        <v>7</v>
      </c>
      <c r="F6">
        <v>4</v>
      </c>
      <c r="G6">
        <v>9</v>
      </c>
      <c r="H6">
        <v>4</v>
      </c>
      <c r="I6">
        <v>9</v>
      </c>
      <c r="J6">
        <v>12</v>
      </c>
      <c r="K6">
        <v>28</v>
      </c>
    </row>
    <row r="7" spans="1:12">
      <c r="A7" t="s">
        <v>11</v>
      </c>
      <c r="B7">
        <v>77</v>
      </c>
      <c r="C7">
        <v>46</v>
      </c>
      <c r="D7">
        <v>14</v>
      </c>
      <c r="E7">
        <v>8</v>
      </c>
      <c r="F7">
        <v>16</v>
      </c>
      <c r="G7">
        <v>10</v>
      </c>
      <c r="H7">
        <v>11</v>
      </c>
      <c r="I7">
        <v>7</v>
      </c>
      <c r="J7">
        <v>48</v>
      </c>
      <c r="K7">
        <v>29</v>
      </c>
    </row>
    <row r="8" spans="1:12">
      <c r="A8" t="s">
        <v>16</v>
      </c>
      <c r="B8">
        <v>65</v>
      </c>
      <c r="C8">
        <v>44</v>
      </c>
      <c r="D8">
        <v>10</v>
      </c>
      <c r="E8">
        <v>7</v>
      </c>
      <c r="F8">
        <v>14</v>
      </c>
      <c r="G8">
        <v>9</v>
      </c>
      <c r="H8">
        <v>12</v>
      </c>
      <c r="I8">
        <v>8</v>
      </c>
      <c r="J8">
        <v>48</v>
      </c>
      <c r="K8">
        <v>32</v>
      </c>
    </row>
    <row r="9" spans="1:12">
      <c r="A9" t="s">
        <v>20</v>
      </c>
      <c r="B9">
        <v>40</v>
      </c>
      <c r="C9">
        <v>38</v>
      </c>
      <c r="D9">
        <v>20</v>
      </c>
      <c r="E9">
        <v>19</v>
      </c>
      <c r="F9">
        <v>12</v>
      </c>
      <c r="G9">
        <v>11</v>
      </c>
      <c r="H9">
        <v>6</v>
      </c>
      <c r="I9">
        <v>6</v>
      </c>
      <c r="J9">
        <v>27</v>
      </c>
      <c r="K9">
        <v>26</v>
      </c>
    </row>
    <row r="10" spans="1:12">
      <c r="A10" t="s">
        <v>24</v>
      </c>
      <c r="B10">
        <v>34</v>
      </c>
      <c r="C10">
        <v>57</v>
      </c>
      <c r="D10">
        <v>4</v>
      </c>
      <c r="E10">
        <v>7</v>
      </c>
      <c r="F10">
        <v>5</v>
      </c>
      <c r="G10">
        <v>8</v>
      </c>
      <c r="H10">
        <v>3</v>
      </c>
      <c r="I10">
        <v>5</v>
      </c>
      <c r="J10">
        <v>14</v>
      </c>
      <c r="K10">
        <v>23</v>
      </c>
    </row>
    <row r="11" spans="1:12">
      <c r="A11" t="s">
        <v>28</v>
      </c>
      <c r="B11">
        <v>26</v>
      </c>
      <c r="C11">
        <v>53</v>
      </c>
      <c r="D11">
        <v>9</v>
      </c>
      <c r="E11">
        <v>18</v>
      </c>
      <c r="F11">
        <v>5</v>
      </c>
      <c r="G11">
        <v>10</v>
      </c>
      <c r="H11">
        <v>1</v>
      </c>
      <c r="I11">
        <v>2</v>
      </c>
      <c r="J11">
        <v>8</v>
      </c>
      <c r="K11">
        <v>16</v>
      </c>
    </row>
    <row r="12" spans="1:12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100</v>
      </c>
    </row>
    <row r="13" spans="1:12">
      <c r="A13" t="s">
        <v>36</v>
      </c>
      <c r="B13">
        <v>50</v>
      </c>
      <c r="C13">
        <v>53</v>
      </c>
      <c r="D13">
        <v>8</v>
      </c>
      <c r="E13">
        <v>8</v>
      </c>
      <c r="F13">
        <v>3</v>
      </c>
      <c r="G13">
        <v>3</v>
      </c>
      <c r="H13">
        <v>6</v>
      </c>
      <c r="I13">
        <v>6</v>
      </c>
      <c r="J13">
        <v>28</v>
      </c>
      <c r="K13">
        <v>29</v>
      </c>
    </row>
    <row r="14" spans="1:12">
      <c r="A14" t="s">
        <v>40</v>
      </c>
      <c r="B14">
        <v>3</v>
      </c>
      <c r="C14">
        <v>30</v>
      </c>
      <c r="D14">
        <v>0</v>
      </c>
      <c r="E14">
        <v>0</v>
      </c>
      <c r="F14">
        <v>1</v>
      </c>
      <c r="G14">
        <v>10</v>
      </c>
      <c r="H14">
        <v>1</v>
      </c>
      <c r="I14">
        <v>10</v>
      </c>
      <c r="J14">
        <v>5</v>
      </c>
      <c r="K14">
        <v>50</v>
      </c>
    </row>
    <row r="15" spans="1:12">
      <c r="A15" t="s">
        <v>43</v>
      </c>
      <c r="B15">
        <v>23</v>
      </c>
      <c r="C15">
        <v>43</v>
      </c>
      <c r="D15">
        <v>14</v>
      </c>
      <c r="E15">
        <v>26</v>
      </c>
      <c r="F15">
        <v>4</v>
      </c>
      <c r="G15">
        <v>7</v>
      </c>
      <c r="H15">
        <v>1</v>
      </c>
      <c r="I15">
        <v>2</v>
      </c>
      <c r="J15">
        <v>12</v>
      </c>
      <c r="K15">
        <v>22</v>
      </c>
    </row>
    <row r="16" spans="1:12">
      <c r="A16" t="s">
        <v>46</v>
      </c>
      <c r="B16">
        <v>54</v>
      </c>
      <c r="C16">
        <v>47</v>
      </c>
      <c r="D16">
        <v>27</v>
      </c>
      <c r="E16">
        <v>24</v>
      </c>
      <c r="F16">
        <v>13</v>
      </c>
      <c r="G16">
        <v>11</v>
      </c>
      <c r="H16">
        <v>4</v>
      </c>
      <c r="I16">
        <v>4</v>
      </c>
      <c r="J16">
        <v>16</v>
      </c>
      <c r="K16">
        <v>14</v>
      </c>
    </row>
    <row r="17" spans="1:11">
      <c r="A17" t="s">
        <v>49</v>
      </c>
      <c r="B17">
        <v>12</v>
      </c>
      <c r="C17">
        <v>29</v>
      </c>
      <c r="D17">
        <v>0</v>
      </c>
      <c r="E17">
        <v>0</v>
      </c>
      <c r="F17">
        <v>1</v>
      </c>
      <c r="G17">
        <v>2</v>
      </c>
      <c r="H17">
        <v>0</v>
      </c>
      <c r="I17">
        <v>0</v>
      </c>
      <c r="J17">
        <v>28</v>
      </c>
      <c r="K17">
        <v>68</v>
      </c>
    </row>
    <row r="18" spans="1:11">
      <c r="A18" t="s">
        <v>51</v>
      </c>
      <c r="B18">
        <v>22</v>
      </c>
      <c r="C18">
        <v>35</v>
      </c>
      <c r="D18">
        <v>4</v>
      </c>
      <c r="E18">
        <v>6</v>
      </c>
      <c r="F18">
        <v>8</v>
      </c>
      <c r="G18">
        <v>13</v>
      </c>
      <c r="H18">
        <v>1</v>
      </c>
      <c r="I18">
        <v>2</v>
      </c>
      <c r="J18">
        <v>28</v>
      </c>
      <c r="K18">
        <v>44</v>
      </c>
    </row>
    <row r="19" spans="1:11">
      <c r="A19" t="s">
        <v>55</v>
      </c>
      <c r="B19">
        <v>76</v>
      </c>
      <c r="C19">
        <v>40</v>
      </c>
      <c r="D19">
        <v>10</v>
      </c>
      <c r="E19">
        <v>5</v>
      </c>
      <c r="F19">
        <v>33</v>
      </c>
      <c r="G19">
        <v>17</v>
      </c>
      <c r="H19">
        <v>6</v>
      </c>
      <c r="I19">
        <v>3</v>
      </c>
      <c r="J19">
        <v>67</v>
      </c>
      <c r="K19">
        <v>35</v>
      </c>
    </row>
    <row r="20" spans="1:11">
      <c r="A20" t="s">
        <v>58</v>
      </c>
      <c r="B20">
        <v>5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</v>
      </c>
      <c r="K20">
        <v>55</v>
      </c>
    </row>
    <row r="21" spans="1:11">
      <c r="A21" t="s">
        <v>60</v>
      </c>
      <c r="B21">
        <v>19</v>
      </c>
      <c r="C21">
        <v>37</v>
      </c>
      <c r="D21">
        <v>5</v>
      </c>
      <c r="E21">
        <v>10</v>
      </c>
      <c r="F21">
        <v>7</v>
      </c>
      <c r="G21">
        <v>13</v>
      </c>
      <c r="H21">
        <v>1</v>
      </c>
      <c r="I21">
        <v>2</v>
      </c>
      <c r="J21">
        <v>20</v>
      </c>
      <c r="K21">
        <v>38</v>
      </c>
    </row>
    <row r="22" spans="1:11">
      <c r="A22" t="s">
        <v>62</v>
      </c>
      <c r="B22">
        <v>18</v>
      </c>
      <c r="C22">
        <v>49</v>
      </c>
      <c r="D22">
        <v>2</v>
      </c>
      <c r="E22">
        <v>5</v>
      </c>
      <c r="F22">
        <v>4</v>
      </c>
      <c r="G22">
        <v>11</v>
      </c>
      <c r="H22">
        <v>1</v>
      </c>
      <c r="I22">
        <v>3</v>
      </c>
      <c r="J22">
        <v>12</v>
      </c>
      <c r="K22">
        <v>32</v>
      </c>
    </row>
    <row r="23" spans="1:11">
      <c r="A23" t="s">
        <v>66</v>
      </c>
      <c r="B23">
        <v>21</v>
      </c>
      <c r="C23">
        <v>36</v>
      </c>
      <c r="D23">
        <v>3</v>
      </c>
      <c r="E23">
        <v>5</v>
      </c>
      <c r="F23">
        <v>16</v>
      </c>
      <c r="G23">
        <v>27</v>
      </c>
      <c r="H23">
        <v>3</v>
      </c>
      <c r="I23">
        <v>5</v>
      </c>
      <c r="J23">
        <v>16</v>
      </c>
      <c r="K23">
        <v>27</v>
      </c>
    </row>
    <row r="24" spans="1:11">
      <c r="A24" t="s">
        <v>68</v>
      </c>
      <c r="B24">
        <v>37</v>
      </c>
      <c r="C24">
        <v>52</v>
      </c>
      <c r="D24">
        <v>1</v>
      </c>
      <c r="E24">
        <v>1</v>
      </c>
      <c r="F24">
        <v>3</v>
      </c>
      <c r="G24">
        <v>4</v>
      </c>
      <c r="H24">
        <v>2</v>
      </c>
      <c r="I24">
        <v>3</v>
      </c>
      <c r="J24">
        <v>28</v>
      </c>
      <c r="K24">
        <v>39</v>
      </c>
    </row>
    <row r="25" spans="1:11">
      <c r="A25" t="s">
        <v>71</v>
      </c>
      <c r="B25">
        <v>10</v>
      </c>
      <c r="C25">
        <v>43</v>
      </c>
      <c r="D25">
        <v>3</v>
      </c>
      <c r="E25">
        <v>13</v>
      </c>
      <c r="F25">
        <v>1</v>
      </c>
      <c r="G25">
        <v>4</v>
      </c>
      <c r="H25">
        <v>0</v>
      </c>
      <c r="I25">
        <v>0</v>
      </c>
      <c r="J25">
        <v>9</v>
      </c>
      <c r="K25">
        <v>39</v>
      </c>
    </row>
    <row r="26" spans="1:11">
      <c r="A26" t="s">
        <v>74</v>
      </c>
      <c r="B26">
        <v>26</v>
      </c>
      <c r="C26">
        <v>45</v>
      </c>
      <c r="D26">
        <v>10</v>
      </c>
      <c r="E26">
        <v>17</v>
      </c>
      <c r="F26">
        <v>6</v>
      </c>
      <c r="G26">
        <v>10</v>
      </c>
      <c r="H26">
        <v>2</v>
      </c>
      <c r="I26">
        <v>3</v>
      </c>
      <c r="J26">
        <v>14</v>
      </c>
      <c r="K26">
        <v>24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5"/>
  <sheetViews>
    <sheetView tabSelected="1" zoomScale="137" zoomScaleNormal="137" workbookViewId="0">
      <selection activeCell="Z12" sqref="Z12"/>
    </sheetView>
  </sheetViews>
  <sheetFormatPr baseColWidth="10" defaultRowHeight="16"/>
  <cols>
    <col min="2" max="2" width="44.6640625" customWidth="1"/>
    <col min="3" max="3" width="6.5" customWidth="1"/>
    <col min="5" max="5" width="29.6640625" customWidth="1"/>
    <col min="13" max="13" width="8.33203125" bestFit="1" customWidth="1"/>
    <col min="14" max="14" width="11.33203125" bestFit="1" customWidth="1"/>
    <col min="15" max="15" width="8.33203125" bestFit="1" customWidth="1"/>
    <col min="16" max="16" width="12.1640625" bestFit="1" customWidth="1"/>
    <col min="17" max="17" width="14.1640625" bestFit="1" customWidth="1"/>
  </cols>
  <sheetData>
    <row r="1" spans="1:24">
      <c r="F1">
        <v>13</v>
      </c>
      <c r="G1">
        <v>14</v>
      </c>
      <c r="H1">
        <v>15</v>
      </c>
      <c r="I1">
        <v>16</v>
      </c>
      <c r="J1">
        <v>17</v>
      </c>
    </row>
    <row r="2" spans="1:24">
      <c r="C2" s="1" t="s">
        <v>314</v>
      </c>
      <c r="D2" s="1" t="s">
        <v>315</v>
      </c>
      <c r="E2" s="1" t="s">
        <v>316</v>
      </c>
      <c r="F2" s="1" t="s">
        <v>309</v>
      </c>
      <c r="G2" s="1" t="s">
        <v>310</v>
      </c>
      <c r="H2" s="1" t="s">
        <v>311</v>
      </c>
      <c r="I2" s="1" t="s">
        <v>312</v>
      </c>
      <c r="J2" s="3" t="s">
        <v>313</v>
      </c>
    </row>
    <row r="3" spans="1:24">
      <c r="C3">
        <v>1</v>
      </c>
      <c r="D3">
        <v>20</v>
      </c>
      <c r="E3" t="str">
        <f>VLOOKUP(D3,cluster,2,)</f>
        <v>Pathobiology</v>
      </c>
      <c r="F3">
        <f>VLOOKUP($D3,cluster,13,FALSE())</f>
        <v>-0.35548787066454079</v>
      </c>
      <c r="G3">
        <f>VLOOKUP($D3,cluster,G$1,FALSE())</f>
        <v>1.4580134416999975</v>
      </c>
      <c r="H3">
        <f>VLOOKUP($D3,cluster,H$1,FALSE())</f>
        <v>-0.63677081779374334</v>
      </c>
      <c r="I3">
        <f>VLOOKUP($D3,cluster,I$1,FALSE())</f>
        <v>4.8917450524135916E-2</v>
      </c>
      <c r="J3">
        <f>VLOOKUP($D3,cluster,J$1,FALSE())</f>
        <v>-0.61690351932569254</v>
      </c>
    </row>
    <row r="4" spans="1:24">
      <c r="C4">
        <v>2</v>
      </c>
      <c r="D4">
        <v>12</v>
      </c>
      <c r="E4" t="str">
        <f>VLOOKUP(D4,cluster,2,)</f>
        <v>Clinical Investigation</v>
      </c>
      <c r="F4">
        <f>VLOOKUP($D4,cluster,F$1,FALSE())</f>
        <v>-0.44765139268868109</v>
      </c>
      <c r="G4">
        <f>VLOOKUP($D4,cluster,G$1,FALSE())</f>
        <v>-1.311081854551936</v>
      </c>
      <c r="H4">
        <f>VLOOKUP($D4,cluster,H$1,FALSE())</f>
        <v>-0.94417741948727474</v>
      </c>
      <c r="I4">
        <f>VLOOKUP($D4,cluster,I$1,FALSE())</f>
        <v>-1.3207711641516702</v>
      </c>
      <c r="J4">
        <f>VLOOKUP($D4,cluster,J$1,FALSE())</f>
        <v>1.6597027737507128</v>
      </c>
      <c r="U4" s="1" t="s">
        <v>322</v>
      </c>
    </row>
    <row r="5" spans="1:24">
      <c r="C5">
        <v>3</v>
      </c>
      <c r="D5">
        <v>3</v>
      </c>
      <c r="E5" t="str">
        <f>VLOOKUP(D5,cluster,2,)</f>
        <v>Biological Chemistry</v>
      </c>
      <c r="F5">
        <f>VLOOKUP($D5,cluster,F$1,FALSE())</f>
        <v>0.56614734957686197</v>
      </c>
      <c r="G5">
        <f>VLOOKUP($D5,cluster,G$1,FALSE())</f>
        <v>-0.2825607445155035</v>
      </c>
      <c r="H5">
        <f>VLOOKUP($D5,cluster,H$1,FALSE())</f>
        <v>0.43915228813361629</v>
      </c>
      <c r="I5">
        <f>VLOOKUP($D5,cluster,I$1,FALSE())</f>
        <v>0.39133960419308744</v>
      </c>
      <c r="J5">
        <f>VLOOKUP($D5,cluster,J$1,FALSE())</f>
        <v>-0.3458789606261205</v>
      </c>
      <c r="U5">
        <f>SUM(U15:U35)</f>
        <v>52.182957959018694</v>
      </c>
    </row>
    <row r="8" spans="1:24" s="4" customFormat="1"/>
    <row r="9" spans="1:24">
      <c r="B9" s="1" t="s">
        <v>307</v>
      </c>
      <c r="C9">
        <f>AVERAGE(C15:C35)</f>
        <v>24.238095238095237</v>
      </c>
      <c r="D9">
        <f t="shared" ref="D9:L9" si="0">AVERAGE(D15:D35)</f>
        <v>33.857142857142854</v>
      </c>
      <c r="E9">
        <f t="shared" si="0"/>
        <v>12.380952380952381</v>
      </c>
      <c r="F9">
        <f t="shared" si="0"/>
        <v>16.571428571428573</v>
      </c>
      <c r="G9">
        <f t="shared" si="0"/>
        <v>7.1904761904761907</v>
      </c>
      <c r="H9">
        <f t="shared" si="0"/>
        <v>8.1428571428571423</v>
      </c>
      <c r="I9">
        <f t="shared" si="0"/>
        <v>3.3333333333333335</v>
      </c>
      <c r="J9">
        <f t="shared" si="0"/>
        <v>3.8571428571428572</v>
      </c>
      <c r="K9">
        <f t="shared" si="0"/>
        <v>22.047619047619047</v>
      </c>
      <c r="L9" s="2">
        <f t="shared" si="0"/>
        <v>37.38095238095238</v>
      </c>
      <c r="Q9" s="2"/>
    </row>
    <row r="10" spans="1:24">
      <c r="B10" s="1" t="s">
        <v>308</v>
      </c>
      <c r="C10">
        <f>STDEV(C15:C35)</f>
        <v>19.333661737769081</v>
      </c>
      <c r="D10">
        <f t="shared" ref="D10:L10" si="1">STDEV(D15:D35)</f>
        <v>10.850279785727711</v>
      </c>
      <c r="E10">
        <f t="shared" si="1"/>
        <v>11.482491848358485</v>
      </c>
      <c r="F10">
        <f t="shared" si="1"/>
        <v>12.639507223667497</v>
      </c>
      <c r="G10">
        <f t="shared" si="1"/>
        <v>7.749961597447097</v>
      </c>
      <c r="H10">
        <f t="shared" si="1"/>
        <v>6.5060411486995253</v>
      </c>
      <c r="I10">
        <f t="shared" si="1"/>
        <v>3.4253953543107007</v>
      </c>
      <c r="J10">
        <f t="shared" si="1"/>
        <v>2.9203717962909157</v>
      </c>
      <c r="K10">
        <f t="shared" si="1"/>
        <v>16.329348396296133</v>
      </c>
      <c r="L10" s="2">
        <f t="shared" si="1"/>
        <v>18.448512651366212</v>
      </c>
      <c r="Q10" s="2"/>
    </row>
    <row r="11" spans="1:24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</v>
      </c>
      <c r="S11">
        <v>2</v>
      </c>
      <c r="T11">
        <v>3</v>
      </c>
    </row>
    <row r="12" spans="1:24">
      <c r="A12" t="s">
        <v>315</v>
      </c>
      <c r="C12" t="s">
        <v>2</v>
      </c>
      <c r="E12" t="s">
        <v>3</v>
      </c>
      <c r="G12" t="s">
        <v>4</v>
      </c>
      <c r="I12" t="s">
        <v>5</v>
      </c>
      <c r="K12" t="s">
        <v>304</v>
      </c>
      <c r="L12" s="2"/>
      <c r="M12" s="1" t="s">
        <v>309</v>
      </c>
      <c r="N12" s="1" t="s">
        <v>310</v>
      </c>
      <c r="O12" s="1" t="s">
        <v>311</v>
      </c>
      <c r="P12" s="1" t="s">
        <v>312</v>
      </c>
      <c r="Q12" s="3" t="s">
        <v>313</v>
      </c>
      <c r="R12" s="5" t="s">
        <v>317</v>
      </c>
      <c r="S12" s="5" t="s">
        <v>318</v>
      </c>
      <c r="T12" s="5" t="s">
        <v>319</v>
      </c>
      <c r="U12" s="5" t="s">
        <v>320</v>
      </c>
      <c r="V12" s="5" t="s">
        <v>321</v>
      </c>
      <c r="W12" s="5" t="s">
        <v>323</v>
      </c>
    </row>
    <row r="13" spans="1:24">
      <c r="B13" t="s">
        <v>78</v>
      </c>
      <c r="L13" s="2"/>
      <c r="Q13" s="2"/>
    </row>
    <row r="14" spans="1:24">
      <c r="C14" t="s">
        <v>305</v>
      </c>
      <c r="D14" t="s">
        <v>306</v>
      </c>
      <c r="E14" t="s">
        <v>305</v>
      </c>
      <c r="F14" t="s">
        <v>306</v>
      </c>
      <c r="G14" t="s">
        <v>305</v>
      </c>
      <c r="H14" t="s">
        <v>306</v>
      </c>
      <c r="I14" t="s">
        <v>305</v>
      </c>
      <c r="J14" t="s">
        <v>306</v>
      </c>
      <c r="K14" t="s">
        <v>305</v>
      </c>
      <c r="L14" s="2" t="s">
        <v>306</v>
      </c>
      <c r="Q14" s="2"/>
    </row>
    <row r="15" spans="1:24" s="8" customFormat="1">
      <c r="A15" s="8">
        <v>1</v>
      </c>
      <c r="B15" s="8" t="s">
        <v>7</v>
      </c>
      <c r="C15" s="8">
        <v>14</v>
      </c>
      <c r="D15" s="8">
        <v>33</v>
      </c>
      <c r="E15" s="8">
        <v>9</v>
      </c>
      <c r="F15" s="8">
        <v>21</v>
      </c>
      <c r="G15" s="8">
        <v>2</v>
      </c>
      <c r="H15" s="8">
        <v>5</v>
      </c>
      <c r="I15" s="8">
        <v>4</v>
      </c>
      <c r="J15" s="8">
        <v>9</v>
      </c>
      <c r="K15" s="8">
        <v>14</v>
      </c>
      <c r="L15" s="9">
        <v>33</v>
      </c>
      <c r="M15" s="8">
        <f>STANDARDIZE(D15,D$9,D$10)</f>
        <v>-7.8997304592119968E-2</v>
      </c>
      <c r="N15" s="8">
        <f>STANDARDIZE(F15,F$9,F$10)</f>
        <v>0.3503753231992241</v>
      </c>
      <c r="O15" s="8">
        <f>STANDARDIZE(H15,H$9,H$10)</f>
        <v>-0.48306751694697775</v>
      </c>
      <c r="P15" s="8">
        <f>STANDARDIZE(J15,J$9,J$10)</f>
        <v>1.7610282188688935</v>
      </c>
      <c r="Q15" s="9">
        <f>STANDARDIZE(L15,L$9,L$10)</f>
        <v>-0.23746913714629164</v>
      </c>
      <c r="R15" s="8">
        <f>SUMXMY2($F$3:$J$3,M15:Q15)</f>
        <v>4.402227672836112</v>
      </c>
      <c r="S15" s="8">
        <f>SUMXMY2($F$4:$J$4,M15:Q15)</f>
        <v>16.205716829074397</v>
      </c>
      <c r="T15" s="8">
        <f>SUMXMY2($F$5:$J$5,M15:Q15)</f>
        <v>3.5551086504993425</v>
      </c>
      <c r="U15" s="8">
        <f>MIN(R15:T15)</f>
        <v>3.5551086504993425</v>
      </c>
      <c r="V15" s="8">
        <f>MATCH(U15,R15:T15, FALSE())</f>
        <v>3</v>
      </c>
      <c r="X15" s="8" t="str">
        <f>VLOOKUP(V15,$C$3:$E$5,3,FALSE())</f>
        <v>Biological Chemistry</v>
      </c>
    </row>
    <row r="16" spans="1:24" s="8" customFormat="1">
      <c r="A16" s="8">
        <v>2</v>
      </c>
      <c r="B16" s="8" t="s">
        <v>11</v>
      </c>
      <c r="C16" s="8">
        <v>61</v>
      </c>
      <c r="D16" s="8">
        <v>37</v>
      </c>
      <c r="E16" s="8">
        <v>26</v>
      </c>
      <c r="F16" s="8">
        <v>16</v>
      </c>
      <c r="G16" s="8">
        <v>14</v>
      </c>
      <c r="H16" s="8">
        <v>8</v>
      </c>
      <c r="I16" s="8">
        <v>13</v>
      </c>
      <c r="J16" s="8">
        <v>8</v>
      </c>
      <c r="K16" s="8">
        <v>52</v>
      </c>
      <c r="L16" s="9">
        <v>31</v>
      </c>
      <c r="M16" s="8">
        <f>STANDARDIZE(D16,D$9,D$10)</f>
        <v>0.28965678350444118</v>
      </c>
      <c r="N16" s="8">
        <f>STANDARDIZE(F16,F$9,F$10)</f>
        <v>-4.5209719122480667E-2</v>
      </c>
      <c r="O16" s="8">
        <f>STANDARDIZE(H16,H$9,H$10)</f>
        <v>-2.1957614406680731E-2</v>
      </c>
      <c r="P16" s="8">
        <f>STANDARDIZE(J16,J$9,J$10)</f>
        <v>1.4186060651999419</v>
      </c>
      <c r="Q16" s="9">
        <f>STANDARDIZE(L16,L$9,L$10)</f>
        <v>-0.3458789606261205</v>
      </c>
      <c r="R16" s="8">
        <f t="shared" ref="R16:R35" si="2">SUMXMY2($F$3:$J$3,M16:Q16)</f>
        <v>5.0033879836858262</v>
      </c>
      <c r="S16" s="8">
        <f t="shared" ref="S16:S35" si="3">SUMXMY2($F$4:$J$4,M16:Q16)</f>
        <v>14.523090676776949</v>
      </c>
      <c r="T16" s="8">
        <f t="shared" ref="T16:T35" si="4">SUMXMY2($F$5:$J$5,M16:Q16)</f>
        <v>1.4006812665124366</v>
      </c>
      <c r="U16" s="8">
        <f t="shared" ref="U16:U35" si="5">MIN(R16:T16)</f>
        <v>1.4006812665124366</v>
      </c>
      <c r="V16" s="8">
        <f t="shared" ref="V16:V35" si="6">MATCH(U16,R16:T16, FALSE())</f>
        <v>3</v>
      </c>
    </row>
    <row r="17" spans="1:22" s="8" customFormat="1">
      <c r="A17" s="8">
        <v>3</v>
      </c>
      <c r="B17" s="8" t="s">
        <v>16</v>
      </c>
      <c r="C17" s="8">
        <v>59</v>
      </c>
      <c r="D17" s="8">
        <v>40</v>
      </c>
      <c r="E17" s="8">
        <v>19</v>
      </c>
      <c r="F17" s="8">
        <v>13</v>
      </c>
      <c r="G17" s="8">
        <v>17</v>
      </c>
      <c r="H17" s="8">
        <v>11</v>
      </c>
      <c r="I17" s="8">
        <v>8</v>
      </c>
      <c r="J17" s="8">
        <v>5</v>
      </c>
      <c r="K17" s="8">
        <v>46</v>
      </c>
      <c r="L17" s="9">
        <v>31</v>
      </c>
      <c r="M17" s="8">
        <f>STANDARDIZE(D17,D$9,D$10)</f>
        <v>0.56614734957686197</v>
      </c>
      <c r="N17" s="8">
        <f>STANDARDIZE(F17,F$9,F$10)</f>
        <v>-0.2825607445155035</v>
      </c>
      <c r="O17" s="8">
        <f>STANDARDIZE(H17,H$9,H$10)</f>
        <v>0.43915228813361629</v>
      </c>
      <c r="P17" s="8">
        <f>STANDARDIZE(J17,J$9,J$10)</f>
        <v>0.39133960419308744</v>
      </c>
      <c r="Q17" s="9">
        <f>STANDARDIZE(L17,L$9,L$10)</f>
        <v>-0.3458789606261205</v>
      </c>
      <c r="R17" s="8">
        <f t="shared" si="2"/>
        <v>5.2273277495191302</v>
      </c>
      <c r="S17" s="8">
        <f t="shared" si="3"/>
        <v>10.952926019944336</v>
      </c>
      <c r="T17" s="8">
        <f t="shared" si="4"/>
        <v>0</v>
      </c>
      <c r="U17" s="8">
        <f t="shared" si="5"/>
        <v>0</v>
      </c>
      <c r="V17" s="8">
        <f t="shared" si="6"/>
        <v>3</v>
      </c>
    </row>
    <row r="18" spans="1:22" s="6" customFormat="1">
      <c r="A18" s="6">
        <v>4</v>
      </c>
      <c r="B18" s="6" t="s">
        <v>20</v>
      </c>
      <c r="C18" s="6">
        <v>30</v>
      </c>
      <c r="D18" s="6">
        <v>29</v>
      </c>
      <c r="E18" s="6">
        <v>29</v>
      </c>
      <c r="F18" s="6">
        <v>28</v>
      </c>
      <c r="G18" s="6">
        <v>11</v>
      </c>
      <c r="H18" s="6">
        <v>10</v>
      </c>
      <c r="I18" s="6">
        <v>8</v>
      </c>
      <c r="J18" s="6">
        <v>8</v>
      </c>
      <c r="K18" s="6">
        <v>27</v>
      </c>
      <c r="L18" s="7">
        <v>26</v>
      </c>
      <c r="M18" s="6">
        <f>STANDARDIZE(D18,D$9,D$10)</f>
        <v>-0.44765139268868109</v>
      </c>
      <c r="N18" s="6">
        <f>STANDARDIZE(F18,F$9,F$10)</f>
        <v>0.90419438244961081</v>
      </c>
      <c r="O18" s="6">
        <f>STANDARDIZE(H18,H$9,H$10)</f>
        <v>0.28544898728685059</v>
      </c>
      <c r="P18" s="6">
        <f>STANDARDIZE(J18,J$9,J$10)</f>
        <v>1.4186060651999419</v>
      </c>
      <c r="Q18" s="7">
        <f>STANDARDIZE(L18,L$9,L$10)</f>
        <v>-0.61690351932569254</v>
      </c>
      <c r="R18" s="6">
        <f t="shared" si="2"/>
        <v>3.0417459352362948</v>
      </c>
      <c r="S18" s="6">
        <f t="shared" si="3"/>
        <v>19.106553724825186</v>
      </c>
      <c r="T18" s="6">
        <f t="shared" si="4"/>
        <v>3.5885310192162176</v>
      </c>
      <c r="U18" s="6">
        <f t="shared" si="5"/>
        <v>3.0417459352362948</v>
      </c>
      <c r="V18" s="6">
        <f t="shared" si="6"/>
        <v>1</v>
      </c>
    </row>
    <row r="19" spans="1:22" s="8" customFormat="1">
      <c r="A19" s="8">
        <v>5</v>
      </c>
      <c r="B19" s="8" t="s">
        <v>24</v>
      </c>
      <c r="C19" s="8">
        <v>25</v>
      </c>
      <c r="D19" s="8">
        <v>42</v>
      </c>
      <c r="E19" s="8">
        <v>10</v>
      </c>
      <c r="F19" s="8">
        <v>17</v>
      </c>
      <c r="G19" s="8">
        <v>7</v>
      </c>
      <c r="H19" s="8">
        <v>12</v>
      </c>
      <c r="I19" s="8">
        <v>3</v>
      </c>
      <c r="J19" s="8">
        <v>5</v>
      </c>
      <c r="K19" s="8">
        <v>15</v>
      </c>
      <c r="L19" s="9">
        <v>25</v>
      </c>
      <c r="M19" s="8">
        <f>STANDARDIZE(D19,D$9,D$10)</f>
        <v>0.75047439362514257</v>
      </c>
      <c r="N19" s="8">
        <f>STANDARDIZE(F19,F$9,F$10)</f>
        <v>3.390728934186029E-2</v>
      </c>
      <c r="O19" s="8">
        <f>STANDARDIZE(H19,H$9,H$10)</f>
        <v>0.59285558898038193</v>
      </c>
      <c r="P19" s="8">
        <f>STANDARDIZE(J19,J$9,J$10)</f>
        <v>0.39133960419308744</v>
      </c>
      <c r="Q19" s="9">
        <f>STANDARDIZE(L19,L$9,L$10)</f>
        <v>-0.67110843106560703</v>
      </c>
      <c r="R19" s="8">
        <f t="shared" si="2"/>
        <v>4.8834030672333224</v>
      </c>
      <c r="S19" s="8">
        <f t="shared" si="3"/>
        <v>13.970975821720804</v>
      </c>
      <c r="T19" s="8">
        <f t="shared" si="4"/>
        <v>0.26352738875466253</v>
      </c>
      <c r="U19" s="8">
        <f t="shared" si="5"/>
        <v>0.26352738875466253</v>
      </c>
      <c r="V19" s="8">
        <f t="shared" si="6"/>
        <v>3</v>
      </c>
    </row>
    <row r="20" spans="1:22" s="8" customFormat="1">
      <c r="A20" s="8">
        <v>6</v>
      </c>
      <c r="B20" s="8" t="s">
        <v>28</v>
      </c>
      <c r="C20" s="8">
        <v>23</v>
      </c>
      <c r="D20" s="8">
        <v>47</v>
      </c>
      <c r="E20" s="8">
        <v>9</v>
      </c>
      <c r="F20" s="8">
        <v>18</v>
      </c>
      <c r="G20" s="8">
        <v>1</v>
      </c>
      <c r="H20" s="8">
        <v>2</v>
      </c>
      <c r="I20" s="8">
        <v>1</v>
      </c>
      <c r="J20" s="8">
        <v>2</v>
      </c>
      <c r="K20" s="8">
        <v>15</v>
      </c>
      <c r="L20" s="9">
        <v>31</v>
      </c>
      <c r="M20" s="8">
        <f>STANDARDIZE(D20,D$9,D$10)</f>
        <v>1.2112920037458441</v>
      </c>
      <c r="N20" s="8">
        <f>STANDARDIZE(F20,F$9,F$10)</f>
        <v>0.11302429780620124</v>
      </c>
      <c r="O20" s="8">
        <f>STANDARDIZE(H20,H$9,H$10)</f>
        <v>-0.94417741948727474</v>
      </c>
      <c r="P20" s="8">
        <f>STANDARDIZE(J20,J$9,J$10)</f>
        <v>-0.63592685681376715</v>
      </c>
      <c r="Q20" s="9">
        <f>STANDARDIZE(L20,L$9,L$10)</f>
        <v>-0.3458789606261205</v>
      </c>
      <c r="R20" s="8">
        <f t="shared" si="2"/>
        <v>4.9007598275257838</v>
      </c>
      <c r="S20" s="8">
        <f t="shared" si="3"/>
        <v>9.2715413443171357</v>
      </c>
      <c r="T20" s="8">
        <f t="shared" si="4"/>
        <v>3.5415766124075274</v>
      </c>
      <c r="U20" s="8">
        <f t="shared" si="5"/>
        <v>3.5415766124075274</v>
      </c>
      <c r="V20" s="8">
        <f t="shared" si="6"/>
        <v>3</v>
      </c>
    </row>
    <row r="21" spans="1:22" s="10" customFormat="1">
      <c r="A21" s="10">
        <v>7</v>
      </c>
      <c r="B21" s="10" t="s">
        <v>33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1</v>
      </c>
      <c r="L21" s="11">
        <v>100</v>
      </c>
      <c r="M21" s="10">
        <f>STANDARDIZE(D21,D$9,D$10)</f>
        <v>-3.1203935313887494</v>
      </c>
      <c r="N21" s="10">
        <f>STANDARDIZE(F21,F$9,F$10)</f>
        <v>-1.311081854551936</v>
      </c>
      <c r="O21" s="10">
        <f>STANDARDIZE(H21,H$9,H$10)</f>
        <v>-1.251584021180806</v>
      </c>
      <c r="P21" s="10">
        <f>STANDARDIZE(J21,J$9,J$10)</f>
        <v>-1.3207711641516702</v>
      </c>
      <c r="Q21" s="11">
        <f>STANDARDIZE(L21,L$9,L$10)</f>
        <v>3.3942599494279744</v>
      </c>
      <c r="R21" s="10">
        <f t="shared" si="2"/>
        <v>33.656066621724889</v>
      </c>
      <c r="S21" s="10">
        <f t="shared" si="3"/>
        <v>10.246737954441258</v>
      </c>
      <c r="T21" s="10">
        <f t="shared" si="4"/>
        <v>34.426990958038147</v>
      </c>
      <c r="U21" s="10">
        <f t="shared" si="5"/>
        <v>10.246737954441258</v>
      </c>
      <c r="V21" s="10">
        <f t="shared" si="6"/>
        <v>2</v>
      </c>
    </row>
    <row r="22" spans="1:22" s="8" customFormat="1">
      <c r="A22" s="8">
        <v>8</v>
      </c>
      <c r="B22" s="8" t="s">
        <v>36</v>
      </c>
      <c r="C22" s="8">
        <v>36</v>
      </c>
      <c r="D22" s="8">
        <v>38</v>
      </c>
      <c r="E22" s="8">
        <v>20</v>
      </c>
      <c r="F22" s="8">
        <v>21</v>
      </c>
      <c r="G22" s="8">
        <v>5</v>
      </c>
      <c r="H22" s="8">
        <v>5</v>
      </c>
      <c r="I22" s="8">
        <v>6</v>
      </c>
      <c r="J22" s="8">
        <v>6</v>
      </c>
      <c r="K22" s="8">
        <v>28</v>
      </c>
      <c r="L22" s="9">
        <v>29</v>
      </c>
      <c r="M22" s="8">
        <f>STANDARDIZE(D22,D$9,D$10)</f>
        <v>0.38182030552858148</v>
      </c>
      <c r="N22" s="8">
        <f>STANDARDIZE(F22,F$9,F$10)</f>
        <v>0.3503753231992241</v>
      </c>
      <c r="O22" s="8">
        <f>STANDARDIZE(H22,H$9,H$10)</f>
        <v>-0.48306751694697775</v>
      </c>
      <c r="P22" s="8">
        <f>STANDARDIZE(J22,J$9,J$10)</f>
        <v>0.73376175786203901</v>
      </c>
      <c r="Q22" s="9">
        <f>STANDARDIZE(L22,L$9,L$10)</f>
        <v>-0.45428878410594931</v>
      </c>
      <c r="R22" s="8">
        <f t="shared" si="2"/>
        <v>2.2895655303320721</v>
      </c>
      <c r="S22" s="8">
        <f t="shared" si="3"/>
        <v>12.351151428192427</v>
      </c>
      <c r="T22" s="8">
        <f t="shared" si="4"/>
        <v>1.4140795150148584</v>
      </c>
      <c r="U22" s="8">
        <f t="shared" si="5"/>
        <v>1.4140795150148584</v>
      </c>
      <c r="V22" s="8">
        <f t="shared" si="6"/>
        <v>3</v>
      </c>
    </row>
    <row r="23" spans="1:22" s="10" customFormat="1">
      <c r="A23" s="10">
        <v>9</v>
      </c>
      <c r="B23" s="10" t="s">
        <v>40</v>
      </c>
      <c r="C23" s="10">
        <v>4</v>
      </c>
      <c r="D23" s="10">
        <v>40</v>
      </c>
      <c r="E23" s="10">
        <v>1</v>
      </c>
      <c r="F23" s="10">
        <v>10</v>
      </c>
      <c r="G23" s="10">
        <v>0</v>
      </c>
      <c r="H23" s="10">
        <v>0</v>
      </c>
      <c r="I23" s="10">
        <v>0</v>
      </c>
      <c r="J23" s="10">
        <v>0</v>
      </c>
      <c r="K23" s="10">
        <v>5</v>
      </c>
      <c r="L23" s="11">
        <v>50</v>
      </c>
      <c r="M23" s="10">
        <f>STANDARDIZE(D23,D$9,D$10)</f>
        <v>0.56614734957686197</v>
      </c>
      <c r="N23" s="10">
        <f>STANDARDIZE(F23,F$9,F$10)</f>
        <v>-0.51991176990852639</v>
      </c>
      <c r="O23" s="10">
        <f>STANDARDIZE(H23,H$9,H$10)</f>
        <v>-1.251584021180806</v>
      </c>
      <c r="P23" s="10">
        <f>STANDARDIZE(J23,J$9,J$10)</f>
        <v>-1.3207711641516702</v>
      </c>
      <c r="Q23" s="11">
        <f>STANDARDIZE(L23,L$9,L$10)</f>
        <v>0.68401436243225344</v>
      </c>
      <c r="R23" s="10">
        <f t="shared" si="2"/>
        <v>8.7080291332152164</v>
      </c>
      <c r="S23" s="10">
        <f t="shared" si="3"/>
        <v>2.7002046873997614</v>
      </c>
      <c r="T23" s="10">
        <f t="shared" si="4"/>
        <v>6.9069283168515696</v>
      </c>
      <c r="U23" s="10">
        <f t="shared" si="5"/>
        <v>2.7002046873997614</v>
      </c>
      <c r="V23" s="10">
        <f t="shared" si="6"/>
        <v>2</v>
      </c>
    </row>
    <row r="24" spans="1:22" s="6" customFormat="1">
      <c r="A24" s="6">
        <v>10</v>
      </c>
      <c r="B24" s="6" t="s">
        <v>43</v>
      </c>
      <c r="C24" s="6">
        <v>13</v>
      </c>
      <c r="D24" s="6">
        <v>24</v>
      </c>
      <c r="E24" s="6">
        <v>24</v>
      </c>
      <c r="F24" s="6">
        <v>44</v>
      </c>
      <c r="G24" s="6">
        <v>2</v>
      </c>
      <c r="H24" s="6">
        <v>4</v>
      </c>
      <c r="I24" s="6">
        <v>2</v>
      </c>
      <c r="J24" s="6">
        <v>4</v>
      </c>
      <c r="K24" s="6">
        <v>13</v>
      </c>
      <c r="L24" s="7">
        <v>24</v>
      </c>
      <c r="M24" s="6">
        <f>STANDARDIZE(D24,D$9,D$10)</f>
        <v>-0.90846900280938248</v>
      </c>
      <c r="N24" s="6">
        <f>STANDARDIZE(F24,F$9,F$10)</f>
        <v>2.1700665178790661</v>
      </c>
      <c r="O24" s="6">
        <f>STANDARDIZE(H24,H$9,H$10)</f>
        <v>-0.63677081779374334</v>
      </c>
      <c r="P24" s="6">
        <f>STANDARDIZE(J24,J$9,J$10)</f>
        <v>4.8917450524135916E-2</v>
      </c>
      <c r="Q24" s="7">
        <f>STANDARDIZE(L24,L$9,L$10)</f>
        <v>-0.7253133428055214</v>
      </c>
      <c r="R24" s="6">
        <f t="shared" si="2"/>
        <v>0.82456040563119315</v>
      </c>
      <c r="S24" s="6">
        <f t="shared" si="3"/>
        <v>19.989594456846646</v>
      </c>
      <c r="T24" s="6">
        <f t="shared" si="4"/>
        <v>9.6087077865375168</v>
      </c>
      <c r="U24" s="6">
        <f t="shared" si="5"/>
        <v>0.82456040563119315</v>
      </c>
      <c r="V24" s="6">
        <f t="shared" si="6"/>
        <v>1</v>
      </c>
    </row>
    <row r="25" spans="1:22" s="6" customFormat="1">
      <c r="A25" s="6">
        <v>11</v>
      </c>
      <c r="B25" s="6" t="s">
        <v>46</v>
      </c>
      <c r="C25" s="6">
        <v>24</v>
      </c>
      <c r="D25" s="6">
        <v>21</v>
      </c>
      <c r="E25" s="6">
        <v>44</v>
      </c>
      <c r="F25" s="6">
        <v>39</v>
      </c>
      <c r="G25" s="6">
        <v>14</v>
      </c>
      <c r="H25" s="6">
        <v>12</v>
      </c>
      <c r="I25" s="6">
        <v>6</v>
      </c>
      <c r="J25" s="6">
        <v>5</v>
      </c>
      <c r="K25" s="6">
        <v>26</v>
      </c>
      <c r="L25" s="7">
        <v>23</v>
      </c>
      <c r="M25" s="6">
        <f>STANDARDIZE(D25,D$9,D$10)</f>
        <v>-1.1849595688818033</v>
      </c>
      <c r="N25" s="6">
        <f>STANDARDIZE(F25,F$9,F$10)</f>
        <v>1.7744814755573612</v>
      </c>
      <c r="O25" s="6">
        <f>STANDARDIZE(H25,H$9,H$10)</f>
        <v>0.59285558898038193</v>
      </c>
      <c r="P25" s="6">
        <f>STANDARDIZE(J25,J$9,J$10)</f>
        <v>0.39133960419308744</v>
      </c>
      <c r="Q25" s="7">
        <f>STANDARDIZE(L25,L$9,L$10)</f>
        <v>-0.77951825454543577</v>
      </c>
      <c r="R25" s="6">
        <f t="shared" si="2"/>
        <v>2.4438528982670915</v>
      </c>
      <c r="S25" s="6">
        <f t="shared" si="3"/>
        <v>21.307917387879737</v>
      </c>
      <c r="T25" s="6">
        <f t="shared" si="4"/>
        <v>7.5094658769581359</v>
      </c>
      <c r="U25" s="6">
        <f t="shared" si="5"/>
        <v>2.4438528982670915</v>
      </c>
      <c r="V25" s="6">
        <f t="shared" si="6"/>
        <v>1</v>
      </c>
    </row>
    <row r="26" spans="1:22" s="10" customFormat="1">
      <c r="A26" s="10">
        <v>12</v>
      </c>
      <c r="B26" s="10" t="s">
        <v>49</v>
      </c>
      <c r="C26" s="10">
        <v>12</v>
      </c>
      <c r="D26" s="10">
        <v>29</v>
      </c>
      <c r="E26" s="10">
        <v>0</v>
      </c>
      <c r="F26" s="10">
        <v>0</v>
      </c>
      <c r="G26" s="10">
        <v>1</v>
      </c>
      <c r="H26" s="10">
        <v>2</v>
      </c>
      <c r="I26" s="10">
        <v>0</v>
      </c>
      <c r="J26" s="10">
        <v>0</v>
      </c>
      <c r="K26" s="10">
        <v>28</v>
      </c>
      <c r="L26" s="11">
        <v>68</v>
      </c>
      <c r="M26" s="10">
        <f>STANDARDIZE(D26,D$9,D$10)</f>
        <v>-0.44765139268868109</v>
      </c>
      <c r="N26" s="10">
        <f>STANDARDIZE(F26,F$9,F$10)</f>
        <v>-1.311081854551936</v>
      </c>
      <c r="O26" s="10">
        <f>STANDARDIZE(H26,H$9,H$10)</f>
        <v>-0.94417741948727474</v>
      </c>
      <c r="P26" s="10">
        <f>STANDARDIZE(J26,J$9,J$10)</f>
        <v>-1.3207711641516702</v>
      </c>
      <c r="Q26" s="11">
        <f>STANDARDIZE(L26,L$9,L$10)</f>
        <v>1.6597027737507128</v>
      </c>
      <c r="R26" s="10">
        <f t="shared" si="2"/>
        <v>14.829864808128864</v>
      </c>
      <c r="S26" s="10">
        <f t="shared" si="3"/>
        <v>0</v>
      </c>
      <c r="T26" s="10">
        <f t="shared" si="4"/>
        <v>10.952926019944336</v>
      </c>
      <c r="U26" s="10">
        <f t="shared" si="5"/>
        <v>0</v>
      </c>
      <c r="V26" s="10">
        <f t="shared" si="6"/>
        <v>2</v>
      </c>
    </row>
    <row r="27" spans="1:22" s="8" customFormat="1">
      <c r="A27" s="8">
        <v>13</v>
      </c>
      <c r="B27" s="8" t="s">
        <v>51</v>
      </c>
      <c r="C27" s="8">
        <v>18</v>
      </c>
      <c r="D27" s="8">
        <v>29</v>
      </c>
      <c r="E27" s="8">
        <v>7</v>
      </c>
      <c r="F27" s="8">
        <v>11</v>
      </c>
      <c r="G27" s="8">
        <v>9</v>
      </c>
      <c r="H27" s="8">
        <v>14</v>
      </c>
      <c r="I27" s="8">
        <v>0</v>
      </c>
      <c r="J27" s="8">
        <v>0</v>
      </c>
      <c r="K27" s="8">
        <v>29</v>
      </c>
      <c r="L27" s="9">
        <v>46</v>
      </c>
      <c r="M27" s="8">
        <f>STANDARDIZE(D27,D$9,D$10)</f>
        <v>-0.44765139268868109</v>
      </c>
      <c r="N27" s="8">
        <f>STANDARDIZE(F27,F$9,F$10)</f>
        <v>-0.44079476144418545</v>
      </c>
      <c r="O27" s="8">
        <f>STANDARDIZE(H27,H$9,H$10)</f>
        <v>0.90026219067391322</v>
      </c>
      <c r="P27" s="8">
        <f>STANDARDIZE(J27,J$9,J$10)</f>
        <v>-1.3207711641516702</v>
      </c>
      <c r="Q27" s="9">
        <f>STANDARDIZE(L27,L$9,L$10)</f>
        <v>0.46719471547259578</v>
      </c>
      <c r="R27" s="8">
        <f t="shared" si="2"/>
        <v>9.0277530601039633</v>
      </c>
      <c r="S27" s="8">
        <f t="shared" si="3"/>
        <v>5.5814325690197384</v>
      </c>
      <c r="T27" s="8">
        <f t="shared" si="4"/>
        <v>4.8578603220000618</v>
      </c>
      <c r="U27" s="8">
        <f t="shared" si="5"/>
        <v>4.8578603220000618</v>
      </c>
      <c r="V27" s="8">
        <f t="shared" si="6"/>
        <v>3</v>
      </c>
    </row>
    <row r="28" spans="1:22" s="8" customFormat="1">
      <c r="A28" s="8">
        <v>14</v>
      </c>
      <c r="B28" s="8" t="s">
        <v>55</v>
      </c>
      <c r="C28" s="8">
        <v>73</v>
      </c>
      <c r="D28" s="8">
        <v>38</v>
      </c>
      <c r="E28" s="8">
        <v>16</v>
      </c>
      <c r="F28" s="8">
        <v>8</v>
      </c>
      <c r="G28" s="8">
        <v>31</v>
      </c>
      <c r="H28" s="8">
        <v>16</v>
      </c>
      <c r="I28" s="8">
        <v>6</v>
      </c>
      <c r="J28" s="8">
        <v>3</v>
      </c>
      <c r="K28" s="8">
        <v>66</v>
      </c>
      <c r="L28" s="9">
        <v>34</v>
      </c>
      <c r="M28" s="8">
        <f>STANDARDIZE(D28,D$9,D$10)</f>
        <v>0.38182030552858148</v>
      </c>
      <c r="N28" s="8">
        <f>STANDARDIZE(F28,F$9,F$10)</f>
        <v>-0.67814578683720828</v>
      </c>
      <c r="O28" s="8">
        <f>STANDARDIZE(H28,H$9,H$10)</f>
        <v>1.2076687923674445</v>
      </c>
      <c r="P28" s="8">
        <f>STANDARDIZE(J28,J$9,J$10)</f>
        <v>-0.29350470314481564</v>
      </c>
      <c r="Q28" s="9">
        <f>STANDARDIZE(L28,L$9,L$10)</f>
        <v>-0.18326422540637724</v>
      </c>
      <c r="R28" s="8">
        <f t="shared" si="2"/>
        <v>8.8140530404315776</v>
      </c>
      <c r="S28" s="8">
        <f t="shared" si="3"/>
        <v>10.170877225322755</v>
      </c>
      <c r="T28" s="8">
        <f t="shared" si="4"/>
        <v>1.2765368795597449</v>
      </c>
      <c r="U28" s="8">
        <f t="shared" si="5"/>
        <v>1.2765368795597449</v>
      </c>
      <c r="V28" s="8">
        <f t="shared" si="6"/>
        <v>3</v>
      </c>
    </row>
    <row r="29" spans="1:22" s="10" customFormat="1">
      <c r="A29" s="10">
        <v>15</v>
      </c>
      <c r="B29" s="10" t="s">
        <v>58</v>
      </c>
      <c r="C29" s="10">
        <v>5</v>
      </c>
      <c r="D29" s="10">
        <v>45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6</v>
      </c>
      <c r="L29" s="11">
        <v>55</v>
      </c>
      <c r="M29" s="10">
        <f>STANDARDIZE(D29,D$9,D$10)</f>
        <v>1.0269649596975634</v>
      </c>
      <c r="N29" s="10">
        <f>STANDARDIZE(F29,F$9,F$10)</f>
        <v>-1.311081854551936</v>
      </c>
      <c r="O29" s="10">
        <f>STANDARDIZE(H29,H$9,H$10)</f>
        <v>-1.251584021180806</v>
      </c>
      <c r="P29" s="10">
        <f>STANDARDIZE(J29,J$9,J$10)</f>
        <v>-1.3207711641516702</v>
      </c>
      <c r="Q29" s="11">
        <f>STANDARDIZE(L29,L$9,L$10)</f>
        <v>0.95503892113182554</v>
      </c>
      <c r="R29" s="10">
        <f t="shared" si="2"/>
        <v>14.304109800243904</v>
      </c>
      <c r="S29" s="10">
        <f t="shared" si="3"/>
        <v>2.7655433506773717</v>
      </c>
      <c r="T29" s="10">
        <f t="shared" si="4"/>
        <v>8.7525084293817415</v>
      </c>
      <c r="U29" s="10">
        <f t="shared" si="5"/>
        <v>2.7655433506773717</v>
      </c>
      <c r="V29" s="10">
        <f t="shared" si="6"/>
        <v>2</v>
      </c>
    </row>
    <row r="30" spans="1:22" s="8" customFormat="1">
      <c r="A30" s="8">
        <v>16</v>
      </c>
      <c r="B30" s="8" t="s">
        <v>60</v>
      </c>
      <c r="C30" s="8">
        <v>21</v>
      </c>
      <c r="D30" s="8">
        <v>40</v>
      </c>
      <c r="E30" s="8">
        <v>5</v>
      </c>
      <c r="F30" s="8">
        <v>10</v>
      </c>
      <c r="G30" s="8">
        <v>8</v>
      </c>
      <c r="H30" s="8">
        <v>15</v>
      </c>
      <c r="I30" s="8">
        <v>1</v>
      </c>
      <c r="J30" s="8">
        <v>2</v>
      </c>
      <c r="K30" s="8">
        <v>17</v>
      </c>
      <c r="L30" s="9">
        <v>33</v>
      </c>
      <c r="M30" s="8">
        <f>STANDARDIZE(D30,D$9,D$10)</f>
        <v>0.56614734957686197</v>
      </c>
      <c r="N30" s="8">
        <f>STANDARDIZE(F30,F$9,F$10)</f>
        <v>-0.51991176990852639</v>
      </c>
      <c r="O30" s="8">
        <f>STANDARDIZE(H30,H$9,H$10)</f>
        <v>1.0539654915206789</v>
      </c>
      <c r="P30" s="8">
        <f>STANDARDIZE(J30,J$9,J$10)</f>
        <v>-0.63592685681376715</v>
      </c>
      <c r="Q30" s="9">
        <f>STANDARDIZE(L30,L$9,L$10)</f>
        <v>-0.23746913714629164</v>
      </c>
      <c r="R30" s="8">
        <f t="shared" si="2"/>
        <v>8.2331710652131935</v>
      </c>
      <c r="S30" s="8">
        <f t="shared" si="3"/>
        <v>9.7145860702549189</v>
      </c>
      <c r="T30" s="8">
        <f t="shared" si="4"/>
        <v>1.5013598560506556</v>
      </c>
      <c r="U30" s="8">
        <f t="shared" si="5"/>
        <v>1.5013598560506556</v>
      </c>
      <c r="V30" s="8">
        <f t="shared" si="6"/>
        <v>3</v>
      </c>
    </row>
    <row r="31" spans="1:22" s="8" customFormat="1">
      <c r="A31" s="8">
        <v>17</v>
      </c>
      <c r="B31" s="8" t="s">
        <v>62</v>
      </c>
      <c r="C31" s="8">
        <v>16</v>
      </c>
      <c r="D31" s="8">
        <v>43</v>
      </c>
      <c r="E31" s="8">
        <v>2</v>
      </c>
      <c r="F31" s="8">
        <v>5</v>
      </c>
      <c r="G31" s="8">
        <v>4</v>
      </c>
      <c r="H31" s="8">
        <v>11</v>
      </c>
      <c r="I31" s="8">
        <v>3</v>
      </c>
      <c r="J31" s="8">
        <v>8</v>
      </c>
      <c r="K31" s="8">
        <v>12</v>
      </c>
      <c r="L31" s="9">
        <v>32</v>
      </c>
      <c r="M31" s="8">
        <f t="shared" ref="M31:M35" si="7">STANDARDIZE(D31,D$9,D$10)</f>
        <v>0.84263791564928292</v>
      </c>
      <c r="N31" s="8">
        <f t="shared" ref="N31:N35" si="8">STANDARDIZE(F31,F$9,F$10)</f>
        <v>-0.91549681223023116</v>
      </c>
      <c r="O31" s="8">
        <f t="shared" ref="O31:O35" si="9">STANDARDIZE(H31,H$9,H$10)</f>
        <v>0.43915228813361629</v>
      </c>
      <c r="P31" s="8">
        <f t="shared" ref="P31:P35" si="10">STANDARDIZE(J31,J$9,J$10)</f>
        <v>1.4186060651999419</v>
      </c>
      <c r="Q31" s="9">
        <f t="shared" ref="Q31:Q35" si="11">STANDARDIZE(L31,L$9,L$10)</f>
        <v>-0.29167404888620607</v>
      </c>
      <c r="R31" s="8">
        <f t="shared" si="2"/>
        <v>10.208487964825309</v>
      </c>
      <c r="S31" s="8">
        <f t="shared" si="3"/>
        <v>15.046994213521099</v>
      </c>
      <c r="T31" s="8">
        <f t="shared" si="4"/>
        <v>1.5352696533075092</v>
      </c>
      <c r="U31" s="8">
        <f t="shared" si="5"/>
        <v>1.5352696533075092</v>
      </c>
      <c r="V31" s="8">
        <f t="shared" si="6"/>
        <v>3</v>
      </c>
    </row>
    <row r="32" spans="1:22" s="8" customFormat="1">
      <c r="A32" s="8">
        <v>18</v>
      </c>
      <c r="B32" s="8" t="s">
        <v>66</v>
      </c>
      <c r="C32" s="8">
        <v>16</v>
      </c>
      <c r="D32" s="8">
        <v>27</v>
      </c>
      <c r="E32" s="8">
        <v>10</v>
      </c>
      <c r="F32" s="8">
        <v>17</v>
      </c>
      <c r="G32" s="8">
        <v>15</v>
      </c>
      <c r="H32" s="8">
        <v>25</v>
      </c>
      <c r="I32" s="8">
        <v>3</v>
      </c>
      <c r="J32" s="8">
        <v>5</v>
      </c>
      <c r="K32" s="8">
        <v>15</v>
      </c>
      <c r="L32" s="9">
        <v>25</v>
      </c>
      <c r="M32" s="8">
        <f t="shared" si="7"/>
        <v>-0.63197843673696164</v>
      </c>
      <c r="N32" s="8">
        <f t="shared" si="8"/>
        <v>3.390728934186029E-2</v>
      </c>
      <c r="O32" s="8">
        <f t="shared" si="9"/>
        <v>2.5909984999883355</v>
      </c>
      <c r="P32" s="8">
        <f t="shared" si="10"/>
        <v>0.39133960419308744</v>
      </c>
      <c r="Q32" s="9">
        <f t="shared" si="11"/>
        <v>-0.67110843106560703</v>
      </c>
      <c r="R32" s="8">
        <f t="shared" si="2"/>
        <v>12.643211238906746</v>
      </c>
      <c r="S32" s="8">
        <f t="shared" si="3"/>
        <v>22.704445193579353</v>
      </c>
      <c r="T32" s="8">
        <f t="shared" si="4"/>
        <v>6.2718737441995183</v>
      </c>
      <c r="U32" s="8">
        <f t="shared" si="5"/>
        <v>6.2718737441995183</v>
      </c>
      <c r="V32" s="8">
        <f t="shared" si="6"/>
        <v>3</v>
      </c>
    </row>
    <row r="33" spans="1:22" s="8" customFormat="1">
      <c r="A33" s="8">
        <v>19</v>
      </c>
      <c r="B33" s="8" t="s">
        <v>68</v>
      </c>
      <c r="C33" s="8">
        <v>34</v>
      </c>
      <c r="D33" s="8">
        <v>48</v>
      </c>
      <c r="E33" s="8">
        <v>4</v>
      </c>
      <c r="F33" s="8">
        <v>6</v>
      </c>
      <c r="G33" s="8">
        <v>2</v>
      </c>
      <c r="H33" s="8">
        <v>3</v>
      </c>
      <c r="I33" s="8">
        <v>3</v>
      </c>
      <c r="J33" s="8">
        <v>4</v>
      </c>
      <c r="K33" s="8">
        <v>28</v>
      </c>
      <c r="L33" s="9">
        <v>39</v>
      </c>
      <c r="M33" s="8">
        <f t="shared" si="7"/>
        <v>1.3034555257699842</v>
      </c>
      <c r="N33" s="8">
        <f t="shared" si="8"/>
        <v>-0.83637980376589016</v>
      </c>
      <c r="O33" s="8">
        <f t="shared" si="9"/>
        <v>-0.79047411864050909</v>
      </c>
      <c r="P33" s="8">
        <f t="shared" si="10"/>
        <v>4.8917450524135916E-2</v>
      </c>
      <c r="Q33" s="9">
        <f t="shared" si="11"/>
        <v>8.7760333293194839E-2</v>
      </c>
      <c r="R33" s="8">
        <f t="shared" si="2"/>
        <v>8.5365094072920904</v>
      </c>
      <c r="S33" s="8">
        <f t="shared" si="3"/>
        <v>7.6623921188695379</v>
      </c>
      <c r="T33" s="8">
        <f t="shared" si="4"/>
        <v>2.6676159658605836</v>
      </c>
      <c r="U33" s="8">
        <f t="shared" si="5"/>
        <v>2.6676159658605836</v>
      </c>
      <c r="V33" s="8">
        <f t="shared" si="6"/>
        <v>3</v>
      </c>
    </row>
    <row r="34" spans="1:22" s="6" customFormat="1">
      <c r="A34" s="6">
        <v>20</v>
      </c>
      <c r="B34" s="6" t="s">
        <v>71</v>
      </c>
      <c r="C34" s="6">
        <v>7</v>
      </c>
      <c r="D34" s="6">
        <v>30</v>
      </c>
      <c r="E34" s="6">
        <v>8</v>
      </c>
      <c r="F34" s="6">
        <v>35</v>
      </c>
      <c r="G34" s="6">
        <v>1</v>
      </c>
      <c r="H34" s="6">
        <v>4</v>
      </c>
      <c r="I34" s="6">
        <v>1</v>
      </c>
      <c r="J34" s="6">
        <v>4</v>
      </c>
      <c r="K34" s="6">
        <v>6</v>
      </c>
      <c r="L34" s="7">
        <v>26</v>
      </c>
      <c r="M34" s="6">
        <f t="shared" si="7"/>
        <v>-0.35548787066454079</v>
      </c>
      <c r="N34" s="6">
        <f t="shared" si="8"/>
        <v>1.4580134416999975</v>
      </c>
      <c r="O34" s="6">
        <f t="shared" si="9"/>
        <v>-0.63677081779374334</v>
      </c>
      <c r="P34" s="6">
        <f t="shared" si="10"/>
        <v>4.8917450524135916E-2</v>
      </c>
      <c r="Q34" s="7">
        <f t="shared" si="11"/>
        <v>-0.61690351932569254</v>
      </c>
      <c r="R34" s="6">
        <f t="shared" si="2"/>
        <v>0</v>
      </c>
      <c r="S34" s="6">
        <f t="shared" si="3"/>
        <v>14.829864808128864</v>
      </c>
      <c r="T34" s="6">
        <f t="shared" si="4"/>
        <v>5.2273277495191302</v>
      </c>
      <c r="U34" s="6">
        <f t="shared" si="5"/>
        <v>0</v>
      </c>
      <c r="V34" s="6">
        <f t="shared" si="6"/>
        <v>1</v>
      </c>
    </row>
    <row r="35" spans="1:22" s="6" customFormat="1">
      <c r="A35" s="6">
        <v>21</v>
      </c>
      <c r="B35" s="6" t="s">
        <v>74</v>
      </c>
      <c r="C35" s="6">
        <v>18</v>
      </c>
      <c r="D35" s="6">
        <v>31</v>
      </c>
      <c r="E35" s="6">
        <v>17</v>
      </c>
      <c r="F35" s="6">
        <v>29</v>
      </c>
      <c r="G35" s="6">
        <v>7</v>
      </c>
      <c r="H35" s="6">
        <v>12</v>
      </c>
      <c r="I35" s="6">
        <v>2</v>
      </c>
      <c r="J35" s="6">
        <v>3</v>
      </c>
      <c r="K35" s="6">
        <v>14</v>
      </c>
      <c r="L35" s="7">
        <v>24</v>
      </c>
      <c r="M35" s="6">
        <f t="shared" si="7"/>
        <v>-0.26332434864040055</v>
      </c>
      <c r="N35" s="6">
        <f t="shared" si="8"/>
        <v>0.9833113909139517</v>
      </c>
      <c r="O35" s="6">
        <f t="shared" si="9"/>
        <v>0.59285558898038193</v>
      </c>
      <c r="P35" s="6">
        <f t="shared" si="10"/>
        <v>-0.29350470314481564</v>
      </c>
      <c r="Q35" s="7">
        <f t="shared" si="11"/>
        <v>-0.7253133428055214</v>
      </c>
      <c r="R35" s="6">
        <f t="shared" si="2"/>
        <v>1.8748228731988286</v>
      </c>
      <c r="S35" s="6">
        <f t="shared" si="3"/>
        <v>14.404265551268731</v>
      </c>
      <c r="T35" s="6">
        <f t="shared" si="4"/>
        <v>2.9270624417643454</v>
      </c>
      <c r="U35" s="6">
        <f t="shared" si="5"/>
        <v>1.8748228731988286</v>
      </c>
      <c r="V35" s="6">
        <f t="shared" si="6"/>
        <v>1</v>
      </c>
    </row>
  </sheetData>
  <conditionalFormatting sqref="V15:V35">
    <cfRule type="colorScale" priority="1">
      <colorScale>
        <cfvo type="num" val="1"/>
        <cfvo type="num" val="2"/>
        <cfvo type="num" val="3"/>
        <color theme="8"/>
        <color theme="9"/>
        <color rgb="FFFFEF9C"/>
      </colorScale>
    </cfRule>
  </conditionalFormatting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workbookViewId="0">
      <selection activeCell="D40" sqref="D40"/>
    </sheetView>
  </sheetViews>
  <sheetFormatPr baseColWidth="10" defaultRowHeight="16"/>
  <sheetData>
    <row r="1" spans="1:6">
      <c r="A1" t="s">
        <v>262</v>
      </c>
    </row>
    <row r="2" spans="1:6">
      <c r="A2" t="s">
        <v>170</v>
      </c>
      <c r="F2" t="s">
        <v>171</v>
      </c>
    </row>
    <row r="3" spans="1:6">
      <c r="A3" t="s">
        <v>172</v>
      </c>
      <c r="C3" t="s">
        <v>172</v>
      </c>
      <c r="D3" t="s">
        <v>173</v>
      </c>
      <c r="E3" t="s">
        <v>174</v>
      </c>
    </row>
    <row r="4" spans="1:6">
      <c r="A4" t="s">
        <v>175</v>
      </c>
      <c r="F4" t="s">
        <v>176</v>
      </c>
    </row>
    <row r="5" spans="1:6">
      <c r="A5" t="s">
        <v>177</v>
      </c>
      <c r="C5" t="s">
        <v>178</v>
      </c>
      <c r="D5" t="s">
        <v>179</v>
      </c>
      <c r="E5" t="s">
        <v>180</v>
      </c>
    </row>
    <row r="6" spans="1:6">
      <c r="A6" t="s">
        <v>181</v>
      </c>
      <c r="F6" t="s">
        <v>6</v>
      </c>
    </row>
    <row r="7" spans="1:6">
      <c r="A7" t="s">
        <v>263</v>
      </c>
      <c r="C7" t="s">
        <v>101</v>
      </c>
      <c r="D7" t="s">
        <v>101</v>
      </c>
      <c r="E7" t="s">
        <v>101</v>
      </c>
      <c r="F7" t="s">
        <v>101</v>
      </c>
    </row>
    <row r="8" spans="1:6">
      <c r="A8" t="s">
        <v>264</v>
      </c>
      <c r="C8" t="s">
        <v>97</v>
      </c>
      <c r="D8" t="s">
        <v>265</v>
      </c>
      <c r="E8" t="s">
        <v>266</v>
      </c>
      <c r="F8" t="s">
        <v>104</v>
      </c>
    </row>
    <row r="9" spans="1:6">
      <c r="A9" t="s">
        <v>267</v>
      </c>
      <c r="C9" t="s">
        <v>83</v>
      </c>
      <c r="D9" t="s">
        <v>268</v>
      </c>
      <c r="E9" t="s">
        <v>269</v>
      </c>
      <c r="F9" t="s">
        <v>108</v>
      </c>
    </row>
    <row r="10" spans="1:6">
      <c r="A10" t="s">
        <v>270</v>
      </c>
      <c r="C10" t="s">
        <v>111</v>
      </c>
      <c r="D10" t="s">
        <v>271</v>
      </c>
      <c r="E10" t="s">
        <v>272</v>
      </c>
      <c r="F10" t="s">
        <v>113</v>
      </c>
    </row>
    <row r="11" spans="1:6">
      <c r="A11" t="s">
        <v>273</v>
      </c>
      <c r="C11" t="s">
        <v>38</v>
      </c>
      <c r="D11" t="s">
        <v>274</v>
      </c>
      <c r="E11" t="s">
        <v>275</v>
      </c>
      <c r="F11" t="s">
        <v>118</v>
      </c>
    </row>
    <row r="12" spans="1:6">
      <c r="A12" t="s">
        <v>276</v>
      </c>
      <c r="C12" t="s">
        <v>90</v>
      </c>
      <c r="D12" t="s">
        <v>147</v>
      </c>
      <c r="E12" t="s">
        <v>277</v>
      </c>
      <c r="F12" t="s">
        <v>120</v>
      </c>
    </row>
    <row r="13" spans="1:6">
      <c r="A13" t="s">
        <v>278</v>
      </c>
      <c r="C13" t="s">
        <v>31</v>
      </c>
      <c r="D13" t="s">
        <v>229</v>
      </c>
      <c r="E13" t="s">
        <v>183</v>
      </c>
      <c r="F13" t="s">
        <v>122</v>
      </c>
    </row>
    <row r="14" spans="1:6">
      <c r="A14" t="s">
        <v>239</v>
      </c>
      <c r="C14" t="s">
        <v>34</v>
      </c>
      <c r="D14" t="s">
        <v>34</v>
      </c>
      <c r="E14" t="s">
        <v>34</v>
      </c>
      <c r="F14" t="s">
        <v>35</v>
      </c>
    </row>
    <row r="15" spans="1:6">
      <c r="A15" t="s">
        <v>279</v>
      </c>
      <c r="C15" t="s">
        <v>280</v>
      </c>
      <c r="D15" t="s">
        <v>281</v>
      </c>
      <c r="E15" t="s">
        <v>282</v>
      </c>
      <c r="F15" t="s">
        <v>125</v>
      </c>
    </row>
    <row r="16" spans="1:6">
      <c r="A16" t="s">
        <v>283</v>
      </c>
      <c r="C16" t="s">
        <v>34</v>
      </c>
      <c r="D16" t="s">
        <v>127</v>
      </c>
      <c r="E16" t="s">
        <v>34</v>
      </c>
      <c r="F16" t="s">
        <v>128</v>
      </c>
    </row>
    <row r="17" spans="1:6">
      <c r="A17" t="s">
        <v>284</v>
      </c>
      <c r="C17" t="s">
        <v>8</v>
      </c>
      <c r="D17" t="s">
        <v>285</v>
      </c>
      <c r="E17" t="s">
        <v>131</v>
      </c>
      <c r="F17" t="s">
        <v>131</v>
      </c>
    </row>
    <row r="18" spans="1:6">
      <c r="A18" t="s">
        <v>286</v>
      </c>
      <c r="C18" t="s">
        <v>22</v>
      </c>
      <c r="D18" t="s">
        <v>287</v>
      </c>
      <c r="E18" t="s">
        <v>288</v>
      </c>
      <c r="F18" t="s">
        <v>135</v>
      </c>
    </row>
    <row r="19" spans="1:6">
      <c r="A19" t="s">
        <v>289</v>
      </c>
      <c r="C19" t="s">
        <v>34</v>
      </c>
      <c r="D19" t="s">
        <v>97</v>
      </c>
      <c r="E19" t="s">
        <v>34</v>
      </c>
      <c r="F19" t="s">
        <v>137</v>
      </c>
    </row>
    <row r="20" spans="1:6">
      <c r="A20" t="s">
        <v>290</v>
      </c>
      <c r="C20" t="s">
        <v>238</v>
      </c>
      <c r="D20" t="s">
        <v>291</v>
      </c>
      <c r="E20" t="s">
        <v>90</v>
      </c>
      <c r="F20" t="s">
        <v>141</v>
      </c>
    </row>
    <row r="21" spans="1:6">
      <c r="A21" t="s">
        <v>292</v>
      </c>
      <c r="C21" t="s">
        <v>231</v>
      </c>
      <c r="D21" t="s">
        <v>293</v>
      </c>
      <c r="E21" t="s">
        <v>249</v>
      </c>
      <c r="F21" t="s">
        <v>144</v>
      </c>
    </row>
    <row r="22" spans="1:6">
      <c r="A22" t="s">
        <v>294</v>
      </c>
      <c r="C22" t="s">
        <v>201</v>
      </c>
      <c r="D22" t="s">
        <v>34</v>
      </c>
      <c r="E22" t="s">
        <v>34</v>
      </c>
      <c r="F22" t="s">
        <v>42</v>
      </c>
    </row>
    <row r="23" spans="1:6">
      <c r="A23" t="s">
        <v>295</v>
      </c>
      <c r="C23" t="s">
        <v>9</v>
      </c>
      <c r="D23" t="s">
        <v>9</v>
      </c>
      <c r="E23" t="s">
        <v>277</v>
      </c>
      <c r="F23" t="s">
        <v>149</v>
      </c>
    </row>
    <row r="24" spans="1:6">
      <c r="A24" t="s">
        <v>296</v>
      </c>
      <c r="C24" t="s">
        <v>153</v>
      </c>
      <c r="D24" t="s">
        <v>297</v>
      </c>
      <c r="E24" t="s">
        <v>64</v>
      </c>
      <c r="F24" t="s">
        <v>154</v>
      </c>
    </row>
    <row r="25" spans="1:6">
      <c r="A25" t="s">
        <v>298</v>
      </c>
      <c r="C25" t="s">
        <v>30</v>
      </c>
      <c r="D25" t="s">
        <v>32</v>
      </c>
      <c r="E25" t="s">
        <v>157</v>
      </c>
      <c r="F25" t="s">
        <v>158</v>
      </c>
    </row>
    <row r="26" spans="1:6">
      <c r="A26" t="s">
        <v>299</v>
      </c>
      <c r="C26" t="s">
        <v>25</v>
      </c>
      <c r="D26" t="s">
        <v>76</v>
      </c>
      <c r="E26" t="s">
        <v>86</v>
      </c>
      <c r="F26" t="s">
        <v>160</v>
      </c>
    </row>
    <row r="27" spans="1:6">
      <c r="A27" t="s">
        <v>300</v>
      </c>
      <c r="C27" t="s">
        <v>163</v>
      </c>
      <c r="D27" t="s">
        <v>301</v>
      </c>
      <c r="E27" t="s">
        <v>34</v>
      </c>
      <c r="F27" t="s">
        <v>165</v>
      </c>
    </row>
    <row r="28" spans="1:6">
      <c r="A28" t="s">
        <v>302</v>
      </c>
      <c r="C28" t="s">
        <v>31</v>
      </c>
      <c r="D28" t="s">
        <v>158</v>
      </c>
      <c r="E28" t="s">
        <v>303</v>
      </c>
      <c r="F28" t="s">
        <v>158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workbookViewId="0">
      <selection activeCell="I41" sqref="I41"/>
    </sheetView>
  </sheetViews>
  <sheetFormatPr baseColWidth="10" defaultRowHeight="16"/>
  <sheetData>
    <row r="1" spans="1:7">
      <c r="A1" t="s">
        <v>169</v>
      </c>
    </row>
    <row r="2" spans="1:7">
      <c r="A2" t="s">
        <v>170</v>
      </c>
      <c r="G2" t="s">
        <v>171</v>
      </c>
    </row>
    <row r="3" spans="1:7">
      <c r="C3" t="s">
        <v>172</v>
      </c>
      <c r="D3" t="s">
        <v>172</v>
      </c>
      <c r="E3" t="s">
        <v>173</v>
      </c>
      <c r="F3" t="s">
        <v>174</v>
      </c>
    </row>
    <row r="4" spans="1:7">
      <c r="A4" t="s">
        <v>175</v>
      </c>
      <c r="G4" t="s">
        <v>176</v>
      </c>
    </row>
    <row r="5" spans="1:7">
      <c r="C5" t="s">
        <v>177</v>
      </c>
      <c r="D5" t="s">
        <v>178</v>
      </c>
      <c r="E5" t="s">
        <v>179</v>
      </c>
      <c r="F5" t="s">
        <v>180</v>
      </c>
    </row>
    <row r="6" spans="1:7">
      <c r="A6" t="s">
        <v>181</v>
      </c>
      <c r="G6" t="s">
        <v>6</v>
      </c>
    </row>
    <row r="7" spans="1:7">
      <c r="A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</row>
    <row r="8" spans="1:7">
      <c r="A8" t="s">
        <v>182</v>
      </c>
      <c r="C8" t="s">
        <v>183</v>
      </c>
      <c r="D8" t="s">
        <v>34</v>
      </c>
      <c r="E8" t="s">
        <v>183</v>
      </c>
      <c r="F8" t="s">
        <v>31</v>
      </c>
      <c r="G8" t="s">
        <v>10</v>
      </c>
    </row>
    <row r="9" spans="1:7">
      <c r="A9" t="s">
        <v>184</v>
      </c>
      <c r="C9" t="s">
        <v>12</v>
      </c>
      <c r="D9" t="s">
        <v>185</v>
      </c>
      <c r="E9" t="s">
        <v>186</v>
      </c>
      <c r="F9" t="s">
        <v>81</v>
      </c>
      <c r="G9" t="s">
        <v>15</v>
      </c>
    </row>
    <row r="10" spans="1:7">
      <c r="A10" t="s">
        <v>187</v>
      </c>
      <c r="C10" t="s">
        <v>188</v>
      </c>
      <c r="D10" t="s">
        <v>189</v>
      </c>
      <c r="E10" t="s">
        <v>17</v>
      </c>
      <c r="F10" t="s">
        <v>190</v>
      </c>
      <c r="G10" t="s">
        <v>19</v>
      </c>
    </row>
    <row r="11" spans="1:7">
      <c r="A11" t="s">
        <v>191</v>
      </c>
      <c r="C11" t="s">
        <v>192</v>
      </c>
      <c r="D11" t="s">
        <v>38</v>
      </c>
      <c r="E11" t="s">
        <v>37</v>
      </c>
      <c r="F11" t="s">
        <v>193</v>
      </c>
      <c r="G11" t="s">
        <v>23</v>
      </c>
    </row>
    <row r="12" spans="1:7">
      <c r="A12" t="s">
        <v>194</v>
      </c>
      <c r="C12" t="s">
        <v>69</v>
      </c>
      <c r="D12" t="s">
        <v>31</v>
      </c>
      <c r="E12" t="s">
        <v>76</v>
      </c>
      <c r="F12" t="s">
        <v>69</v>
      </c>
      <c r="G12" t="s">
        <v>27</v>
      </c>
    </row>
    <row r="13" spans="1:7">
      <c r="A13" t="s">
        <v>195</v>
      </c>
      <c r="C13" t="s">
        <v>196</v>
      </c>
      <c r="D13" t="s">
        <v>31</v>
      </c>
      <c r="E13" t="s">
        <v>29</v>
      </c>
      <c r="F13" t="s">
        <v>90</v>
      </c>
      <c r="G13" t="s">
        <v>32</v>
      </c>
    </row>
    <row r="14" spans="1:7">
      <c r="A14" t="s">
        <v>89</v>
      </c>
      <c r="C14" t="s">
        <v>34</v>
      </c>
      <c r="D14" t="s">
        <v>34</v>
      </c>
      <c r="E14" t="s">
        <v>34</v>
      </c>
      <c r="F14" t="s">
        <v>34</v>
      </c>
      <c r="G14" t="s">
        <v>35</v>
      </c>
    </row>
    <row r="15" spans="1:7">
      <c r="A15" t="s">
        <v>197</v>
      </c>
      <c r="C15" t="s">
        <v>198</v>
      </c>
      <c r="D15" t="s">
        <v>112</v>
      </c>
      <c r="E15" t="s">
        <v>38</v>
      </c>
      <c r="F15" t="s">
        <v>199</v>
      </c>
      <c r="G15" t="s">
        <v>39</v>
      </c>
    </row>
    <row r="16" spans="1:7">
      <c r="A16" t="s">
        <v>200</v>
      </c>
      <c r="C16" t="s">
        <v>41</v>
      </c>
      <c r="D16" t="s">
        <v>34</v>
      </c>
      <c r="E16" t="s">
        <v>201</v>
      </c>
      <c r="F16" t="s">
        <v>34</v>
      </c>
      <c r="G16" t="s">
        <v>42</v>
      </c>
    </row>
    <row r="17" spans="1:7">
      <c r="A17" t="s">
        <v>202</v>
      </c>
      <c r="C17" t="s">
        <v>44</v>
      </c>
      <c r="D17" t="s">
        <v>90</v>
      </c>
      <c r="E17" t="s">
        <v>25</v>
      </c>
      <c r="F17" t="s">
        <v>25</v>
      </c>
      <c r="G17" t="s">
        <v>45</v>
      </c>
    </row>
    <row r="18" spans="1:7">
      <c r="A18" t="s">
        <v>203</v>
      </c>
      <c r="C18" t="s">
        <v>204</v>
      </c>
      <c r="D18" t="s">
        <v>112</v>
      </c>
      <c r="E18" t="s">
        <v>205</v>
      </c>
      <c r="F18" t="s">
        <v>21</v>
      </c>
      <c r="G18" t="s">
        <v>48</v>
      </c>
    </row>
    <row r="19" spans="1:7">
      <c r="A19" t="s">
        <v>206</v>
      </c>
      <c r="C19" t="s">
        <v>207</v>
      </c>
      <c r="D19" t="s">
        <v>34</v>
      </c>
      <c r="E19" t="s">
        <v>63</v>
      </c>
      <c r="F19" t="s">
        <v>34</v>
      </c>
      <c r="G19" t="s">
        <v>50</v>
      </c>
    </row>
    <row r="20" spans="1:7">
      <c r="A20" t="s">
        <v>208</v>
      </c>
      <c r="C20" t="s">
        <v>209</v>
      </c>
      <c r="D20" t="s">
        <v>69</v>
      </c>
      <c r="E20" t="s">
        <v>53</v>
      </c>
      <c r="F20" t="s">
        <v>34</v>
      </c>
      <c r="G20" t="s">
        <v>54</v>
      </c>
    </row>
    <row r="21" spans="1:7">
      <c r="A21" t="s">
        <v>210</v>
      </c>
      <c r="C21" t="s">
        <v>211</v>
      </c>
      <c r="D21" t="s">
        <v>186</v>
      </c>
      <c r="E21" t="s">
        <v>212</v>
      </c>
      <c r="F21" t="s">
        <v>56</v>
      </c>
      <c r="G21" t="s">
        <v>57</v>
      </c>
    </row>
    <row r="22" spans="1:7">
      <c r="A22" t="s">
        <v>213</v>
      </c>
      <c r="C22" t="s">
        <v>214</v>
      </c>
      <c r="D22" t="s">
        <v>215</v>
      </c>
      <c r="E22" t="s">
        <v>34</v>
      </c>
      <c r="F22" t="s">
        <v>34</v>
      </c>
      <c r="G22" t="s">
        <v>59</v>
      </c>
    </row>
    <row r="23" spans="1:7">
      <c r="A23" t="s">
        <v>216</v>
      </c>
      <c r="C23" t="s">
        <v>95</v>
      </c>
      <c r="D23" t="s">
        <v>34</v>
      </c>
      <c r="E23" t="s">
        <v>31</v>
      </c>
      <c r="F23" t="s">
        <v>30</v>
      </c>
      <c r="G23" t="s">
        <v>61</v>
      </c>
    </row>
    <row r="24" spans="1:7">
      <c r="A24" t="s">
        <v>217</v>
      </c>
      <c r="C24" t="s">
        <v>63</v>
      </c>
      <c r="D24" t="s">
        <v>34</v>
      </c>
      <c r="E24" t="s">
        <v>34</v>
      </c>
      <c r="F24" t="s">
        <v>64</v>
      </c>
      <c r="G24" t="s">
        <v>65</v>
      </c>
    </row>
    <row r="25" spans="1:7">
      <c r="A25" t="s">
        <v>218</v>
      </c>
      <c r="C25" t="s">
        <v>219</v>
      </c>
      <c r="D25" t="s">
        <v>34</v>
      </c>
      <c r="E25" t="s">
        <v>34</v>
      </c>
      <c r="F25" t="s">
        <v>25</v>
      </c>
      <c r="G25" t="s">
        <v>67</v>
      </c>
    </row>
    <row r="26" spans="1:7">
      <c r="A26" t="s">
        <v>220</v>
      </c>
      <c r="C26" t="s">
        <v>221</v>
      </c>
      <c r="D26" t="s">
        <v>34</v>
      </c>
      <c r="E26" t="s">
        <v>34</v>
      </c>
      <c r="F26" t="s">
        <v>52</v>
      </c>
      <c r="G26" t="s">
        <v>70</v>
      </c>
    </row>
    <row r="27" spans="1:7">
      <c r="A27" t="s">
        <v>98</v>
      </c>
      <c r="C27" t="s">
        <v>222</v>
      </c>
      <c r="D27" t="s">
        <v>72</v>
      </c>
      <c r="E27" t="s">
        <v>72</v>
      </c>
      <c r="F27" t="s">
        <v>34</v>
      </c>
      <c r="G27" t="s">
        <v>73</v>
      </c>
    </row>
    <row r="28" spans="1:7">
      <c r="A28" t="s">
        <v>223</v>
      </c>
      <c r="C28" t="s">
        <v>224</v>
      </c>
      <c r="D28" t="s">
        <v>69</v>
      </c>
      <c r="E28" t="s">
        <v>25</v>
      </c>
      <c r="F28" t="s">
        <v>25</v>
      </c>
      <c r="G28" t="s">
        <v>77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8"/>
  <sheetViews>
    <sheetView workbookViewId="0">
      <selection sqref="A1:H28"/>
    </sheetView>
  </sheetViews>
  <sheetFormatPr baseColWidth="10" defaultRowHeight="16"/>
  <sheetData>
    <row r="1" spans="1:6">
      <c r="A1" t="s">
        <v>225</v>
      </c>
    </row>
    <row r="2" spans="1:6">
      <c r="A2" t="s">
        <v>170</v>
      </c>
      <c r="F2" t="s">
        <v>171</v>
      </c>
    </row>
    <row r="3" spans="1:6">
      <c r="A3" t="s">
        <v>172</v>
      </c>
      <c r="C3" t="s">
        <v>172</v>
      </c>
      <c r="D3" t="s">
        <v>173</v>
      </c>
      <c r="E3" t="s">
        <v>174</v>
      </c>
    </row>
    <row r="4" spans="1:6">
      <c r="A4" t="s">
        <v>175</v>
      </c>
      <c r="F4" t="s">
        <v>176</v>
      </c>
    </row>
    <row r="5" spans="1:6">
      <c r="A5" t="s">
        <v>177</v>
      </c>
      <c r="C5" t="s">
        <v>178</v>
      </c>
      <c r="D5" t="s">
        <v>179</v>
      </c>
      <c r="E5" t="s">
        <v>180</v>
      </c>
    </row>
    <row r="6" spans="1:6">
      <c r="A6" t="s">
        <v>181</v>
      </c>
      <c r="F6" t="s">
        <v>6</v>
      </c>
    </row>
    <row r="7" spans="1:6">
      <c r="A7" t="s">
        <v>226</v>
      </c>
      <c r="C7" t="s">
        <v>227</v>
      </c>
      <c r="D7" t="s">
        <v>227</v>
      </c>
      <c r="E7" t="s">
        <v>227</v>
      </c>
      <c r="F7" t="s">
        <v>101</v>
      </c>
    </row>
    <row r="8" spans="1:6">
      <c r="A8" t="s">
        <v>228</v>
      </c>
      <c r="C8" t="s">
        <v>8</v>
      </c>
      <c r="D8" t="s">
        <v>229</v>
      </c>
      <c r="E8" t="s">
        <v>9</v>
      </c>
      <c r="F8" t="s">
        <v>80</v>
      </c>
    </row>
    <row r="9" spans="1:6">
      <c r="A9" t="s">
        <v>230</v>
      </c>
      <c r="C9" t="s">
        <v>231</v>
      </c>
      <c r="D9" t="s">
        <v>13</v>
      </c>
      <c r="E9" t="s">
        <v>14</v>
      </c>
      <c r="F9" t="s">
        <v>82</v>
      </c>
    </row>
    <row r="10" spans="1:6">
      <c r="A10" t="s">
        <v>232</v>
      </c>
      <c r="C10" t="s">
        <v>233</v>
      </c>
      <c r="D10" t="s">
        <v>18</v>
      </c>
      <c r="E10" t="s">
        <v>17</v>
      </c>
      <c r="F10" t="s">
        <v>85</v>
      </c>
    </row>
    <row r="11" spans="1:6">
      <c r="A11" t="s">
        <v>234</v>
      </c>
      <c r="C11" t="s">
        <v>47</v>
      </c>
      <c r="D11" t="s">
        <v>22</v>
      </c>
      <c r="E11" t="s">
        <v>235</v>
      </c>
      <c r="F11" t="s">
        <v>23</v>
      </c>
    </row>
    <row r="12" spans="1:6">
      <c r="A12" t="s">
        <v>236</v>
      </c>
      <c r="C12" t="s">
        <v>69</v>
      </c>
      <c r="D12" t="s">
        <v>53</v>
      </c>
      <c r="E12" t="s">
        <v>69</v>
      </c>
      <c r="F12" t="s">
        <v>87</v>
      </c>
    </row>
    <row r="13" spans="1:6">
      <c r="A13" t="s">
        <v>237</v>
      </c>
      <c r="C13" t="s">
        <v>31</v>
      </c>
      <c r="D13" t="s">
        <v>30</v>
      </c>
      <c r="E13" t="s">
        <v>238</v>
      </c>
      <c r="F13" t="s">
        <v>88</v>
      </c>
    </row>
    <row r="14" spans="1:6">
      <c r="A14" t="s">
        <v>239</v>
      </c>
      <c r="C14" t="s">
        <v>34</v>
      </c>
      <c r="D14" t="s">
        <v>34</v>
      </c>
      <c r="E14" t="s">
        <v>34</v>
      </c>
      <c r="F14" t="s">
        <v>35</v>
      </c>
    </row>
    <row r="15" spans="1:6">
      <c r="A15" t="s">
        <v>240</v>
      </c>
      <c r="C15" t="s">
        <v>112</v>
      </c>
      <c r="D15" t="s">
        <v>241</v>
      </c>
      <c r="E15" t="s">
        <v>193</v>
      </c>
      <c r="F15" t="s">
        <v>39</v>
      </c>
    </row>
    <row r="16" spans="1:6">
      <c r="A16" t="s">
        <v>242</v>
      </c>
      <c r="C16" t="s">
        <v>34</v>
      </c>
      <c r="D16" t="s">
        <v>34</v>
      </c>
      <c r="E16" t="s">
        <v>34</v>
      </c>
      <c r="F16" t="s">
        <v>42</v>
      </c>
    </row>
    <row r="17" spans="1:6">
      <c r="A17" t="s">
        <v>243</v>
      </c>
      <c r="C17" t="s">
        <v>90</v>
      </c>
      <c r="D17" t="s">
        <v>244</v>
      </c>
      <c r="E17" t="s">
        <v>139</v>
      </c>
      <c r="F17" t="s">
        <v>91</v>
      </c>
    </row>
    <row r="18" spans="1:6">
      <c r="A18" t="s">
        <v>245</v>
      </c>
      <c r="C18" t="s">
        <v>38</v>
      </c>
      <c r="D18" t="s">
        <v>204</v>
      </c>
      <c r="E18" t="s">
        <v>48</v>
      </c>
      <c r="F18" t="s">
        <v>92</v>
      </c>
    </row>
    <row r="19" spans="1:6">
      <c r="A19" t="s">
        <v>246</v>
      </c>
      <c r="C19" t="s">
        <v>34</v>
      </c>
      <c r="D19" t="s">
        <v>63</v>
      </c>
      <c r="E19" t="s">
        <v>34</v>
      </c>
      <c r="F19" t="s">
        <v>50</v>
      </c>
    </row>
    <row r="20" spans="1:6">
      <c r="A20" t="s">
        <v>247</v>
      </c>
      <c r="C20" t="s">
        <v>26</v>
      </c>
      <c r="D20" t="s">
        <v>53</v>
      </c>
      <c r="E20" t="s">
        <v>26</v>
      </c>
      <c r="F20" t="s">
        <v>93</v>
      </c>
    </row>
    <row r="21" spans="1:6">
      <c r="A21" t="s">
        <v>248</v>
      </c>
      <c r="C21" t="s">
        <v>249</v>
      </c>
      <c r="D21" t="s">
        <v>250</v>
      </c>
      <c r="E21" t="s">
        <v>251</v>
      </c>
      <c r="F21" t="s">
        <v>94</v>
      </c>
    </row>
    <row r="22" spans="1:6">
      <c r="A22" t="s">
        <v>252</v>
      </c>
      <c r="C22" t="s">
        <v>215</v>
      </c>
      <c r="D22" t="s">
        <v>34</v>
      </c>
      <c r="E22" t="s">
        <v>34</v>
      </c>
      <c r="F22" t="s">
        <v>59</v>
      </c>
    </row>
    <row r="23" spans="1:6">
      <c r="A23" t="s">
        <v>253</v>
      </c>
      <c r="C23" t="s">
        <v>90</v>
      </c>
      <c r="D23" t="s">
        <v>238</v>
      </c>
      <c r="E23" t="s">
        <v>168</v>
      </c>
      <c r="F23" t="s">
        <v>96</v>
      </c>
    </row>
    <row r="24" spans="1:6">
      <c r="A24" t="s">
        <v>254</v>
      </c>
      <c r="C24" t="s">
        <v>97</v>
      </c>
      <c r="D24" t="s">
        <v>63</v>
      </c>
      <c r="E24" t="s">
        <v>34</v>
      </c>
      <c r="F24" t="s">
        <v>65</v>
      </c>
    </row>
    <row r="25" spans="1:6">
      <c r="A25" t="s">
        <v>255</v>
      </c>
      <c r="C25" t="s">
        <v>31</v>
      </c>
      <c r="D25" t="s">
        <v>69</v>
      </c>
      <c r="E25" t="s">
        <v>75</v>
      </c>
      <c r="F25" t="s">
        <v>77</v>
      </c>
    </row>
    <row r="26" spans="1:6">
      <c r="A26" t="s">
        <v>256</v>
      </c>
      <c r="C26" t="s">
        <v>69</v>
      </c>
      <c r="D26" t="s">
        <v>69</v>
      </c>
      <c r="E26" t="s">
        <v>257</v>
      </c>
      <c r="F26" t="s">
        <v>70</v>
      </c>
    </row>
    <row r="27" spans="1:6">
      <c r="A27" t="s">
        <v>258</v>
      </c>
      <c r="C27" t="s">
        <v>72</v>
      </c>
      <c r="D27" t="s">
        <v>259</v>
      </c>
      <c r="E27" t="s">
        <v>34</v>
      </c>
      <c r="F27" t="s">
        <v>99</v>
      </c>
    </row>
    <row r="28" spans="1:6">
      <c r="A28" t="s">
        <v>260</v>
      </c>
      <c r="C28" t="s">
        <v>34</v>
      </c>
      <c r="D28" t="s">
        <v>261</v>
      </c>
      <c r="E28" t="s">
        <v>140</v>
      </c>
      <c r="F28" t="s">
        <v>77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"/>
  <sheetViews>
    <sheetView workbookViewId="0">
      <selection sqref="A1:H26"/>
    </sheetView>
  </sheetViews>
  <sheetFormatPr baseColWidth="10" defaultRowHeight="16"/>
  <sheetData>
    <row r="1" spans="1:6">
      <c r="A1" t="s">
        <v>100</v>
      </c>
    </row>
    <row r="2" spans="1:6">
      <c r="F2" t="s">
        <v>1</v>
      </c>
    </row>
    <row r="3" spans="1:6">
      <c r="A3" t="s">
        <v>2</v>
      </c>
      <c r="C3" t="s">
        <v>3</v>
      </c>
      <c r="D3" t="s">
        <v>4</v>
      </c>
      <c r="E3" t="s">
        <v>5</v>
      </c>
    </row>
    <row r="4" spans="1:6">
      <c r="F4" t="s">
        <v>6</v>
      </c>
    </row>
    <row r="5" spans="1:6">
      <c r="A5" t="s">
        <v>101</v>
      </c>
      <c r="C5" t="s">
        <v>101</v>
      </c>
      <c r="D5" t="s">
        <v>101</v>
      </c>
      <c r="E5" t="s">
        <v>101</v>
      </c>
      <c r="F5" t="s">
        <v>101</v>
      </c>
    </row>
    <row r="6" spans="1:6">
      <c r="A6" t="s">
        <v>102</v>
      </c>
      <c r="C6" t="s">
        <v>103</v>
      </c>
      <c r="D6" t="s">
        <v>34</v>
      </c>
      <c r="E6" t="s">
        <v>97</v>
      </c>
      <c r="F6" t="s">
        <v>104</v>
      </c>
    </row>
    <row r="7" spans="1:6">
      <c r="A7" t="s">
        <v>105</v>
      </c>
      <c r="C7" t="s">
        <v>106</v>
      </c>
      <c r="D7" t="s">
        <v>107</v>
      </c>
      <c r="E7" t="s">
        <v>84</v>
      </c>
      <c r="F7" t="s">
        <v>108</v>
      </c>
    </row>
    <row r="8" spans="1:6">
      <c r="A8" t="s">
        <v>109</v>
      </c>
      <c r="C8" t="s">
        <v>110</v>
      </c>
      <c r="D8" t="s">
        <v>111</v>
      </c>
      <c r="E8" t="s">
        <v>112</v>
      </c>
      <c r="F8" t="s">
        <v>113</v>
      </c>
    </row>
    <row r="9" spans="1:6">
      <c r="A9" t="s">
        <v>114</v>
      </c>
      <c r="C9" t="s">
        <v>115</v>
      </c>
      <c r="D9" t="s">
        <v>116</v>
      </c>
      <c r="E9" t="s">
        <v>117</v>
      </c>
      <c r="F9" t="s">
        <v>118</v>
      </c>
    </row>
    <row r="10" spans="1:6">
      <c r="A10" t="s">
        <v>119</v>
      </c>
      <c r="C10" t="s">
        <v>120</v>
      </c>
      <c r="D10" t="s">
        <v>9</v>
      </c>
      <c r="E10" t="s">
        <v>8</v>
      </c>
      <c r="F10" t="s">
        <v>120</v>
      </c>
    </row>
    <row r="11" spans="1:6">
      <c r="A11" t="s">
        <v>121</v>
      </c>
      <c r="C11" t="s">
        <v>79</v>
      </c>
      <c r="D11" t="s">
        <v>63</v>
      </c>
      <c r="E11" t="s">
        <v>31</v>
      </c>
      <c r="F11" t="s">
        <v>122</v>
      </c>
    </row>
    <row r="12" spans="1:6">
      <c r="A12" t="s">
        <v>89</v>
      </c>
      <c r="C12" t="s">
        <v>34</v>
      </c>
      <c r="D12" t="s">
        <v>34</v>
      </c>
      <c r="E12" t="s">
        <v>34</v>
      </c>
      <c r="F12" t="s">
        <v>35</v>
      </c>
    </row>
    <row r="13" spans="1:6">
      <c r="A13" t="s">
        <v>123</v>
      </c>
      <c r="C13" t="s">
        <v>124</v>
      </c>
      <c r="D13" t="s">
        <v>116</v>
      </c>
      <c r="E13" t="s">
        <v>117</v>
      </c>
      <c r="F13" t="s">
        <v>125</v>
      </c>
    </row>
    <row r="14" spans="1:6">
      <c r="A14" t="s">
        <v>126</v>
      </c>
      <c r="C14" t="s">
        <v>127</v>
      </c>
      <c r="D14" t="s">
        <v>34</v>
      </c>
      <c r="E14" t="s">
        <v>34</v>
      </c>
      <c r="F14" t="s">
        <v>128</v>
      </c>
    </row>
    <row r="15" spans="1:6">
      <c r="A15" t="s">
        <v>129</v>
      </c>
      <c r="C15" t="s">
        <v>130</v>
      </c>
      <c r="D15" t="s">
        <v>9</v>
      </c>
      <c r="E15" t="s">
        <v>90</v>
      </c>
      <c r="F15" t="s">
        <v>131</v>
      </c>
    </row>
    <row r="16" spans="1:6">
      <c r="A16" t="s">
        <v>132</v>
      </c>
      <c r="C16" t="s">
        <v>133</v>
      </c>
      <c r="D16" t="s">
        <v>134</v>
      </c>
      <c r="E16" t="s">
        <v>112</v>
      </c>
      <c r="F16" t="s">
        <v>135</v>
      </c>
    </row>
    <row r="17" spans="1:6">
      <c r="A17" t="s">
        <v>136</v>
      </c>
      <c r="C17" t="s">
        <v>34</v>
      </c>
      <c r="D17" t="s">
        <v>64</v>
      </c>
      <c r="E17" t="s">
        <v>34</v>
      </c>
      <c r="F17" t="s">
        <v>137</v>
      </c>
    </row>
    <row r="18" spans="1:6">
      <c r="A18" t="s">
        <v>138</v>
      </c>
      <c r="C18" t="s">
        <v>139</v>
      </c>
      <c r="D18" t="s">
        <v>140</v>
      </c>
      <c r="E18" t="s">
        <v>31</v>
      </c>
      <c r="F18" t="s">
        <v>141</v>
      </c>
    </row>
    <row r="19" spans="1:6">
      <c r="A19" t="s">
        <v>142</v>
      </c>
      <c r="C19" t="s">
        <v>83</v>
      </c>
      <c r="D19" t="s">
        <v>143</v>
      </c>
      <c r="E19" t="s">
        <v>84</v>
      </c>
      <c r="F19" t="s">
        <v>144</v>
      </c>
    </row>
    <row r="20" spans="1:6">
      <c r="A20" t="s">
        <v>145</v>
      </c>
      <c r="C20" t="s">
        <v>34</v>
      </c>
      <c r="D20" t="s">
        <v>34</v>
      </c>
      <c r="E20" t="s">
        <v>34</v>
      </c>
      <c r="F20" t="s">
        <v>42</v>
      </c>
    </row>
    <row r="21" spans="1:6">
      <c r="A21" t="s">
        <v>146</v>
      </c>
      <c r="C21" t="s">
        <v>147</v>
      </c>
      <c r="D21" t="s">
        <v>148</v>
      </c>
      <c r="E21" t="s">
        <v>90</v>
      </c>
      <c r="F21" t="s">
        <v>149</v>
      </c>
    </row>
    <row r="22" spans="1:6">
      <c r="A22" t="s">
        <v>150</v>
      </c>
      <c r="C22" t="s">
        <v>151</v>
      </c>
      <c r="D22" t="s">
        <v>152</v>
      </c>
      <c r="E22" t="s">
        <v>153</v>
      </c>
      <c r="F22" t="s">
        <v>154</v>
      </c>
    </row>
    <row r="23" spans="1:6">
      <c r="A23" t="s">
        <v>155</v>
      </c>
      <c r="C23" t="s">
        <v>156</v>
      </c>
      <c r="D23" t="s">
        <v>157</v>
      </c>
      <c r="E23" t="s">
        <v>90</v>
      </c>
      <c r="F23" t="s">
        <v>158</v>
      </c>
    </row>
    <row r="24" spans="1:6">
      <c r="A24" t="s">
        <v>159</v>
      </c>
      <c r="C24" t="s">
        <v>76</v>
      </c>
      <c r="D24" t="s">
        <v>31</v>
      </c>
      <c r="E24" t="s">
        <v>31</v>
      </c>
      <c r="F24" t="s">
        <v>160</v>
      </c>
    </row>
    <row r="25" spans="1:6">
      <c r="A25" t="s">
        <v>161</v>
      </c>
      <c r="C25" t="s">
        <v>162</v>
      </c>
      <c r="D25" t="s">
        <v>163</v>
      </c>
      <c r="E25" t="s">
        <v>164</v>
      </c>
      <c r="F25" t="s">
        <v>165</v>
      </c>
    </row>
    <row r="26" spans="1:6">
      <c r="A26" t="s">
        <v>166</v>
      </c>
      <c r="C26" t="s">
        <v>167</v>
      </c>
      <c r="D26" t="s">
        <v>168</v>
      </c>
      <c r="E26" t="s">
        <v>90</v>
      </c>
      <c r="F26" t="s">
        <v>158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sector_grad</vt:lpstr>
      <vt:lpstr>sector_5yrs</vt:lpstr>
      <vt:lpstr>career_10yrs</vt:lpstr>
      <vt:lpstr>career_grad</vt:lpstr>
      <vt:lpstr>career_5yrs</vt:lpstr>
      <vt:lpstr>sector_10yrs</vt:lpstr>
      <vt:lpstr>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melanieshimano@gmail.com</dc:creator>
  <cp:lastModifiedBy>melanieshimano@gmail.com</cp:lastModifiedBy>
  <dcterms:created xsi:type="dcterms:W3CDTF">2020-02-14T01:13:24Z</dcterms:created>
  <dcterms:modified xsi:type="dcterms:W3CDTF">2020-02-21T15:33:55Z</dcterms:modified>
</cp:coreProperties>
</file>