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justi\Documents\Columbia\S24\COMS6156\Final Project\"/>
    </mc:Choice>
  </mc:AlternateContent>
  <xr:revisionPtr revIDLastSave="0" documentId="13_ncr:1_{F1902A34-DD8E-4713-BDAB-508504333E43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Median Latency" sheetId="1" r:id="rId1"/>
    <sheet name="Tail Latency" sheetId="2" r:id="rId2"/>
    <sheet name="Cost" sheetId="3" r:id="rId3"/>
    <sheet name="Carbon" sheetId="4" r:id="rId4"/>
  </sheets>
  <definedNames>
    <definedName name="_Toc165298394" localSheetId="2">Cost!$F$11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4" l="1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12" i="4"/>
  <c r="J3" i="4"/>
  <c r="J2" i="4"/>
  <c r="G3" i="4"/>
  <c r="I3" i="4" s="1"/>
  <c r="G2" i="4"/>
  <c r="I2" i="4" s="1"/>
  <c r="F8" i="4"/>
  <c r="D3" i="4" s="1"/>
  <c r="E3" i="4" s="1"/>
  <c r="B3" i="4"/>
  <c r="E8" i="3"/>
  <c r="D8" i="3"/>
  <c r="F3" i="3"/>
  <c r="B3" i="3"/>
  <c r="D2" i="4" s="1"/>
  <c r="E2" i="4" s="1"/>
  <c r="C3" i="3" l="1"/>
  <c r="G3" i="3" s="1"/>
  <c r="H3" i="3" s="1"/>
  <c r="I8" i="3"/>
  <c r="J8" i="3" s="1"/>
  <c r="C13" i="4"/>
  <c r="D22" i="4"/>
  <c r="D14" i="4"/>
  <c r="D20" i="4"/>
  <c r="C14" i="4"/>
  <c r="D30" i="4"/>
  <c r="C31" i="4"/>
  <c r="C17" i="4"/>
  <c r="C22" i="4"/>
  <c r="D31" i="4"/>
  <c r="C16" i="4"/>
  <c r="C15" i="4"/>
  <c r="C21" i="4"/>
  <c r="C30" i="4"/>
  <c r="C20" i="4"/>
  <c r="D29" i="4"/>
  <c r="C29" i="4"/>
  <c r="D28" i="4"/>
  <c r="C28" i="4"/>
  <c r="D27" i="4"/>
  <c r="C27" i="4"/>
  <c r="D26" i="4"/>
  <c r="D12" i="4"/>
  <c r="D25" i="4"/>
  <c r="C35" i="4"/>
  <c r="D34" i="4"/>
  <c r="C34" i="4"/>
  <c r="C24" i="4"/>
  <c r="D33" i="4"/>
  <c r="D23" i="4"/>
  <c r="D13" i="4"/>
  <c r="C32" i="4"/>
  <c r="D21" i="4"/>
  <c r="D19" i="4"/>
  <c r="C19" i="4"/>
  <c r="D18" i="4"/>
  <c r="C18" i="4"/>
  <c r="D17" i="4"/>
  <c r="C12" i="4"/>
  <c r="D16" i="4"/>
  <c r="C26" i="4"/>
  <c r="D35" i="4"/>
  <c r="D15" i="4"/>
  <c r="C25" i="4"/>
  <c r="D24" i="4"/>
  <c r="C33" i="4"/>
  <c r="C23" i="4"/>
  <c r="D32" i="4"/>
</calcChain>
</file>

<file path=xl/sharedStrings.xml><?xml version="1.0" encoding="utf-8"?>
<sst xmlns="http://schemas.openxmlformats.org/spreadsheetml/2006/main" count="58" uniqueCount="44">
  <si>
    <t>Throughput (requests/sec)</t>
  </si>
  <si>
    <t>4 Phones</t>
  </si>
  <si>
    <t>1 Phone</t>
  </si>
  <si>
    <t>Phones</t>
  </si>
  <si>
    <t>Electricity Use (kWh)</t>
  </si>
  <si>
    <t>Electricity Rate (per kWh)</t>
  </si>
  <si>
    <t>Hours Ran</t>
  </si>
  <si>
    <t>GCF</t>
  </si>
  <si>
    <t>RAM (MB)</t>
  </si>
  <si>
    <t>CPU (MHz)</t>
  </si>
  <si>
    <t>Billable Execution Time (sec)</t>
  </si>
  <si>
    <t>Total Cost</t>
  </si>
  <si>
    <t>Baseline Cost Per Invocation</t>
  </si>
  <si>
    <t>Cost Per GB-second</t>
  </si>
  <si>
    <t>Cost Per GHz-second</t>
  </si>
  <si>
    <t>Total Cost Per Invocation</t>
  </si>
  <si>
    <t>Total Invocations</t>
  </si>
  <si>
    <t>Cost Per Invocation</t>
  </si>
  <si>
    <t>GB-seconds Per Invocation</t>
  </si>
  <si>
    <t>GHz-seconds Per Invocation</t>
  </si>
  <si>
    <t>Carbon Intensity of Grid (gCO₂eq/kWh)</t>
  </si>
  <si>
    <t>Power Consumption (kW)</t>
  </si>
  <si>
    <t>Carbon From Computing (gCO₂eq/hr)</t>
  </si>
  <si>
    <t>Carbon From Manufacture (gCO₂eq)</t>
  </si>
  <si>
    <t>Months</t>
  </si>
  <si>
    <t>vCPU</t>
  </si>
  <si>
    <t>PUE</t>
  </si>
  <si>
    <t>Average Watts</t>
  </si>
  <si>
    <t>Average vCPU Utilization</t>
  </si>
  <si>
    <t>Maximum Watts</t>
  </si>
  <si>
    <t>Minimum Watts</t>
  </si>
  <si>
    <t>Invocations Per Second</t>
  </si>
  <si>
    <t>Data Per Hour (bytes/hr)</t>
  </si>
  <si>
    <t>Data Per Invocation (bytes/inv)</t>
  </si>
  <si>
    <t>Energy Intensity of Networking (kWh/byte)</t>
  </si>
  <si>
    <t>Carbon From Networking (gCO₂eq/hr)</t>
  </si>
  <si>
    <t>Invocations Per Hour</t>
  </si>
  <si>
    <t>Hours</t>
  </si>
  <si>
    <t>Cost Per Month</t>
  </si>
  <si>
    <t>1024 MB / 0.583 vCPU GCF</t>
  </si>
  <si>
    <t>512 MB / 0.333 vCPU GCF</t>
  </si>
  <si>
    <t>256 MB / 0.167 vCPU GCF</t>
  </si>
  <si>
    <t>128 MB / 0.083 vCPU GCF</t>
  </si>
  <si>
    <t>4x 128 MB / 0.083 vCPU GCF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</si>
</sst>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0_);[Red]\(&quot;$&quot;#,##0.000\)"/>
    <numFmt numFmtId="165" formatCode="&quot;$&quot;#,##0.00000_);[Red]\(&quot;$&quot;#,##0.00000\)"/>
    <numFmt numFmtId="166" formatCode="&quot;$&quot;#,##0.0000000_);[Red]\(&quot;$&quot;#,##0.0000000\)"/>
    <numFmt numFmtId="167" formatCode="&quot;$&quot;#,##0.000000000_);[Red]\(&quot;$&quot;#,##0.000000000\)"/>
    <numFmt numFmtId="168" formatCode="0.00000000"/>
    <numFmt numFmtId="169" formatCode="0.000000"/>
    <numFmt numFmtId="170" formatCode="0.00000"/>
    <numFmt numFmtId="171" formatCode="0.0000"/>
    <numFmt numFmtId="172" formatCode="0.000"/>
    <numFmt numFmtId="173" formatCode="0.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165" fontId="2" fillId="2" borderId="0" xfId="0" applyNumberFormat="1" applyFont="1" applyFill="1"/>
    <xf numFmtId="167" fontId="2" fillId="2" borderId="0" xfId="0" applyNumberFormat="1" applyFont="1" applyFill="1"/>
    <xf numFmtId="8" fontId="2" fillId="2" borderId="0" xfId="0" applyNumberFormat="1" applyFont="1" applyFill="1"/>
    <xf numFmtId="166" fontId="2" fillId="2" borderId="0" xfId="0" applyNumberFormat="1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164" fontId="2" fillId="2" borderId="1" xfId="0" applyNumberFormat="1" applyFont="1" applyFill="1" applyBorder="1"/>
    <xf numFmtId="165" fontId="2" fillId="2" borderId="1" xfId="0" applyNumberFormat="1" applyFont="1" applyFill="1" applyBorder="1"/>
    <xf numFmtId="167" fontId="2" fillId="2" borderId="1" xfId="0" applyNumberFormat="1" applyFont="1" applyFill="1" applyBorder="1"/>
    <xf numFmtId="8" fontId="2" fillId="2" borderId="1" xfId="0" applyNumberFormat="1" applyFont="1" applyFill="1" applyBorder="1"/>
    <xf numFmtId="166" fontId="2" fillId="2" borderId="1" xfId="0" applyNumberFormat="1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70" fontId="2" fillId="2" borderId="1" xfId="0" applyNumberFormat="1" applyFont="1" applyFill="1" applyBorder="1"/>
    <xf numFmtId="172" fontId="2" fillId="2" borderId="1" xfId="1" applyNumberFormat="1" applyFont="1" applyFill="1" applyBorder="1"/>
    <xf numFmtId="1" fontId="2" fillId="2" borderId="1" xfId="0" applyNumberFormat="1" applyFont="1" applyFill="1" applyBorder="1"/>
    <xf numFmtId="173" fontId="2" fillId="2" borderId="1" xfId="0" applyNumberFormat="1" applyFont="1" applyFill="1" applyBorder="1"/>
    <xf numFmtId="171" fontId="2" fillId="2" borderId="1" xfId="0" applyNumberFormat="1" applyFont="1" applyFill="1" applyBorder="1"/>
    <xf numFmtId="169" fontId="2" fillId="2" borderId="1" xfId="0" applyNumberFormat="1" applyFont="1" applyFill="1" applyBorder="1"/>
    <xf numFmtId="9" fontId="2" fillId="2" borderId="1" xfId="0" applyNumberFormat="1" applyFont="1" applyFill="1" applyBorder="1"/>
    <xf numFmtId="168" fontId="2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Latency</a:t>
            </a:r>
            <a:r>
              <a:rPr lang="en-US" baseline="0"/>
              <a:t> (ms) of Phones and GCFs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'Median Latency'!$B$1</c:f>
              <c:strCache>
                <c:ptCount val="1"/>
                <c:pt idx="0">
                  <c:v>4 Phones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'Median Latency'!$A$2:$A$12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800</c:v>
                </c:pt>
              </c:numCache>
            </c:numRef>
          </c:xVal>
          <c:yVal>
            <c:numRef>
              <c:f>'Median Latency'!$B$2:$B$12</c:f>
              <c:numCache>
                <c:formatCode>General</c:formatCode>
                <c:ptCount val="11"/>
                <c:pt idx="0">
                  <c:v>191.97399999999999</c:v>
                </c:pt>
                <c:pt idx="1">
                  <c:v>177.40280000000001</c:v>
                </c:pt>
                <c:pt idx="2">
                  <c:v>176.3168</c:v>
                </c:pt>
                <c:pt idx="3">
                  <c:v>177.0849</c:v>
                </c:pt>
                <c:pt idx="4">
                  <c:v>176.5497</c:v>
                </c:pt>
                <c:pt idx="5">
                  <c:v>197.09870000000001</c:v>
                </c:pt>
                <c:pt idx="6">
                  <c:v>179.50790000000001</c:v>
                </c:pt>
                <c:pt idx="7">
                  <c:v>1158.7762</c:v>
                </c:pt>
                <c:pt idx="8">
                  <c:v>4179.0346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41-4E2C-AC5A-E1F86C607828}"/>
            </c:ext>
          </c:extLst>
        </c:ser>
        <c:ser>
          <c:idx val="1"/>
          <c:order val="1"/>
          <c:tx>
            <c:strRef>
              <c:f>'Median Latency'!$C$1</c:f>
              <c:strCache>
                <c:ptCount val="1"/>
                <c:pt idx="0">
                  <c:v>1 Phone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'Median Latency'!$A$2:$A$12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800</c:v>
                </c:pt>
              </c:numCache>
            </c:numRef>
          </c:xVal>
          <c:yVal>
            <c:numRef>
              <c:f>'Median Latency'!$C$2:$C$12</c:f>
              <c:numCache>
                <c:formatCode>General</c:formatCode>
                <c:ptCount val="11"/>
                <c:pt idx="0">
                  <c:v>171.4863</c:v>
                </c:pt>
                <c:pt idx="1">
                  <c:v>178.43049999999999</c:v>
                </c:pt>
                <c:pt idx="2">
                  <c:v>175.00749999999999</c:v>
                </c:pt>
                <c:pt idx="3">
                  <c:v>174.65389999999999</c:v>
                </c:pt>
                <c:pt idx="4">
                  <c:v>494.00420000000003</c:v>
                </c:pt>
                <c:pt idx="5">
                  <c:v>2109.8008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41-4E2C-AC5A-E1F86C607828}"/>
            </c:ext>
          </c:extLst>
        </c:ser>
        <c:ser>
          <c:idx val="2"/>
          <c:order val="2"/>
          <c:tx>
            <c:strRef>
              <c:f>'Median Latency'!$D$1</c:f>
              <c:strCache>
                <c:ptCount val="1"/>
                <c:pt idx="0">
                  <c:v>1024 MB / 0.583 vCPU GCF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'Median Latency'!$A$2:$A$12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800</c:v>
                </c:pt>
              </c:numCache>
            </c:numRef>
          </c:xVal>
          <c:yVal>
            <c:numRef>
              <c:f>'Median Latency'!$D$2:$D$12</c:f>
              <c:numCache>
                <c:formatCode>General</c:formatCode>
                <c:ptCount val="11"/>
                <c:pt idx="0">
                  <c:v>50.096800000000002</c:v>
                </c:pt>
                <c:pt idx="1">
                  <c:v>46.506700000000002</c:v>
                </c:pt>
                <c:pt idx="2">
                  <c:v>47.780999999999999</c:v>
                </c:pt>
                <c:pt idx="3">
                  <c:v>46.851700000000001</c:v>
                </c:pt>
                <c:pt idx="4">
                  <c:v>45.920200000000001</c:v>
                </c:pt>
                <c:pt idx="5">
                  <c:v>46.110900000000001</c:v>
                </c:pt>
                <c:pt idx="6">
                  <c:v>45.056600000000003</c:v>
                </c:pt>
                <c:pt idx="7">
                  <c:v>45.028199999999998</c:v>
                </c:pt>
                <c:pt idx="8">
                  <c:v>44.578600000000002</c:v>
                </c:pt>
                <c:pt idx="9">
                  <c:v>858.02350000000001</c:v>
                </c:pt>
                <c:pt idx="10">
                  <c:v>3402.9448000000002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41-4E2C-AC5A-E1F86C607828}"/>
            </c:ext>
          </c:extLst>
        </c:ser>
        <c:ser>
          <c:idx val="3"/>
          <c:order val="3"/>
          <c:tx>
            <c:strRef>
              <c:f>'Median Latency'!$E$1</c:f>
              <c:strCache>
                <c:ptCount val="1"/>
                <c:pt idx="0">
                  <c:v>512 MB / 0.333 vCPU GCF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'Median Latency'!$A$2:$A$12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800</c:v>
                </c:pt>
              </c:numCache>
            </c:numRef>
          </c:xVal>
          <c:yVal>
            <c:numRef>
              <c:f>'Median Latency'!$E$2:$E$12</c:f>
              <c:numCache>
                <c:formatCode>General</c:formatCode>
                <c:ptCount val="11"/>
                <c:pt idx="0">
                  <c:v>47.052300000000002</c:v>
                </c:pt>
                <c:pt idx="1">
                  <c:v>48.114600000000003</c:v>
                </c:pt>
                <c:pt idx="2">
                  <c:v>47.198500000000003</c:v>
                </c:pt>
                <c:pt idx="3">
                  <c:v>47.075200000000002</c:v>
                </c:pt>
                <c:pt idx="4">
                  <c:v>46.063899999999997</c:v>
                </c:pt>
                <c:pt idx="5">
                  <c:v>45.491900000000001</c:v>
                </c:pt>
                <c:pt idx="6">
                  <c:v>65.459299999999999</c:v>
                </c:pt>
                <c:pt idx="7">
                  <c:v>46.221600000000002</c:v>
                </c:pt>
                <c:pt idx="8">
                  <c:v>911.61009999999999</c:v>
                </c:pt>
                <c:pt idx="9">
                  <c:v>2283.5196000000001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41-4E2C-AC5A-E1F86C607828}"/>
            </c:ext>
          </c:extLst>
        </c:ser>
        <c:ser>
          <c:idx val="4"/>
          <c:order val="4"/>
          <c:tx>
            <c:strRef>
              <c:f>'Median Latency'!$F$1</c:f>
              <c:strCache>
                <c:ptCount val="1"/>
                <c:pt idx="0">
                  <c:v>256 MB / 0.167 vCPU GCF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'Median Latency'!$A$2:$A$12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800</c:v>
                </c:pt>
              </c:numCache>
            </c:numRef>
          </c:xVal>
          <c:yVal>
            <c:numRef>
              <c:f>'Median Latency'!$F$2:$F$12</c:f>
              <c:numCache>
                <c:formatCode>General</c:formatCode>
                <c:ptCount val="11"/>
                <c:pt idx="0">
                  <c:v>47.401200000000003</c:v>
                </c:pt>
                <c:pt idx="1">
                  <c:v>52.655999999999999</c:v>
                </c:pt>
                <c:pt idx="2">
                  <c:v>48.544800000000002</c:v>
                </c:pt>
                <c:pt idx="3">
                  <c:v>47.172199999999997</c:v>
                </c:pt>
                <c:pt idx="4">
                  <c:v>46.2911</c:v>
                </c:pt>
                <c:pt idx="5">
                  <c:v>48.642000000000003</c:v>
                </c:pt>
                <c:pt idx="6">
                  <c:v>1889.2938999999999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41-4E2C-AC5A-E1F86C607828}"/>
            </c:ext>
          </c:extLst>
        </c:ser>
        <c:ser>
          <c:idx val="5"/>
          <c:order val="5"/>
          <c:tx>
            <c:strRef>
              <c:f>'Median Latency'!$G$1</c:f>
              <c:strCache>
                <c:ptCount val="1"/>
                <c:pt idx="0">
                  <c:v>128 MB / 0.083 vCPU GCF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'Median Latency'!$A$2:$A$12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800</c:v>
                </c:pt>
              </c:numCache>
            </c:numRef>
          </c:xVal>
          <c:yVal>
            <c:numRef>
              <c:f>'Median Latency'!$G$2:$G$12</c:f>
              <c:numCache>
                <c:formatCode>General</c:formatCode>
                <c:ptCount val="11"/>
                <c:pt idx="0">
                  <c:v>161.95570000000001</c:v>
                </c:pt>
                <c:pt idx="1">
                  <c:v>81.831900000000005</c:v>
                </c:pt>
                <c:pt idx="2">
                  <c:v>116.52119999999999</c:v>
                </c:pt>
                <c:pt idx="3">
                  <c:v>172.2758</c:v>
                </c:pt>
                <c:pt idx="4">
                  <c:v>1103.7327</c:v>
                </c:pt>
                <c:pt idx="5">
                  <c:v>3392.6260000000002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41-4E2C-AC5A-E1F86C607828}"/>
            </c:ext>
          </c:extLst>
        </c:ser>
        <c:ser>
          <c:idx val="6"/>
          <c:order val="6"/>
          <c:tx>
            <c:strRef>
              <c:f>'Median Latency'!$H$1</c:f>
              <c:strCache>
                <c:ptCount val="1"/>
                <c:pt idx="0">
                  <c:v>4x 128 MB / 0.083 vCPU GCF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'Median Latency'!$A$2:$A$12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800</c:v>
                </c:pt>
              </c:numCache>
            </c:numRef>
          </c:xVal>
          <c:yVal>
            <c:numRef>
              <c:f>'Median Latency'!$H$2:$H$12</c:f>
              <c:numCache>
                <c:formatCode>General</c:formatCode>
                <c:ptCount val="11"/>
                <c:pt idx="0">
                  <c:v>75.754199999999997</c:v>
                </c:pt>
                <c:pt idx="1">
                  <c:v>95.431299999999993</c:v>
                </c:pt>
                <c:pt idx="2">
                  <c:v>54.923000000000002</c:v>
                </c:pt>
                <c:pt idx="3">
                  <c:v>83.514499999999998</c:v>
                </c:pt>
                <c:pt idx="4">
                  <c:v>97.420500000000004</c:v>
                </c:pt>
                <c:pt idx="5">
                  <c:v>48.775399999999998</c:v>
                </c:pt>
                <c:pt idx="6">
                  <c:v>49.331200000000003</c:v>
                </c:pt>
                <c:pt idx="7">
                  <c:v>235.22970000000001</c:v>
                </c:pt>
                <c:pt idx="8">
                  <c:v>2139.1325000000002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41-4E2C-AC5A-E1F86C607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24448"/>
        <c:axId val="168627328"/>
      </c:scatterChart>
      <c:valAx>
        <c:axId val="1686244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(requests/sec)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27328"/>
        <c:crosses val="autoZero"/>
        <c:crossBetween val="midCat"/>
      </c:valAx>
      <c:valAx>
        <c:axId val="16862732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2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Tail Latency</a:t>
            </a:r>
            <a:r>
              <a:rPr lang="en-US" baseline="0"/>
              <a:t> of Phones and GCFs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'Tail Latency'!$B$1</c:f>
              <c:strCache>
                <c:ptCount val="1"/>
                <c:pt idx="0">
                  <c:v>4 Phones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'Tail Latency'!$A$2:$A$12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800</c:v>
                </c:pt>
              </c:numCache>
            </c:numRef>
          </c:xVal>
          <c:yVal>
            <c:numRef>
              <c:f>'Tail Latency'!$B$2:$B$12</c:f>
              <c:numCache>
                <c:formatCode>General</c:formatCode>
                <c:ptCount val="11"/>
                <c:pt idx="0">
                  <c:v>244.20590000000001</c:v>
                </c:pt>
                <c:pt idx="1">
                  <c:v>190.2235</c:v>
                </c:pt>
                <c:pt idx="2">
                  <c:v>185.8015</c:v>
                </c:pt>
                <c:pt idx="3">
                  <c:v>353.40469999999999</c:v>
                </c:pt>
                <c:pt idx="4">
                  <c:v>205.55090000000001</c:v>
                </c:pt>
                <c:pt idx="5">
                  <c:v>299.57889999999998</c:v>
                </c:pt>
                <c:pt idx="6">
                  <c:v>242.30160000000001</c:v>
                </c:pt>
                <c:pt idx="7">
                  <c:v>1901.0506</c:v>
                </c:pt>
                <c:pt idx="8">
                  <c:v>4574.4301999999998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2-4F82-BF85-3E0E05E8E934}"/>
            </c:ext>
          </c:extLst>
        </c:ser>
        <c:ser>
          <c:idx val="1"/>
          <c:order val="1"/>
          <c:tx>
            <c:strRef>
              <c:f>'Tail Latency'!$C$1</c:f>
              <c:strCache>
                <c:ptCount val="1"/>
                <c:pt idx="0">
                  <c:v>1 Phone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'Tail Latency'!$A$2:$A$12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800</c:v>
                </c:pt>
              </c:numCache>
            </c:numRef>
          </c:xVal>
          <c:yVal>
            <c:numRef>
              <c:f>'Tail Latency'!$C$2:$C$12</c:f>
              <c:numCache>
                <c:formatCode>General</c:formatCode>
                <c:ptCount val="11"/>
                <c:pt idx="0">
                  <c:v>178.1694</c:v>
                </c:pt>
                <c:pt idx="1">
                  <c:v>239.5068</c:v>
                </c:pt>
                <c:pt idx="2">
                  <c:v>184.4348</c:v>
                </c:pt>
                <c:pt idx="3">
                  <c:v>193.19450000000001</c:v>
                </c:pt>
                <c:pt idx="4">
                  <c:v>806.36490000000003</c:v>
                </c:pt>
                <c:pt idx="5">
                  <c:v>2935.0419999999999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92-4F82-BF85-3E0E05E8E934}"/>
            </c:ext>
          </c:extLst>
        </c:ser>
        <c:ser>
          <c:idx val="2"/>
          <c:order val="2"/>
          <c:tx>
            <c:strRef>
              <c:f>'Tail Latency'!$D$1</c:f>
              <c:strCache>
                <c:ptCount val="1"/>
                <c:pt idx="0">
                  <c:v>1024 MB / 0.583 vCPU GCF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'Tail Latency'!$A$2:$A$12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800</c:v>
                </c:pt>
              </c:numCache>
            </c:numRef>
          </c:xVal>
          <c:yVal>
            <c:numRef>
              <c:f>'Tail Latency'!$D$2:$D$12</c:f>
              <c:numCache>
                <c:formatCode>General</c:formatCode>
                <c:ptCount val="11"/>
                <c:pt idx="0">
                  <c:v>54.165300000000002</c:v>
                </c:pt>
                <c:pt idx="1">
                  <c:v>47.585299999999997</c:v>
                </c:pt>
                <c:pt idx="2">
                  <c:v>58.995699999999999</c:v>
                </c:pt>
                <c:pt idx="3">
                  <c:v>49.248899999999999</c:v>
                </c:pt>
                <c:pt idx="4">
                  <c:v>48.200800000000001</c:v>
                </c:pt>
                <c:pt idx="5">
                  <c:v>51.713799999999999</c:v>
                </c:pt>
                <c:pt idx="6">
                  <c:v>48.792700000000004</c:v>
                </c:pt>
                <c:pt idx="7">
                  <c:v>49.081699999999998</c:v>
                </c:pt>
                <c:pt idx="8">
                  <c:v>54.087499999999999</c:v>
                </c:pt>
                <c:pt idx="9">
                  <c:v>1128.7585999999999</c:v>
                </c:pt>
                <c:pt idx="10">
                  <c:v>4163.5645999999997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92-4F82-BF85-3E0E05E8E934}"/>
            </c:ext>
          </c:extLst>
        </c:ser>
        <c:ser>
          <c:idx val="3"/>
          <c:order val="3"/>
          <c:tx>
            <c:strRef>
              <c:f>'Tail Latency'!$E$1</c:f>
              <c:strCache>
                <c:ptCount val="1"/>
                <c:pt idx="0">
                  <c:v>512 MB / 0.333 vCPU GCF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'Tail Latency'!$A$2:$A$12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800</c:v>
                </c:pt>
              </c:numCache>
            </c:numRef>
          </c:xVal>
          <c:yVal>
            <c:numRef>
              <c:f>'Tail Latency'!$E$2:$E$12</c:f>
              <c:numCache>
                <c:formatCode>General</c:formatCode>
                <c:ptCount val="11"/>
                <c:pt idx="0">
                  <c:v>57.406199999999998</c:v>
                </c:pt>
                <c:pt idx="1">
                  <c:v>51.130200000000002</c:v>
                </c:pt>
                <c:pt idx="2">
                  <c:v>55.5169</c:v>
                </c:pt>
                <c:pt idx="3">
                  <c:v>49.359299999999998</c:v>
                </c:pt>
                <c:pt idx="4">
                  <c:v>48.419199999999996</c:v>
                </c:pt>
                <c:pt idx="5">
                  <c:v>50.956499999999998</c:v>
                </c:pt>
                <c:pt idx="6">
                  <c:v>143.32050000000001</c:v>
                </c:pt>
                <c:pt idx="7">
                  <c:v>123.8518</c:v>
                </c:pt>
                <c:pt idx="8">
                  <c:v>1544.2470000000001</c:v>
                </c:pt>
                <c:pt idx="9">
                  <c:v>3568.2343999999998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92-4F82-BF85-3E0E05E8E934}"/>
            </c:ext>
          </c:extLst>
        </c:ser>
        <c:ser>
          <c:idx val="4"/>
          <c:order val="4"/>
          <c:tx>
            <c:strRef>
              <c:f>'Tail Latency'!$F$1</c:f>
              <c:strCache>
                <c:ptCount val="1"/>
                <c:pt idx="0">
                  <c:v>256 MB / 0.167 vCPU GCF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'Tail Latency'!$A$2:$A$12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800</c:v>
                </c:pt>
              </c:numCache>
            </c:numRef>
          </c:xVal>
          <c:yVal>
            <c:numRef>
              <c:f>'Tail Latency'!$F$2:$F$12</c:f>
              <c:numCache>
                <c:formatCode>General</c:formatCode>
                <c:ptCount val="11"/>
                <c:pt idx="0">
                  <c:v>137.62790000000001</c:v>
                </c:pt>
                <c:pt idx="1">
                  <c:v>100.31140000000001</c:v>
                </c:pt>
                <c:pt idx="2">
                  <c:v>56.343299999999999</c:v>
                </c:pt>
                <c:pt idx="3">
                  <c:v>52.094299999999997</c:v>
                </c:pt>
                <c:pt idx="4">
                  <c:v>57.017800000000001</c:v>
                </c:pt>
                <c:pt idx="5">
                  <c:v>135.42099999999999</c:v>
                </c:pt>
                <c:pt idx="6">
                  <c:v>2866.5385000000001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92-4F82-BF85-3E0E05E8E934}"/>
            </c:ext>
          </c:extLst>
        </c:ser>
        <c:ser>
          <c:idx val="5"/>
          <c:order val="5"/>
          <c:tx>
            <c:strRef>
              <c:f>'Tail Latency'!$G$1</c:f>
              <c:strCache>
                <c:ptCount val="1"/>
                <c:pt idx="0">
                  <c:v>128 MB / 0.083 vCPU GCF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'Tail Latency'!$A$2:$A$12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800</c:v>
                </c:pt>
              </c:numCache>
            </c:numRef>
          </c:xVal>
          <c:yVal>
            <c:numRef>
              <c:f>'Tail Latency'!$G$2:$G$12</c:f>
              <c:numCache>
                <c:formatCode>General</c:formatCode>
                <c:ptCount val="11"/>
                <c:pt idx="0">
                  <c:v>173.09649999999999</c:v>
                </c:pt>
                <c:pt idx="1">
                  <c:v>242.78370000000001</c:v>
                </c:pt>
                <c:pt idx="2">
                  <c:v>294.96230000000003</c:v>
                </c:pt>
                <c:pt idx="3">
                  <c:v>435.52159999999998</c:v>
                </c:pt>
                <c:pt idx="4">
                  <c:v>1818.9530999999999</c:v>
                </c:pt>
                <c:pt idx="5">
                  <c:v>3718.7860000000001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92-4F82-BF85-3E0E05E8E934}"/>
            </c:ext>
          </c:extLst>
        </c:ser>
        <c:ser>
          <c:idx val="6"/>
          <c:order val="6"/>
          <c:tx>
            <c:strRef>
              <c:f>'Tail Latency'!$H$1</c:f>
              <c:strCache>
                <c:ptCount val="1"/>
                <c:pt idx="0">
                  <c:v>4x 128 MB / 0.083 vCPU GCF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'Tail Latency'!$A$2:$A$12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800</c:v>
                </c:pt>
              </c:numCache>
            </c:numRef>
          </c:xVal>
          <c:yVal>
            <c:numRef>
              <c:f>'Tail Latency'!$H$2:$H$12</c:f>
              <c:numCache>
                <c:formatCode>General</c:formatCode>
                <c:ptCount val="11"/>
                <c:pt idx="0">
                  <c:v>127.30629999999999</c:v>
                </c:pt>
                <c:pt idx="1">
                  <c:v>133.11510000000001</c:v>
                </c:pt>
                <c:pt idx="2">
                  <c:v>146.45660000000001</c:v>
                </c:pt>
                <c:pt idx="3">
                  <c:v>145.90870000000001</c:v>
                </c:pt>
                <c:pt idx="4">
                  <c:v>206.8948</c:v>
                </c:pt>
                <c:pt idx="5">
                  <c:v>137.834</c:v>
                </c:pt>
                <c:pt idx="6">
                  <c:v>226.86250000000001</c:v>
                </c:pt>
                <c:pt idx="7">
                  <c:v>1188.4701</c:v>
                </c:pt>
                <c:pt idx="8">
                  <c:v>3207.7163999999998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92-4F82-BF85-3E0E05E8E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24448"/>
        <c:axId val="168627328"/>
      </c:scatterChart>
      <c:valAx>
        <c:axId val="1686244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(requests/sec)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27328"/>
        <c:crosses val="autoZero"/>
        <c:crossBetween val="midCat"/>
      </c:valAx>
      <c:valAx>
        <c:axId val="16862732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2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CCI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Carbon!$C$11</c:f>
              <c:strCache>
                <c:ptCount val="1"/>
                <c:pt idx="0">
                  <c:v>Phones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Carbon!$C$12:$C$35</c:f>
              <c:numCache>
                <c:formatCode>0.00000000</c:formatCode>
                <c:ptCount val="24"/>
                <c:pt idx="0">
                  <c:v>6.1969598584848484E-6</c:v>
                </c:pt>
                <c:pt idx="1">
                  <c:v>6.1969598584848484E-6</c:v>
                </c:pt>
                <c:pt idx="2">
                  <c:v>6.1969598584848493E-6</c:v>
                </c:pt>
                <c:pt idx="3">
                  <c:v>6.1969598584848484E-6</c:v>
                </c:pt>
                <c:pt idx="4">
                  <c:v>6.1969598584848493E-6</c:v>
                </c:pt>
                <c:pt idx="5">
                  <c:v>6.1969598584848493E-6</c:v>
                </c:pt>
                <c:pt idx="6">
                  <c:v>6.1969598584848484E-6</c:v>
                </c:pt>
                <c:pt idx="7">
                  <c:v>6.1969598584848484E-6</c:v>
                </c:pt>
                <c:pt idx="8">
                  <c:v>6.1969598584848484E-6</c:v>
                </c:pt>
                <c:pt idx="9">
                  <c:v>6.1969598584848493E-6</c:v>
                </c:pt>
                <c:pt idx="10">
                  <c:v>6.1969598584848484E-6</c:v>
                </c:pt>
                <c:pt idx="11">
                  <c:v>6.1969598584848493E-6</c:v>
                </c:pt>
                <c:pt idx="12">
                  <c:v>6.1969598584848484E-6</c:v>
                </c:pt>
                <c:pt idx="13">
                  <c:v>6.1969598584848484E-6</c:v>
                </c:pt>
                <c:pt idx="14">
                  <c:v>6.1969598584848493E-6</c:v>
                </c:pt>
                <c:pt idx="15">
                  <c:v>6.1969598584848484E-6</c:v>
                </c:pt>
                <c:pt idx="16">
                  <c:v>6.1969598584848493E-6</c:v>
                </c:pt>
                <c:pt idx="17">
                  <c:v>6.1969598584848484E-6</c:v>
                </c:pt>
                <c:pt idx="18">
                  <c:v>6.1969598584848484E-6</c:v>
                </c:pt>
                <c:pt idx="19">
                  <c:v>6.1969598584848493E-6</c:v>
                </c:pt>
                <c:pt idx="20">
                  <c:v>6.1969598584848493E-6</c:v>
                </c:pt>
                <c:pt idx="21">
                  <c:v>6.1969598584848484E-6</c:v>
                </c:pt>
                <c:pt idx="22">
                  <c:v>6.1969598584848484E-6</c:v>
                </c:pt>
                <c:pt idx="23">
                  <c:v>6.1969598584848493E-6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D-45D8-9855-C3318C5A7078}"/>
            </c:ext>
          </c:extLst>
        </c:ser>
        <c:ser>
          <c:idx val="1"/>
          <c:order val="1"/>
          <c:tx>
            <c:strRef>
              <c:f>Carbon!$D$11</c:f>
              <c:strCache>
                <c:ptCount val="1"/>
                <c:pt idx="0">
                  <c:v>GCF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Carbon!$D$12:$D$35</c:f>
              <c:numCache>
                <c:formatCode>General</c:formatCode>
                <c:ptCount val="24"/>
                <c:pt idx="0">
                  <c:v>5.4021462154206787E-3</c:v>
                </c:pt>
                <c:pt idx="1">
                  <c:v>2.7015289314700616E-3</c:v>
                </c:pt>
                <c:pt idx="2">
                  <c:v>1.8013231701531891E-3</c:v>
                </c:pt>
                <c:pt idx="3">
                  <c:v>1.351220289494753E-3</c:v>
                </c:pt>
                <c:pt idx="4">
                  <c:v>1.0811585610996913E-3</c:v>
                </c:pt>
                <c:pt idx="5">
                  <c:v>9.011174088363168E-4</c:v>
                </c:pt>
                <c:pt idx="6">
                  <c:v>7.7251658579104935E-4</c:v>
                </c:pt>
                <c:pt idx="7">
                  <c:v>6.7606596850709863E-4</c:v>
                </c:pt>
                <c:pt idx="8">
                  <c:v>6.0104882173069279E-4</c:v>
                </c:pt>
                <c:pt idx="9">
                  <c:v>5.4103510430956786E-4</c:v>
                </c:pt>
                <c:pt idx="10">
                  <c:v>4.9193297187410218E-4</c:v>
                </c:pt>
                <c:pt idx="11">
                  <c:v>4.5101452817788063E-4</c:v>
                </c:pt>
                <c:pt idx="12">
                  <c:v>4.1639122966569326E-4</c:v>
                </c:pt>
                <c:pt idx="13">
                  <c:v>3.8671411665524696E-4</c:v>
                </c:pt>
                <c:pt idx="14">
                  <c:v>3.6099395204619345E-4</c:v>
                </c:pt>
                <c:pt idx="15">
                  <c:v>3.3848880801327165E-4</c:v>
                </c:pt>
                <c:pt idx="16">
                  <c:v>3.1863132798422294E-4</c:v>
                </c:pt>
                <c:pt idx="17">
                  <c:v>3.0098023462506862E-4</c:v>
                </c:pt>
                <c:pt idx="18">
                  <c:v>2.8518715109319363E-4</c:v>
                </c:pt>
                <c:pt idx="19">
                  <c:v>2.7097337591450616E-4</c:v>
                </c:pt>
                <c:pt idx="20">
                  <c:v>2.581132936099794E-4</c:v>
                </c:pt>
                <c:pt idx="21">
                  <c:v>2.4642230969677326E-4</c:v>
                </c:pt>
                <c:pt idx="22">
                  <c:v>2.3574793308036768E-4</c:v>
                </c:pt>
                <c:pt idx="23">
                  <c:v>2.2596308784866254E-4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D-45D8-9855-C3318C5A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529296"/>
        <c:axId val="1106528816"/>
      </c:lineChart>
      <c:catAx>
        <c:axId val="110652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528816"/>
        <c:crosses val="autoZero"/>
        <c:auto val="1"/>
        <c:lblAlgn val="ctr"/>
        <c:lblOffset val="100"/>
        <c:noMultiLvlLbl val="0"/>
      </c:catAx>
      <c:valAx>
        <c:axId val="1106528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CCI (gCO₂eq/op)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5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0</xdr:row>
      <xdr:rowOff>128587</xdr:rowOff>
    </xdr:from>
    <xdr:to>
      <xdr:col>20</xdr:col>
      <xdr:colOff>163512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F5BDC-0F65-861A-D35F-2BCCAE838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114300</xdr:rowOff>
    </xdr:from>
    <xdr:to>
      <xdr:col>20</xdr:col>
      <xdr:colOff>144463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428A3-26B1-47D2-9EE0-C4D491654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10</xdr:row>
      <xdr:rowOff>176211</xdr:rowOff>
    </xdr:from>
    <xdr:to>
      <xdr:col>10</xdr:col>
      <xdr:colOff>776287</xdr:colOff>
      <xdr:row>29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9E533-6A52-386E-6789-E6B58FA6F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D20" sqref="A1:XFD1048576"/>
    </sheetView>
  </sheetViews>
  <sheetFormatPr defaultRowHeight="15" x14ac:dyDescent="0.25"/>
  <cols>
    <col min="1" max="16384" width="9.140625" style="1"/>
  </cols>
  <sheetData>
    <row r="1" spans="1:8" ht="60" customHeight="1" x14ac:dyDescent="0.25">
      <c r="A1" s="2" t="s">
        <v>0</v>
      </c>
      <c r="B1" s="2" t="s">
        <v>1</v>
      </c>
      <c r="C1" s="2" t="s">
        <v>2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1">
        <v>1</v>
      </c>
      <c r="B2" s="1">
        <v>191.97399999999999</v>
      </c>
      <c r="C2" s="1">
        <v>171.4863</v>
      </c>
      <c r="D2" s="1">
        <v>50.096800000000002</v>
      </c>
      <c r="E2" s="1">
        <v>47.052300000000002</v>
      </c>
      <c r="F2" s="1">
        <v>47.401200000000003</v>
      </c>
      <c r="G2" s="1">
        <v>161.95570000000001</v>
      </c>
      <c r="H2" s="1">
        <v>75.754199999999997</v>
      </c>
    </row>
    <row r="3" spans="1:8" x14ac:dyDescent="0.25">
      <c r="A3" s="1">
        <v>2</v>
      </c>
      <c r="B3" s="1">
        <v>177.40280000000001</v>
      </c>
      <c r="C3" s="1">
        <v>178.43049999999999</v>
      </c>
      <c r="D3" s="1">
        <v>46.506700000000002</v>
      </c>
      <c r="E3" s="1">
        <v>48.114600000000003</v>
      </c>
      <c r="F3" s="1">
        <v>52.655999999999999</v>
      </c>
      <c r="G3" s="1">
        <v>81.831900000000005</v>
      </c>
      <c r="H3" s="1">
        <v>95.431299999999993</v>
      </c>
    </row>
    <row r="4" spans="1:8" x14ac:dyDescent="0.25">
      <c r="A4" s="1">
        <v>3</v>
      </c>
      <c r="B4" s="1">
        <v>176.3168</v>
      </c>
      <c r="C4" s="1">
        <v>175.00749999999999</v>
      </c>
      <c r="D4" s="1">
        <v>47.780999999999999</v>
      </c>
      <c r="E4" s="1">
        <v>47.198500000000003</v>
      </c>
      <c r="F4" s="1">
        <v>48.544800000000002</v>
      </c>
      <c r="G4" s="1">
        <v>116.52119999999999</v>
      </c>
      <c r="H4" s="1">
        <v>54.923000000000002</v>
      </c>
    </row>
    <row r="5" spans="1:8" x14ac:dyDescent="0.25">
      <c r="A5" s="1">
        <v>6</v>
      </c>
      <c r="B5" s="1">
        <v>177.0849</v>
      </c>
      <c r="C5" s="1">
        <v>174.65389999999999</v>
      </c>
      <c r="D5" s="1">
        <v>46.851700000000001</v>
      </c>
      <c r="E5" s="1">
        <v>47.075200000000002</v>
      </c>
      <c r="F5" s="1">
        <v>47.172199999999997</v>
      </c>
      <c r="G5" s="1">
        <v>172.2758</v>
      </c>
      <c r="H5" s="1">
        <v>83.514499999999998</v>
      </c>
    </row>
    <row r="6" spans="1:8" x14ac:dyDescent="0.25">
      <c r="A6" s="1">
        <v>12</v>
      </c>
      <c r="B6" s="1">
        <v>176.5497</v>
      </c>
      <c r="C6" s="1">
        <v>494.00420000000003</v>
      </c>
      <c r="D6" s="1">
        <v>45.920200000000001</v>
      </c>
      <c r="E6" s="1">
        <v>46.063899999999997</v>
      </c>
      <c r="F6" s="1">
        <v>46.2911</v>
      </c>
      <c r="G6" s="1">
        <v>1103.7327</v>
      </c>
      <c r="H6" s="1">
        <v>97.420500000000004</v>
      </c>
    </row>
    <row r="7" spans="1:8" x14ac:dyDescent="0.25">
      <c r="A7" s="1">
        <v>25</v>
      </c>
      <c r="B7" s="1">
        <v>197.09870000000001</v>
      </c>
      <c r="C7" s="1">
        <v>2109.8008</v>
      </c>
      <c r="D7" s="1">
        <v>46.110900000000001</v>
      </c>
      <c r="E7" s="1">
        <v>45.491900000000001</v>
      </c>
      <c r="F7" s="1">
        <v>48.642000000000003</v>
      </c>
      <c r="G7" s="1">
        <v>3392.6260000000002</v>
      </c>
      <c r="H7" s="1">
        <v>48.775399999999998</v>
      </c>
    </row>
    <row r="8" spans="1:8" x14ac:dyDescent="0.25">
      <c r="A8" s="1">
        <v>50</v>
      </c>
      <c r="B8" s="1">
        <v>179.50790000000001</v>
      </c>
      <c r="D8" s="1">
        <v>45.056600000000003</v>
      </c>
      <c r="E8" s="1">
        <v>65.459299999999999</v>
      </c>
      <c r="F8" s="1">
        <v>1889.2938999999999</v>
      </c>
      <c r="H8" s="1">
        <v>49.331200000000003</v>
      </c>
    </row>
    <row r="9" spans="1:8" x14ac:dyDescent="0.25">
      <c r="A9" s="1">
        <v>100</v>
      </c>
      <c r="B9" s="1">
        <v>1158.7762</v>
      </c>
      <c r="D9" s="1">
        <v>45.028199999999998</v>
      </c>
      <c r="E9" s="1">
        <v>46.221600000000002</v>
      </c>
      <c r="H9" s="1">
        <v>235.22970000000001</v>
      </c>
    </row>
    <row r="10" spans="1:8" x14ac:dyDescent="0.25">
      <c r="A10" s="1">
        <v>200</v>
      </c>
      <c r="B10" s="1">
        <v>4179.0346</v>
      </c>
      <c r="D10" s="1">
        <v>44.578600000000002</v>
      </c>
      <c r="E10" s="1">
        <v>911.61009999999999</v>
      </c>
      <c r="H10" s="1">
        <v>2139.1325000000002</v>
      </c>
    </row>
    <row r="11" spans="1:8" x14ac:dyDescent="0.25">
      <c r="A11" s="1">
        <v>400</v>
      </c>
      <c r="D11" s="1">
        <v>858.02350000000001</v>
      </c>
      <c r="E11" s="1">
        <v>2283.5196000000001</v>
      </c>
    </row>
    <row r="12" spans="1:8" x14ac:dyDescent="0.25">
      <c r="A12" s="1">
        <v>800</v>
      </c>
      <c r="D12" s="1">
        <v>3402.9448000000002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46C05-40DB-4521-96F9-CD98ECE93038}">
  <dimension ref="A1:H12"/>
  <sheetViews>
    <sheetView topLeftCell="D1" workbookViewId="0">
      <selection activeCell="K35" sqref="K35"/>
    </sheetView>
  </sheetViews>
  <sheetFormatPr defaultRowHeight="15" x14ac:dyDescent="0.25"/>
  <cols>
    <col min="1" max="1" width="14.7109375" style="1" customWidth="1"/>
    <col min="2" max="7" width="9.140625" style="1"/>
    <col min="8" max="8" width="9.85546875" style="1" customWidth="1"/>
    <col min="9" max="16384" width="9.140625" style="1"/>
  </cols>
  <sheetData>
    <row r="1" spans="1:8" s="2" customFormat="1" ht="46.5" customHeight="1" x14ac:dyDescent="0.25">
      <c r="A1" s="2" t="s">
        <v>0</v>
      </c>
      <c r="B1" s="2" t="s">
        <v>1</v>
      </c>
      <c r="C1" s="2" t="s">
        <v>2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1">
        <v>1</v>
      </c>
      <c r="B2" s="1">
        <v>244.20590000000001</v>
      </c>
      <c r="C2" s="1">
        <v>178.1694</v>
      </c>
      <c r="D2" s="1">
        <v>54.165300000000002</v>
      </c>
      <c r="E2" s="1">
        <v>57.406199999999998</v>
      </c>
      <c r="F2" s="1">
        <v>137.62790000000001</v>
      </c>
      <c r="G2" s="1">
        <v>173.09649999999999</v>
      </c>
      <c r="H2" s="1">
        <v>127.30629999999999</v>
      </c>
    </row>
    <row r="3" spans="1:8" x14ac:dyDescent="0.25">
      <c r="A3" s="1">
        <v>2</v>
      </c>
      <c r="B3" s="1">
        <v>190.2235</v>
      </c>
      <c r="C3" s="1">
        <v>239.5068</v>
      </c>
      <c r="D3" s="1">
        <v>47.585299999999997</v>
      </c>
      <c r="E3" s="1">
        <v>51.130200000000002</v>
      </c>
      <c r="F3" s="1">
        <v>100.31140000000001</v>
      </c>
      <c r="G3" s="1">
        <v>242.78370000000001</v>
      </c>
      <c r="H3" s="1">
        <v>133.11510000000001</v>
      </c>
    </row>
    <row r="4" spans="1:8" x14ac:dyDescent="0.25">
      <c r="A4" s="1">
        <v>3</v>
      </c>
      <c r="B4" s="1">
        <v>185.8015</v>
      </c>
      <c r="C4" s="1">
        <v>184.4348</v>
      </c>
      <c r="D4" s="1">
        <v>58.995699999999999</v>
      </c>
      <c r="E4" s="1">
        <v>55.5169</v>
      </c>
      <c r="F4" s="1">
        <v>56.343299999999999</v>
      </c>
      <c r="G4" s="1">
        <v>294.96230000000003</v>
      </c>
      <c r="H4" s="1">
        <v>146.45660000000001</v>
      </c>
    </row>
    <row r="5" spans="1:8" x14ac:dyDescent="0.25">
      <c r="A5" s="1">
        <v>6</v>
      </c>
      <c r="B5" s="1">
        <v>353.40469999999999</v>
      </c>
      <c r="C5" s="1">
        <v>193.19450000000001</v>
      </c>
      <c r="D5" s="1">
        <v>49.248899999999999</v>
      </c>
      <c r="E5" s="1">
        <v>49.359299999999998</v>
      </c>
      <c r="F5" s="1">
        <v>52.094299999999997</v>
      </c>
      <c r="G5" s="1">
        <v>435.52159999999998</v>
      </c>
      <c r="H5" s="1">
        <v>145.90870000000001</v>
      </c>
    </row>
    <row r="6" spans="1:8" x14ac:dyDescent="0.25">
      <c r="A6" s="1">
        <v>12</v>
      </c>
      <c r="B6" s="1">
        <v>205.55090000000001</v>
      </c>
      <c r="C6" s="1">
        <v>806.36490000000003</v>
      </c>
      <c r="D6" s="1">
        <v>48.200800000000001</v>
      </c>
      <c r="E6" s="1">
        <v>48.419199999999996</v>
      </c>
      <c r="F6" s="1">
        <v>57.017800000000001</v>
      </c>
      <c r="G6" s="1">
        <v>1818.9530999999999</v>
      </c>
      <c r="H6" s="1">
        <v>206.8948</v>
      </c>
    </row>
    <row r="7" spans="1:8" x14ac:dyDescent="0.25">
      <c r="A7" s="1">
        <v>25</v>
      </c>
      <c r="B7" s="1">
        <v>299.57889999999998</v>
      </c>
      <c r="C7" s="1">
        <v>2935.0419999999999</v>
      </c>
      <c r="D7" s="1">
        <v>51.713799999999999</v>
      </c>
      <c r="E7" s="1">
        <v>50.956499999999998</v>
      </c>
      <c r="F7" s="1">
        <v>135.42099999999999</v>
      </c>
      <c r="G7" s="1">
        <v>3718.7860000000001</v>
      </c>
      <c r="H7" s="1">
        <v>137.834</v>
      </c>
    </row>
    <row r="8" spans="1:8" x14ac:dyDescent="0.25">
      <c r="A8" s="1">
        <v>50</v>
      </c>
      <c r="B8" s="1">
        <v>242.30160000000001</v>
      </c>
      <c r="D8" s="1">
        <v>48.792700000000004</v>
      </c>
      <c r="E8" s="1">
        <v>143.32050000000001</v>
      </c>
      <c r="F8" s="1">
        <v>2866.5385000000001</v>
      </c>
      <c r="H8" s="1">
        <v>226.86250000000001</v>
      </c>
    </row>
    <row r="9" spans="1:8" x14ac:dyDescent="0.25">
      <c r="A9" s="1">
        <v>100</v>
      </c>
      <c r="B9" s="1">
        <v>1901.0506</v>
      </c>
      <c r="D9" s="1">
        <v>49.081699999999998</v>
      </c>
      <c r="E9" s="1">
        <v>123.8518</v>
      </c>
      <c r="H9" s="1">
        <v>1188.4701</v>
      </c>
    </row>
    <row r="10" spans="1:8" x14ac:dyDescent="0.25">
      <c r="A10" s="1">
        <v>200</v>
      </c>
      <c r="B10" s="1">
        <v>4574.4301999999998</v>
      </c>
      <c r="D10" s="1">
        <v>54.087499999999999</v>
      </c>
      <c r="E10" s="1">
        <v>1544.2470000000001</v>
      </c>
      <c r="H10" s="1">
        <v>3207.7163999999998</v>
      </c>
    </row>
    <row r="11" spans="1:8" x14ac:dyDescent="0.25">
      <c r="A11" s="1">
        <v>400</v>
      </c>
      <c r="D11" s="1">
        <v>1128.7585999999999</v>
      </c>
      <c r="E11" s="1">
        <v>3568.2343999999998</v>
      </c>
    </row>
    <row r="12" spans="1:8" x14ac:dyDescent="0.25">
      <c r="A12" s="1">
        <v>800</v>
      </c>
      <c r="D12" s="1">
        <v>4163.5645999999997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38491-241F-4E9A-BA1C-F44A47066601}">
  <dimension ref="A1:J8"/>
  <sheetViews>
    <sheetView showFormulas="1" workbookViewId="0">
      <selection activeCell="A3" sqref="A3"/>
    </sheetView>
  </sheetViews>
  <sheetFormatPr defaultColWidth="8.42578125" defaultRowHeight="15" x14ac:dyDescent="0.25"/>
  <cols>
    <col min="1" max="1" width="5.7109375" style="1" customWidth="1"/>
    <col min="2" max="2" width="5.85546875" style="1" customWidth="1"/>
    <col min="3" max="3" width="6.5703125" style="1" customWidth="1"/>
    <col min="4" max="4" width="7" style="1" customWidth="1"/>
    <col min="5" max="5" width="6.28515625" style="1" customWidth="1"/>
    <col min="6" max="6" width="5.5703125" style="1" customWidth="1"/>
    <col min="7" max="7" width="5.85546875" style="1" customWidth="1"/>
    <col min="8" max="8" width="8.42578125" style="1" customWidth="1"/>
    <col min="9" max="9" width="9.42578125" style="1" customWidth="1"/>
    <col min="10" max="10" width="8" style="1" customWidth="1"/>
    <col min="11" max="16384" width="8.42578125" style="1"/>
  </cols>
  <sheetData>
    <row r="1" spans="1:10" x14ac:dyDescent="0.25">
      <c r="A1" s="14" t="s">
        <v>3</v>
      </c>
      <c r="B1" s="15"/>
      <c r="C1" s="15"/>
      <c r="D1" s="15"/>
      <c r="E1" s="15"/>
      <c r="F1" s="15"/>
      <c r="G1" s="15"/>
      <c r="H1" s="16"/>
    </row>
    <row r="2" spans="1:10" s="2" customFormat="1" ht="45.75" customHeight="1" x14ac:dyDescent="0.25">
      <c r="A2" s="8" t="s">
        <v>31</v>
      </c>
      <c r="B2" s="8" t="s">
        <v>6</v>
      </c>
      <c r="C2" s="8" t="s">
        <v>16</v>
      </c>
      <c r="D2" s="8" t="s">
        <v>4</v>
      </c>
      <c r="E2" s="8" t="s">
        <v>5</v>
      </c>
      <c r="F2" s="8" t="s">
        <v>11</v>
      </c>
      <c r="G2" s="8" t="s">
        <v>17</v>
      </c>
      <c r="H2" s="8" t="s">
        <v>38</v>
      </c>
    </row>
    <row r="3" spans="1:10" x14ac:dyDescent="0.25">
      <c r="A3" s="7">
        <v>50</v>
      </c>
      <c r="B3" s="7">
        <f>2+56/60</f>
        <v>2.9333333333333336</v>
      </c>
      <c r="C3" s="7">
        <f>A3*B3*3600</f>
        <v>528000.00000000012</v>
      </c>
      <c r="D3" s="7">
        <v>8.0000000000000002E-3</v>
      </c>
      <c r="E3" s="9">
        <v>0.17399999999999999</v>
      </c>
      <c r="F3" s="10">
        <f>D3*E3</f>
        <v>1.392E-3</v>
      </c>
      <c r="G3" s="11">
        <f>F3/C3</f>
        <v>2.6363636363636357E-9</v>
      </c>
      <c r="H3" s="12">
        <f>G3*A3*3600*720</f>
        <v>0.34167272727272713</v>
      </c>
    </row>
    <row r="6" spans="1:10" x14ac:dyDescent="0.25">
      <c r="A6" s="14" t="s">
        <v>7</v>
      </c>
      <c r="B6" s="15"/>
      <c r="C6" s="15"/>
      <c r="D6" s="15"/>
      <c r="E6" s="15"/>
      <c r="F6" s="15"/>
      <c r="G6" s="15"/>
      <c r="H6" s="15"/>
      <c r="I6" s="15"/>
      <c r="J6" s="16"/>
    </row>
    <row r="7" spans="1:10" s="2" customFormat="1" ht="45.75" customHeight="1" x14ac:dyDescent="0.25">
      <c r="A7" s="8" t="s">
        <v>8</v>
      </c>
      <c r="B7" s="8" t="s">
        <v>9</v>
      </c>
      <c r="C7" s="8" t="s">
        <v>10</v>
      </c>
      <c r="D7" s="8" t="s">
        <v>18</v>
      </c>
      <c r="E7" s="8" t="s">
        <v>19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38</v>
      </c>
    </row>
    <row r="8" spans="1:10" x14ac:dyDescent="0.25">
      <c r="A8" s="7">
        <v>128</v>
      </c>
      <c r="B8" s="7">
        <v>200</v>
      </c>
      <c r="C8" s="7">
        <v>0.1</v>
      </c>
      <c r="D8" s="7">
        <f>A8/1024*C8</f>
        <v>1.2500000000000001E-2</v>
      </c>
      <c r="E8" s="7">
        <f>B8/1000*C8</f>
        <v>2.0000000000000004E-2</v>
      </c>
      <c r="F8" s="13">
        <v>3.9999999999999998E-7</v>
      </c>
      <c r="G8" s="13">
        <v>2.5000000000000002E-6</v>
      </c>
      <c r="H8" s="10">
        <v>1.0000000000000001E-5</v>
      </c>
      <c r="I8" s="11">
        <f>F8*1+G8*D8+H8*E8</f>
        <v>6.312500000000001E-7</v>
      </c>
      <c r="J8" s="12">
        <f>I8*A3*3600*720</f>
        <v>81.81</v>
      </c>
    </row>
  </sheetData>
  <mergeCells count="2">
    <mergeCell ref="A1:H1"/>
    <mergeCell ref="A6:J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707B-E793-453F-A15F-161E3FFB3015}">
  <dimension ref="A1:J35"/>
  <sheetViews>
    <sheetView showFormulas="1" tabSelected="1" workbookViewId="0">
      <selection activeCell="J39" sqref="J39"/>
    </sheetView>
  </sheetViews>
  <sheetFormatPr defaultColWidth="12" defaultRowHeight="15" x14ac:dyDescent="0.25"/>
  <cols>
    <col min="1" max="1" width="5.140625" style="1" customWidth="1"/>
    <col min="2" max="2" width="6.140625" style="1" customWidth="1"/>
    <col min="3" max="3" width="16.28515625" style="1" customWidth="1"/>
    <col min="4" max="4" width="16.42578125" style="1" customWidth="1"/>
    <col min="5" max="5" width="6.140625" style="1" customWidth="1"/>
    <col min="6" max="6" width="7.7109375" style="1" customWidth="1"/>
    <col min="7" max="7" width="8.7109375" style="1" customWidth="1"/>
    <col min="8" max="8" width="9.42578125" style="1" customWidth="1"/>
    <col min="9" max="9" width="6" style="1" customWidth="1"/>
    <col min="10" max="10" width="7.140625" style="1" customWidth="1"/>
    <col min="11" max="16384" width="12" style="1"/>
  </cols>
  <sheetData>
    <row r="1" spans="1:10" s="2" customFormat="1" ht="62.25" customHeight="1" x14ac:dyDescent="0.25">
      <c r="A1" s="8"/>
      <c r="B1" s="8" t="s">
        <v>23</v>
      </c>
      <c r="C1" s="8" t="s">
        <v>20</v>
      </c>
      <c r="D1" s="8" t="s">
        <v>21</v>
      </c>
      <c r="E1" s="8" t="s">
        <v>22</v>
      </c>
      <c r="F1" s="8" t="s">
        <v>33</v>
      </c>
      <c r="G1" s="8" t="s">
        <v>32</v>
      </c>
      <c r="H1" s="8" t="s">
        <v>34</v>
      </c>
      <c r="I1" s="8" t="s">
        <v>35</v>
      </c>
      <c r="J1" s="8" t="s">
        <v>36</v>
      </c>
    </row>
    <row r="2" spans="1:10" x14ac:dyDescent="0.25">
      <c r="A2" s="8" t="s">
        <v>3</v>
      </c>
      <c r="B2" s="7">
        <v>0</v>
      </c>
      <c r="C2" s="7">
        <v>386</v>
      </c>
      <c r="D2" s="17">
        <f>Cost!D3/Cost!B3</f>
        <v>2.7272727272727271E-3</v>
      </c>
      <c r="E2" s="18">
        <f>C2*D2</f>
        <v>1.0527272727272727</v>
      </c>
      <c r="F2" s="7">
        <v>650</v>
      </c>
      <c r="G2" s="19">
        <f>F2*Cost!A3*3600</f>
        <v>117000000</v>
      </c>
      <c r="H2" s="20">
        <v>1.3889000000000001E-12</v>
      </c>
      <c r="I2" s="21">
        <f>C2*G2*H2</f>
        <v>6.27255018E-2</v>
      </c>
      <c r="J2" s="7">
        <f>Cost!A3*3600</f>
        <v>180000</v>
      </c>
    </row>
    <row r="3" spans="1:10" x14ac:dyDescent="0.25">
      <c r="A3" s="7" t="s">
        <v>7</v>
      </c>
      <c r="B3" s="7">
        <f>700*1000</f>
        <v>700000</v>
      </c>
      <c r="C3" s="7">
        <v>445</v>
      </c>
      <c r="D3" s="22">
        <f>F8/1000*D8</f>
        <v>2.06255E-4</v>
      </c>
      <c r="E3" s="21">
        <f>C3*D3</f>
        <v>9.1783475000000003E-2</v>
      </c>
      <c r="F3" s="7">
        <v>650</v>
      </c>
      <c r="G3" s="7">
        <f>F2*Cost!A3*3600</f>
        <v>117000000</v>
      </c>
      <c r="H3" s="20">
        <v>1.3889000000000001E-12</v>
      </c>
      <c r="I3" s="21">
        <f>C3*G3*H3</f>
        <v>7.2313078500000003E-2</v>
      </c>
      <c r="J3" s="7">
        <f>Cost!A3*3600</f>
        <v>180000</v>
      </c>
    </row>
    <row r="6" spans="1:10" x14ac:dyDescent="0.25">
      <c r="A6" s="14" t="s">
        <v>7</v>
      </c>
      <c r="B6" s="15"/>
      <c r="C6" s="15"/>
      <c r="D6" s="15"/>
      <c r="E6" s="15"/>
      <c r="F6" s="16"/>
    </row>
    <row r="7" spans="1:10" s="2" customFormat="1" ht="30" x14ac:dyDescent="0.25">
      <c r="A7" s="8" t="s">
        <v>30</v>
      </c>
      <c r="B7" s="8" t="s">
        <v>29</v>
      </c>
      <c r="C7" s="8" t="s">
        <v>28</v>
      </c>
      <c r="D7" s="8" t="s">
        <v>25</v>
      </c>
      <c r="E7" s="8" t="s">
        <v>26</v>
      </c>
      <c r="F7" s="8" t="s">
        <v>27</v>
      </c>
    </row>
    <row r="8" spans="1:10" x14ac:dyDescent="0.25">
      <c r="A8" s="7">
        <v>0.71</v>
      </c>
      <c r="B8" s="7">
        <v>4.26</v>
      </c>
      <c r="C8" s="23">
        <v>0.5</v>
      </c>
      <c r="D8" s="7">
        <v>8.3000000000000004E-2</v>
      </c>
      <c r="E8" s="7">
        <v>1.1000000000000001</v>
      </c>
      <c r="F8" s="7">
        <f>A8+C8*(B8-A8)</f>
        <v>2.4849999999999999</v>
      </c>
    </row>
    <row r="11" spans="1:10" s="2" customFormat="1" x14ac:dyDescent="0.25">
      <c r="A11" s="8" t="s">
        <v>37</v>
      </c>
      <c r="B11" s="8" t="s">
        <v>24</v>
      </c>
      <c r="C11" s="8" t="s">
        <v>3</v>
      </c>
      <c r="D11" s="8" t="s">
        <v>7</v>
      </c>
    </row>
    <row r="12" spans="1:10" x14ac:dyDescent="0.25">
      <c r="A12" s="7">
        <f>B12*720</f>
        <v>720</v>
      </c>
      <c r="B12" s="7">
        <v>1</v>
      </c>
      <c r="C12" s="24">
        <f>(B$2+E$2*A12+I$2*A12)/(J$2*A12)</f>
        <v>6.1969598584848484E-6</v>
      </c>
      <c r="D12" s="7">
        <f>(B$3+E$3*A12+I$3*A12)/(J$3*A12)</f>
        <v>5.4021462154206787E-3</v>
      </c>
      <c r="F12" s="6"/>
      <c r="G12" s="6"/>
      <c r="H12" s="3"/>
      <c r="I12" s="4"/>
      <c r="J12" s="5"/>
    </row>
    <row r="13" spans="1:10" x14ac:dyDescent="0.25">
      <c r="A13" s="7">
        <f t="shared" ref="A13:A35" si="0">B13*720</f>
        <v>1440</v>
      </c>
      <c r="B13" s="7">
        <v>2</v>
      </c>
      <c r="C13" s="24">
        <f t="shared" ref="C13:C35" si="1">(B$2+E$2*A13+I$2*A13)/(J$2*A13)</f>
        <v>6.1969598584848484E-6</v>
      </c>
      <c r="D13" s="7">
        <f t="shared" ref="D13:D35" si="2">(B$3+E$3*A13+I$3*A13)/(J$3*A13)</f>
        <v>2.7015289314700616E-3</v>
      </c>
    </row>
    <row r="14" spans="1:10" x14ac:dyDescent="0.25">
      <c r="A14" s="7">
        <f t="shared" si="0"/>
        <v>2160</v>
      </c>
      <c r="B14" s="7">
        <v>3</v>
      </c>
      <c r="C14" s="24">
        <f t="shared" si="1"/>
        <v>6.1969598584848493E-6</v>
      </c>
      <c r="D14" s="7">
        <f t="shared" si="2"/>
        <v>1.8013231701531891E-3</v>
      </c>
    </row>
    <row r="15" spans="1:10" x14ac:dyDescent="0.25">
      <c r="A15" s="7">
        <f t="shared" si="0"/>
        <v>2880</v>
      </c>
      <c r="B15" s="7">
        <v>4</v>
      </c>
      <c r="C15" s="24">
        <f t="shared" si="1"/>
        <v>6.1969598584848484E-6</v>
      </c>
      <c r="D15" s="7">
        <f t="shared" si="2"/>
        <v>1.351220289494753E-3</v>
      </c>
    </row>
    <row r="16" spans="1:10" x14ac:dyDescent="0.25">
      <c r="A16" s="7">
        <f t="shared" si="0"/>
        <v>3600</v>
      </c>
      <c r="B16" s="7">
        <v>5</v>
      </c>
      <c r="C16" s="24">
        <f t="shared" si="1"/>
        <v>6.1969598584848493E-6</v>
      </c>
      <c r="D16" s="7">
        <f t="shared" si="2"/>
        <v>1.0811585610996913E-3</v>
      </c>
    </row>
    <row r="17" spans="1:4" x14ac:dyDescent="0.25">
      <c r="A17" s="7">
        <f t="shared" si="0"/>
        <v>4320</v>
      </c>
      <c r="B17" s="7">
        <v>6</v>
      </c>
      <c r="C17" s="24">
        <f t="shared" si="1"/>
        <v>6.1969598584848493E-6</v>
      </c>
      <c r="D17" s="7">
        <f t="shared" si="2"/>
        <v>9.011174088363168E-4</v>
      </c>
    </row>
    <row r="18" spans="1:4" x14ac:dyDescent="0.25">
      <c r="A18" s="7">
        <f t="shared" si="0"/>
        <v>5040</v>
      </c>
      <c r="B18" s="7">
        <v>7</v>
      </c>
      <c r="C18" s="24">
        <f t="shared" si="1"/>
        <v>6.1969598584848484E-6</v>
      </c>
      <c r="D18" s="7">
        <f t="shared" si="2"/>
        <v>7.7251658579104935E-4</v>
      </c>
    </row>
    <row r="19" spans="1:4" x14ac:dyDescent="0.25">
      <c r="A19" s="7">
        <f t="shared" si="0"/>
        <v>5760</v>
      </c>
      <c r="B19" s="7">
        <v>8</v>
      </c>
      <c r="C19" s="24">
        <f t="shared" si="1"/>
        <v>6.1969598584848484E-6</v>
      </c>
      <c r="D19" s="7">
        <f t="shared" si="2"/>
        <v>6.7606596850709863E-4</v>
      </c>
    </row>
    <row r="20" spans="1:4" x14ac:dyDescent="0.25">
      <c r="A20" s="7">
        <f t="shared" si="0"/>
        <v>6480</v>
      </c>
      <c r="B20" s="7">
        <v>9</v>
      </c>
      <c r="C20" s="24">
        <f t="shared" si="1"/>
        <v>6.1969598584848484E-6</v>
      </c>
      <c r="D20" s="7">
        <f t="shared" si="2"/>
        <v>6.0104882173069279E-4</v>
      </c>
    </row>
    <row r="21" spans="1:4" x14ac:dyDescent="0.25">
      <c r="A21" s="7">
        <f t="shared" si="0"/>
        <v>7200</v>
      </c>
      <c r="B21" s="7">
        <v>10</v>
      </c>
      <c r="C21" s="24">
        <f t="shared" si="1"/>
        <v>6.1969598584848493E-6</v>
      </c>
      <c r="D21" s="7">
        <f t="shared" si="2"/>
        <v>5.4103510430956786E-4</v>
      </c>
    </row>
    <row r="22" spans="1:4" x14ac:dyDescent="0.25">
      <c r="A22" s="7">
        <f t="shared" si="0"/>
        <v>7920</v>
      </c>
      <c r="B22" s="7">
        <v>11</v>
      </c>
      <c r="C22" s="24">
        <f t="shared" si="1"/>
        <v>6.1969598584848484E-6</v>
      </c>
      <c r="D22" s="7">
        <f t="shared" si="2"/>
        <v>4.9193297187410218E-4</v>
      </c>
    </row>
    <row r="23" spans="1:4" x14ac:dyDescent="0.25">
      <c r="A23" s="7">
        <f t="shared" si="0"/>
        <v>8640</v>
      </c>
      <c r="B23" s="7">
        <v>12</v>
      </c>
      <c r="C23" s="24">
        <f t="shared" si="1"/>
        <v>6.1969598584848493E-6</v>
      </c>
      <c r="D23" s="7">
        <f t="shared" si="2"/>
        <v>4.5101452817788063E-4</v>
      </c>
    </row>
    <row r="24" spans="1:4" x14ac:dyDescent="0.25">
      <c r="A24" s="7">
        <f t="shared" si="0"/>
        <v>9360</v>
      </c>
      <c r="B24" s="7">
        <v>13</v>
      </c>
      <c r="C24" s="24">
        <f t="shared" si="1"/>
        <v>6.1969598584848484E-6</v>
      </c>
      <c r="D24" s="7">
        <f t="shared" si="2"/>
        <v>4.1639122966569326E-4</v>
      </c>
    </row>
    <row r="25" spans="1:4" x14ac:dyDescent="0.25">
      <c r="A25" s="7">
        <f t="shared" si="0"/>
        <v>10080</v>
      </c>
      <c r="B25" s="7">
        <v>14</v>
      </c>
      <c r="C25" s="24">
        <f t="shared" si="1"/>
        <v>6.1969598584848484E-6</v>
      </c>
      <c r="D25" s="7">
        <f t="shared" si="2"/>
        <v>3.8671411665524696E-4</v>
      </c>
    </row>
    <row r="26" spans="1:4" x14ac:dyDescent="0.25">
      <c r="A26" s="7">
        <f t="shared" si="0"/>
        <v>10800</v>
      </c>
      <c r="B26" s="7">
        <v>15</v>
      </c>
      <c r="C26" s="24">
        <f t="shared" si="1"/>
        <v>6.1969598584848493E-6</v>
      </c>
      <c r="D26" s="7">
        <f t="shared" si="2"/>
        <v>3.6099395204619345E-4</v>
      </c>
    </row>
    <row r="27" spans="1:4" x14ac:dyDescent="0.25">
      <c r="A27" s="7">
        <f t="shared" si="0"/>
        <v>11520</v>
      </c>
      <c r="B27" s="7">
        <v>16</v>
      </c>
      <c r="C27" s="24">
        <f t="shared" si="1"/>
        <v>6.1969598584848484E-6</v>
      </c>
      <c r="D27" s="7">
        <f t="shared" si="2"/>
        <v>3.3848880801327165E-4</v>
      </c>
    </row>
    <row r="28" spans="1:4" x14ac:dyDescent="0.25">
      <c r="A28" s="7">
        <f t="shared" si="0"/>
        <v>12240</v>
      </c>
      <c r="B28" s="7">
        <v>17</v>
      </c>
      <c r="C28" s="24">
        <f t="shared" si="1"/>
        <v>6.1969598584848493E-6</v>
      </c>
      <c r="D28" s="7">
        <f t="shared" si="2"/>
        <v>3.1863132798422294E-4</v>
      </c>
    </row>
    <row r="29" spans="1:4" x14ac:dyDescent="0.25">
      <c r="A29" s="7">
        <f t="shared" si="0"/>
        <v>12960</v>
      </c>
      <c r="B29" s="7">
        <v>18</v>
      </c>
      <c r="C29" s="24">
        <f t="shared" si="1"/>
        <v>6.1969598584848484E-6</v>
      </c>
      <c r="D29" s="7">
        <f t="shared" si="2"/>
        <v>3.0098023462506862E-4</v>
      </c>
    </row>
    <row r="30" spans="1:4" x14ac:dyDescent="0.25">
      <c r="A30" s="7">
        <f t="shared" si="0"/>
        <v>13680</v>
      </c>
      <c r="B30" s="7">
        <v>19</v>
      </c>
      <c r="C30" s="24">
        <f t="shared" si="1"/>
        <v>6.1969598584848484E-6</v>
      </c>
      <c r="D30" s="7">
        <f t="shared" si="2"/>
        <v>2.8518715109319363E-4</v>
      </c>
    </row>
    <row r="31" spans="1:4" x14ac:dyDescent="0.25">
      <c r="A31" s="7">
        <f t="shared" si="0"/>
        <v>14400</v>
      </c>
      <c r="B31" s="7">
        <v>20</v>
      </c>
      <c r="C31" s="24">
        <f t="shared" si="1"/>
        <v>6.1969598584848493E-6</v>
      </c>
      <c r="D31" s="7">
        <f t="shared" si="2"/>
        <v>2.7097337591450616E-4</v>
      </c>
    </row>
    <row r="32" spans="1:4" x14ac:dyDescent="0.25">
      <c r="A32" s="7">
        <f t="shared" si="0"/>
        <v>15120</v>
      </c>
      <c r="B32" s="7">
        <v>21</v>
      </c>
      <c r="C32" s="24">
        <f t="shared" si="1"/>
        <v>6.1969598584848493E-6</v>
      </c>
      <c r="D32" s="7">
        <f t="shared" si="2"/>
        <v>2.581132936099794E-4</v>
      </c>
    </row>
    <row r="33" spans="1:4" x14ac:dyDescent="0.25">
      <c r="A33" s="7">
        <f t="shared" si="0"/>
        <v>15840</v>
      </c>
      <c r="B33" s="7">
        <v>22</v>
      </c>
      <c r="C33" s="24">
        <f t="shared" si="1"/>
        <v>6.1969598584848484E-6</v>
      </c>
      <c r="D33" s="7">
        <f t="shared" si="2"/>
        <v>2.4642230969677326E-4</v>
      </c>
    </row>
    <row r="34" spans="1:4" x14ac:dyDescent="0.25">
      <c r="A34" s="7">
        <f t="shared" si="0"/>
        <v>16560</v>
      </c>
      <c r="B34" s="7">
        <v>23</v>
      </c>
      <c r="C34" s="24">
        <f t="shared" si="1"/>
        <v>6.1969598584848484E-6</v>
      </c>
      <c r="D34" s="7">
        <f t="shared" si="2"/>
        <v>2.3574793308036768E-4</v>
      </c>
    </row>
    <row r="35" spans="1:4" x14ac:dyDescent="0.25">
      <c r="A35" s="7">
        <f t="shared" si="0"/>
        <v>17280</v>
      </c>
      <c r="B35" s="7">
        <v>24</v>
      </c>
      <c r="C35" s="24">
        <f t="shared" si="1"/>
        <v>6.1969598584848493E-6</v>
      </c>
      <c r="D35" s="7">
        <f t="shared" si="2"/>
        <v>2.2596308784866254E-4</v>
      </c>
    </row>
  </sheetData>
  <mergeCells count="1">
    <mergeCell ref="A6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Median Latency</vt:lpstr>
      <vt:lpstr>Tail Latency</vt:lpstr>
      <vt:lpstr>Cost</vt:lpstr>
      <vt:lpstr>Carbon</vt:lpstr>
      <vt:lpstr>Cost!_Toc165298394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Hudis</dc:creator>
  <cp:lastModifiedBy>jch2248</cp:lastModifiedBy>
  <dcterms:created xsi:type="dcterms:W3CDTF">2015-06-05T18:17:20Z</dcterms:created>
  <dcterms:modified xsi:type="dcterms:W3CDTF">2024-04-30T00:33:55Z</dcterms:modified>
</cp:coreProperties>
</file>