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1" activeTab="5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연말 정산" sheetId="23" r:id="rId7"/>
    <sheet name="재무제표" sheetId="21" r:id="rId8"/>
    <sheet name="정보" sheetId="2" r:id="rId9"/>
    <sheet name="계좌,카드" sheetId="3" r:id="rId10"/>
    <sheet name="아이디,비번" sheetId="4" r:id="rId11"/>
    <sheet name="팁" sheetId="8" r:id="rId12"/>
    <sheet name="계산기" sheetId="9" r:id="rId13"/>
    <sheet name="계좌메모" sheetId="11" r:id="rId14"/>
    <sheet name="엄마 출금 기록" sheetId="13" r:id="rId15"/>
    <sheet name="아빠 출금 기록" sheetId="14" r:id="rId16"/>
    <sheet name="현욱출금기록" sheetId="22" r:id="rId17"/>
    <sheet name="종합 출금 기록" sheetId="15" r:id="rId18"/>
    <sheet name="IP추적" sheetId="12" r:id="rId19"/>
    <sheet name="블록체인(삼성)" sheetId="16" r:id="rId20"/>
    <sheet name="양주가격" sheetId="18" r:id="rId21"/>
    <sheet name="블랙리스트" sheetId="24" r:id="rId22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20" l="1"/>
  <c r="D8" i="20"/>
  <c r="X13" i="20"/>
  <c r="B40" i="20"/>
  <c r="W4" i="20"/>
  <c r="Q5" i="20" l="1"/>
  <c r="Q19" i="20"/>
  <c r="Q4" i="20"/>
  <c r="Q21" i="20"/>
  <c r="H7" i="20" l="1"/>
  <c r="O13" i="20"/>
  <c r="O4" i="20"/>
  <c r="O8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45" i="21"/>
  <c r="B46" i="21" s="1"/>
  <c r="B26" i="21"/>
  <c r="B14" i="21"/>
  <c r="B32" i="21"/>
  <c r="B38" i="21"/>
  <c r="B35" i="21"/>
  <c r="B15" i="21"/>
  <c r="B9" i="21"/>
  <c r="B6" i="21"/>
  <c r="B10" i="21" s="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AF7" i="20" s="1"/>
  <c r="E139" i="20"/>
  <c r="A108" i="20"/>
  <c r="T106" i="20"/>
  <c r="J106" i="20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B39" i="20" s="1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U6" i="20"/>
  <c r="U7" i="20" s="1"/>
  <c r="H6" i="20"/>
  <c r="G6" i="20"/>
  <c r="AE3" i="20"/>
  <c r="AE6" i="20" s="1"/>
  <c r="AD3" i="20"/>
  <c r="AD6" i="20" s="1"/>
  <c r="AD7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G3" i="20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Y7" i="20" l="1"/>
  <c r="X7" i="20"/>
  <c r="L63" i="20"/>
  <c r="W7" i="20"/>
  <c r="S7" i="20"/>
  <c r="F8" i="23"/>
  <c r="G59" i="20"/>
  <c r="Q7" i="20"/>
  <c r="B35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F7" i="20"/>
  <c r="L7" i="20"/>
  <c r="B7" i="20"/>
  <c r="T7" i="20"/>
  <c r="Z17" i="19"/>
  <c r="Z5" i="19"/>
  <c r="Z4" i="19"/>
  <c r="Z23" i="19"/>
  <c r="Y19" i="19"/>
  <c r="Y5" i="19"/>
  <c r="W4" i="19"/>
  <c r="E8" i="23" l="1"/>
  <c r="I8" i="23" s="1"/>
  <c r="D9" i="23"/>
  <c r="E9" i="23" s="1"/>
  <c r="C13" i="23"/>
  <c r="C15" i="23"/>
  <c r="C14" i="23"/>
  <c r="B36" i="20"/>
  <c r="E59" i="20"/>
  <c r="R7" i="20"/>
  <c r="H60" i="20"/>
  <c r="H59" i="20"/>
  <c r="H48" i="20"/>
  <c r="F48" i="20"/>
  <c r="C34" i="20"/>
  <c r="B33" i="20"/>
  <c r="B43" i="20" s="1"/>
  <c r="E60" i="20"/>
  <c r="I59" i="20"/>
  <c r="AA7" i="20"/>
  <c r="I60" i="20" s="1"/>
  <c r="M7" i="20"/>
  <c r="F60" i="20"/>
  <c r="F49" i="19"/>
  <c r="G60" i="20" l="1"/>
  <c r="I65" i="20" s="1"/>
  <c r="B12" i="21"/>
  <c r="B18" i="21" s="1"/>
  <c r="F50" i="20"/>
  <c r="C35" i="20"/>
  <c r="F51" i="20" s="1"/>
  <c r="F52" i="20" s="1"/>
  <c r="I62" i="20"/>
  <c r="B42" i="20"/>
  <c r="I63" i="20"/>
  <c r="T3" i="19"/>
  <c r="T4" i="19"/>
  <c r="I64" i="20" l="1"/>
  <c r="H52" i="20"/>
  <c r="A83" i="20"/>
  <c r="B83" i="20" s="1"/>
  <c r="R17" i="19"/>
  <c r="R13" i="19"/>
  <c r="Q39" i="19"/>
  <c r="R15" i="19"/>
  <c r="Q4" i="19" l="1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C12" i="9"/>
  <c r="H51" i="9" s="1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A12" i="9" s="1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<sst xmlns="http://schemas.openxmlformats.org/spreadsheetml/2006/main" count="6271" uniqueCount="5674">
  <si>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</si>
  <si>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</si>
  <si>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</si>
  <si>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</si>
  <si>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</si>
  <si>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</si>
  <si>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</si>
  <si>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</si>
  <si>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</si>
  <si>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</si>
  <si>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</si>
  <si>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</si>
  <si>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</si>
  <si>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</si>
  <si>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</si>
  <si>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</si>
  <si>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</si>
  <si>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</si>
  <si>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</si>
  <si>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</si>
  <si>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</si>
  <si>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</si>
  <si>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</si>
  <si>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</si>
  <si>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</si>
  <si>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</si>
  <si>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</si>
  <si>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</si>
  <si>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</si>
  <si>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</si>
  <si>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</si>
  <si>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</si>
  <si>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</si>
  <si>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</si>
  <si>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</si>
  <si>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</si>
  <si>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</si>
  <si>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</si>
  <si>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</si>
  <si>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</si>
  <si>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</si>
  <si>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</si>
  <si>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</si>
  <si>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</si>
  <si>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</si>
  <si>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</si>
  <si>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</si>
  <si>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</si>
  <si>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</si>
  <si>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</si>
  <si>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</si>
  <si>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</si>
  <si>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</si>
  <si>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</si>
  <si>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</si>
  <si>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</si>
  <si>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</si>
  <si>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</si>
  <si>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</si>
  <si>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</si>
  <si>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</si>
  <si>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</si>
  <si>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</si>
  <si>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</si>
  <si>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</si>
  <si>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</si>
  <si>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</si>
  <si>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</si>
  <si>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</si>
  <si>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</si>
  <si>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</si>
  <si>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</si>
  <si>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</si>
  <si>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</si>
  <si>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</si>
  <si>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</si>
  <si>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</si>
  <si>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</si>
  <si>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</si>
  <si>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</si>
  <si>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</si>
  <si>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</si>
  <si>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</si>
  <si>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</si>
  <si>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</si>
  <si>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</si>
  <si>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</si>
  <si>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</si>
  <si>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</si>
  <si>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</si>
  <si>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</si>
  <si>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</si>
  <si>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</si>
  <si>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</si>
  <si>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</si>
  <si>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</si>
  <si>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</si>
  <si>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</si>
  <si>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</si>
  <si>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</si>
  <si>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</si>
  <si>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</si>
  <si>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</si>
  <si>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</si>
  <si>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</si>
  <si>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</si>
  <si>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</si>
  <si>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</si>
  <si>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</si>
  <si>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</si>
  <si>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</si>
  <si>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</si>
  <si>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</si>
  <si>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</si>
  <si>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</si>
  <si>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</si>
  <si>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</si>
  <si>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</si>
  <si>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</si>
  <si>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</si>
  <si>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</si>
  <si>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</si>
  <si>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</si>
  <si>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</si>
  <si>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</si>
  <si>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</si>
  <si>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</si>
  <si>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</si>
  <si>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</si>
  <si>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</si>
  <si>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</si>
  <si>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</si>
  <si>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</si>
  <si>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</si>
  <si>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</si>
  <si>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</si>
  <si>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</si>
  <si>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</si>
  <si>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</si>
  <si>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</si>
  <si>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</si>
  <si>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</si>
  <si>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</si>
  <si>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</si>
  <si>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</si>
  <si>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</si>
  <si>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</si>
  <si>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</si>
  <si>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</si>
  <si>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</si>
  <si>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</si>
  <si>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</si>
  <si>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</si>
  <si>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</si>
  <si>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</si>
  <si>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</si>
  <si>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</si>
  <si>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</si>
  <si>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</si>
  <si>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</si>
  <si>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</si>
  <si>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</si>
  <si>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</si>
  <si>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</si>
  <si>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</si>
  <si>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</si>
  <si>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</si>
  <si>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</si>
  <si>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</si>
  <si>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</si>
  <si>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</si>
  <si>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</si>
  <si>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</si>
  <si>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</si>
  <si>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</si>
  <si>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</si>
  <si>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</si>
  <si>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</si>
  <si>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</si>
  <si>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</si>
  <si>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</si>
  <si>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</si>
  <si>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</si>
  <si>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</si>
  <si>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</si>
  <si>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</si>
  <si>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</si>
  <si>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</si>
  <si>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</si>
  <si>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</si>
  <si>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</si>
  <si>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</si>
  <si>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</si>
  <si>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</si>
  <si>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</si>
  <si>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</si>
  <si>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</si>
  <si>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</si>
  <si>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</si>
  <si>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</si>
  <si>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</si>
  <si>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</si>
  <si>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</si>
  <si>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</si>
  <si>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</si>
  <si>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</si>
  <si>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</si>
  <si>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</si>
  <si>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</si>
  <si>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</si>
  <si>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</si>
  <si>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</si>
  <si>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</si>
  <si>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</si>
  <si>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</si>
  <si>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</si>
  <si>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</si>
  <si>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</si>
  <si>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</si>
  <si>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</si>
  <si>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</si>
  <si>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</si>
  <si>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</si>
  <si>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</si>
  <si>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</si>
  <si>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</si>
  <si>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</si>
  <si>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</si>
  <si>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</si>
  <si>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</si>
  <si>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</si>
  <si>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</si>
  <si>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</si>
  <si>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</si>
  <si>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</si>
  <si>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</si>
  <si>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</si>
  <si>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</si>
  <si>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</si>
  <si>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</si>
  <si>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</si>
  <si>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</si>
  <si>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</si>
  <si>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</si>
  <si>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</si>
  <si>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</si>
  <si>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</si>
  <si>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</si>
  <si>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</si>
  <si>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</si>
  <si>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</si>
  <si>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</si>
  <si>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</si>
  <si>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</si>
  <si>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</si>
  <si>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</si>
  <si>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</si>
  <si>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</si>
  <si>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</si>
  <si>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</si>
  <si>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</si>
  <si>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</si>
  <si>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</si>
  <si>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</si>
  <si>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</si>
  <si>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</si>
  <si>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</si>
  <si>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</si>
  <si>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</si>
  <si>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</si>
  <si>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</si>
  <si>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</si>
  <si>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</si>
  <si>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</si>
  <si>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</si>
  <si>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</si>
  <si>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</si>
  <si>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</si>
  <si>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</si>
  <si>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</si>
  <si>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</si>
  <si>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</si>
  <si>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</si>
  <si>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</si>
  <si>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</si>
  <si>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</si>
  <si>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</si>
  <si>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</si>
  <si>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</si>
  <si>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</si>
  <si>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</si>
  <si>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</si>
  <si>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</si>
  <si>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</si>
  <si>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</si>
  <si>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</si>
  <si>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</si>
  <si>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</si>
  <si>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</si>
  <si>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</si>
  <si>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</si>
  <si>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</si>
  <si>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</si>
  <si>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</si>
  <si>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</si>
  <si>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</si>
  <si>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</si>
  <si>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</si>
  <si>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</si>
  <si>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</si>
  <si>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</si>
  <si>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</si>
  <si>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</si>
  <si>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</si>
  <si>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</si>
  <si>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</si>
  <si>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</si>
  <si>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</si>
  <si>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</si>
  <si>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</si>
  <si>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</si>
  <si>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</si>
  <si>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</si>
  <si>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</si>
  <si>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</si>
  <si>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</si>
  <si>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</si>
  <si>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</si>
  <si>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</si>
  <si>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</si>
  <si>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</si>
  <si>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</si>
  <si>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</si>
  <si>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</si>
  <si>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</si>
  <si>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</si>
  <si>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</si>
  <si>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</si>
  <si>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</si>
  <si>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</si>
  <si>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</si>
  <si>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</si>
  <si>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</si>
  <si>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</si>
  <si>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</si>
  <si>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</si>
  <si>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</si>
  <si>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</si>
  <si>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</si>
  <si>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</si>
  <si>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</si>
  <si>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</si>
  <si>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</si>
  <si>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</si>
  <si>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</si>
  <si>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</si>
  <si>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</si>
  <si>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</si>
  <si>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</si>
  <si>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</si>
  <si>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</si>
  <si>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</si>
  <si>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</si>
  <si>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</si>
  <si>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</si>
  <si>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</si>
  <si>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</si>
  <si>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</si>
  <si>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</si>
  <si>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</si>
  <si>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</si>
  <si>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</si>
  <si>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</si>
  <si>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</si>
  <si>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</si>
  <si>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</si>
  <si>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</si>
  <si>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</si>
  <si>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</si>
  <si>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</si>
  <si>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</si>
  <si>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</si>
  <si>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</si>
  <si>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</si>
  <si>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</si>
  <si>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</si>
  <si>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</si>
  <si>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</si>
  <si>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</si>
  <si>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</si>
  <si>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</si>
  <si>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</si>
  <si>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</si>
  <si>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</si>
  <si>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</si>
  <si>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</si>
  <si>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</si>
  <si>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</si>
  <si>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</si>
  <si>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</si>
  <si>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</si>
  <si>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</si>
  <si>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</si>
  <si>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</si>
  <si>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</si>
  <si>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</si>
  <si>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</si>
  <si>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</si>
  <si>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</si>
  <si>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</si>
  <si>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</si>
  <si>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</si>
  <si>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</si>
  <si>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</si>
  <si>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</si>
  <si>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</si>
  <si>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</si>
  <si>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</si>
  <si>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</si>
  <si>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</si>
  <si>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</si>
  <si>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</si>
  <si>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</si>
  <si>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</si>
  <si>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</si>
  <si>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</si>
  <si>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</si>
  <si>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</si>
  <si>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</si>
  <si>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</si>
  <si>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</si>
  <si>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</si>
  <si>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</si>
  <si>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</si>
  <si>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</si>
  <si>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</si>
  <si>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</si>
  <si>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</si>
  <si>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</si>
  <si>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</si>
  <si>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</si>
  <si>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</si>
  <si>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</si>
  <si>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</si>
  <si>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</si>
  <si>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</si>
  <si>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</si>
  <si>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</si>
  <si>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</si>
  <si>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</si>
  <si>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</si>
  <si>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</si>
  <si>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</si>
  <si>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</si>
  <si>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</si>
  <si>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</si>
  <si>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</si>
  <si>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</si>
  <si>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</si>
  <si>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</si>
  <si>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</si>
  <si>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</si>
  <si>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</si>
  <si>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</si>
  <si>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</si>
  <si>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</si>
  <si>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</si>
  <si>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</si>
  <si>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</si>
  <si>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</si>
  <si>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</si>
  <si>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</si>
  <si>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</si>
  <si>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</si>
  <si>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</si>
  <si>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</si>
  <si>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</si>
  <si>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</si>
  <si>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</si>
  <si>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</si>
  <si>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</si>
  <si>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</si>
  <si>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</si>
  <si>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</si>
  <si>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</si>
  <si>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</si>
  <si>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</si>
  <si>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</si>
  <si>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</si>
  <si>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</si>
  <si>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</si>
  <si>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</si>
  <si>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</si>
  <si>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</si>
  <si>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</si>
  <si>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</si>
  <si>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</si>
  <si>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</si>
  <si>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</si>
  <si>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</si>
  <si>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</si>
  <si>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</si>
  <si>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</si>
  <si>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</si>
  <si>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</si>
  <si>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</si>
  <si>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</si>
  <si>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</si>
  <si>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</si>
  <si>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</si>
  <si>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</si>
  <si>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</si>
  <si>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</si>
  <si>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</si>
  <si>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</si>
  <si>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</si>
  <si>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</si>
  <si>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</si>
  <si>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</si>
  <si>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</si>
  <si>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</si>
  <si>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</si>
  <si>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</si>
  <si>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</si>
  <si>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</si>
  <si>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</si>
  <si>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</si>
  <si>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</si>
  <si>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</si>
  <si>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</si>
  <si>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</si>
  <si>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</si>
  <si>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</si>
  <si>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</si>
  <si>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</si>
  <si>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</si>
  <si>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</si>
  <si>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</si>
  <si>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</si>
  <si>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</si>
  <si>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</si>
  <si>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</si>
  <si>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</si>
  <si>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</si>
  <si>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</si>
  <si>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</si>
  <si>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</si>
  <si>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</si>
  <si>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</si>
  <si>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</si>
  <si>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</si>
  <si>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</si>
  <si>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</si>
  <si>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</si>
  <si>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</si>
  <si>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</si>
  <si>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</si>
  <si>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</si>
  <si>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</si>
  <si>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</si>
  <si>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</si>
  <si>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</si>
  <si>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</si>
  <si>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</si>
  <si>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</si>
  <si>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</si>
  <si>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</si>
  <si>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</si>
  <si>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</si>
  <si>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</si>
  <si>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</si>
  <si>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</si>
  <si>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</si>
  <si>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</si>
  <si>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</si>
  <si>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</si>
  <si>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</si>
  <si>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</si>
  <si>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</si>
  <si>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</si>
  <si>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</si>
  <si>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</si>
  <si>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</si>
  <si>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</si>
  <si>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</si>
  <si>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</si>
  <si>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</si>
  <si>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</si>
  <si>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</si>
  <si>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</si>
  <si>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</si>
  <si>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</si>
  <si>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</si>
  <si>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</si>
  <si>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</si>
  <si>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</si>
  <si>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</si>
  <si>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</si>
  <si>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</si>
  <si>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</si>
  <si>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</si>
  <si>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</si>
  <si>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</si>
  <si>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</si>
  <si>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</si>
  <si>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</si>
  <si>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</si>
  <si>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</si>
  <si>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</si>
  <si>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</si>
  <si>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</si>
  <si>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</si>
  <si>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</si>
  <si>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</si>
  <si>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</si>
  <si>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</si>
  <si>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</si>
  <si>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</si>
  <si>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</si>
  <si>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</si>
  <si>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</si>
  <si>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</si>
  <si>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</si>
  <si>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</si>
  <si>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</si>
  <si>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</si>
  <si>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</si>
  <si>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</si>
  <si>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</si>
  <si>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</si>
  <si>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</si>
  <si>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</si>
  <si>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</si>
  <si>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</si>
  <si>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</si>
  <si>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</si>
  <si>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</si>
  <si>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</si>
  <si>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</si>
  <si>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</si>
  <si>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</si>
  <si>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</si>
  <si>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</si>
  <si>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</si>
  <si>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</si>
  <si>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</si>
  <si>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</si>
  <si>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</si>
  <si>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</si>
  <si>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</si>
  <si>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</si>
  <si>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</si>
  <si>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</si>
  <si>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</si>
  <si>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</si>
  <si>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</si>
  <si>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</si>
  <si>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</si>
  <si>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</si>
  <si>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</si>
  <si>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</si>
  <si>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</si>
  <si>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</si>
  <si>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</si>
  <si>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</si>
  <si>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</si>
  <si>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</si>
  <si>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</si>
  <si>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</si>
  <si>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</si>
  <si>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</si>
  <si>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</si>
  <si>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</si>
  <si>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</si>
  <si>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</si>
  <si>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</si>
  <si>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</si>
  <si>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</si>
  <si>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</si>
  <si>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</si>
  <si>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</si>
  <si>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</si>
  <si>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</si>
  <si>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</si>
  <si>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</si>
  <si>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</si>
  <si>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</si>
  <si>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</si>
  <si>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</si>
  <si>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</si>
  <si>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</si>
  <si>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</si>
  <si>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</si>
  <si>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</si>
  <si>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</si>
  <si>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</si>
  <si>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</si>
  <si>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</si>
  <si>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</si>
  <si>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</si>
  <si>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</si>
  <si>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</si>
  <si>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</si>
  <si>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</si>
  <si>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</si>
  <si>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</si>
  <si>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</si>
  <si>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</si>
  <si>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</si>
  <si>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</si>
  <si>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</si>
  <si>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</si>
  <si>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</si>
  <si>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</si>
  <si>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</si>
  <si>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</si>
  <si>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</si>
  <si>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</si>
  <si>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</si>
  <si>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</si>
  <si>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</si>
  <si>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</si>
  <si>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</si>
  <si>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</si>
  <si>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</si>
  <si>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</si>
  <si>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</si>
  <si>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</si>
  <si>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</si>
  <si>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</si>
  <si>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</si>
  <si>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</si>
  <si>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</si>
  <si>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</si>
  <si>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</si>
  <si>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</si>
  <si>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</si>
  <si>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</si>
  <si>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</si>
  <si>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</si>
  <si>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</si>
  <si>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</si>
  <si>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</si>
  <si>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</si>
  <si>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</si>
  <si>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</si>
  <si>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</si>
  <si>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</si>
  <si>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</si>
  <si>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</si>
  <si>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</si>
  <si>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</si>
  <si>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</si>
  <si>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</si>
  <si>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</si>
  <si>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</si>
  <si>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</si>
  <si>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</si>
  <si>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</si>
  <si>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</si>
  <si>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</si>
  <si>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</si>
  <si>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</si>
  <si>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</si>
  <si>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</si>
  <si>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</si>
  <si>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</si>
  <si>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</si>
  <si>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</si>
  <si>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</si>
  <si>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</si>
  <si>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</si>
  <si>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</si>
  <si>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</si>
  <si>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</si>
  <si>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</si>
  <si>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</si>
  <si>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</si>
  <si>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</si>
  <si>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</si>
  <si>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</si>
  <si>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</si>
  <si>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</si>
  <si>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</si>
  <si>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</si>
  <si>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</si>
  <si>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</si>
  <si>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</si>
  <si>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</si>
  <si>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</si>
  <si>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</si>
  <si>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</si>
  <si>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</si>
  <si>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</si>
  <si>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</si>
  <si>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</si>
  <si>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</si>
  <si>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</si>
  <si>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</si>
  <si>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</si>
  <si>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</si>
  <si>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</si>
  <si>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</si>
  <si>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</si>
  <si>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</si>
  <si>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</si>
  <si>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</si>
  <si>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</si>
  <si>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</si>
  <si>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</si>
  <si>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</si>
  <si>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</si>
  <si>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</si>
  <si>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</si>
  <si>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</si>
  <si>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</si>
  <si>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</si>
  <si>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</si>
  <si>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</si>
  <si>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</si>
  <si>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</si>
  <si>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</si>
  <si>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</si>
  <si>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</si>
  <si>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</si>
  <si>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</si>
  <si>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</si>
  <si>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</si>
  <si>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</si>
  <si>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</si>
  <si>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</si>
  <si>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</si>
  <si>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</si>
  <si>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</si>
  <si>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</si>
  <si>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</si>
  <si>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</si>
  <si>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</si>
  <si>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</si>
  <si>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</si>
  <si>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</si>
  <si>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</si>
  <si>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</si>
  <si>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</si>
  <si>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</si>
  <si>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</si>
  <si>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</si>
  <si>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</si>
  <si>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</si>
  <si>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</si>
  <si>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</si>
  <si>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</si>
  <si>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</si>
  <si>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</si>
  <si>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</si>
  <si>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</si>
  <si>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</si>
  <si>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</si>
  <si>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</si>
  <si>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</si>
  <si>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</si>
  <si>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</si>
  <si>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</si>
  <si>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</si>
  <si>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</si>
  <si>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</si>
  <si>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</si>
  <si>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</si>
  <si>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</si>
  <si>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</si>
  <si>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</si>
  <si>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</si>
  <si>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</si>
  <si>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</si>
  <si>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</si>
  <si>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</si>
  <si>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</si>
  <si>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</si>
  <si>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</si>
  <si>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</si>
  <si>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</si>
  <si>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</si>
  <si>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</si>
  <si>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</si>
  <si>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</si>
  <si>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</si>
  <si>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</si>
  <si>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</si>
  <si>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</si>
  <si>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</si>
  <si>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</si>
  <si>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</si>
  <si>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</si>
  <si>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</si>
  <si>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</si>
  <si>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</si>
  <si>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</si>
  <si>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</si>
  <si>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</si>
  <si>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</si>
  <si>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</si>
  <si>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</si>
  <si>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</si>
  <si>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</si>
  <si>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</si>
  <si>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</si>
  <si>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</si>
  <si>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</si>
  <si>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</si>
  <si>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</si>
  <si>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</si>
  <si>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</si>
  <si>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</si>
  <si>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</si>
  <si>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</si>
  <si>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</si>
  <si>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</si>
  <si>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</si>
  <si>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</si>
  <si>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</si>
  <si>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</si>
  <si>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</si>
  <si>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</si>
  <si>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</si>
  <si>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</si>
  <si>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</si>
  <si>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</si>
  <si>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</si>
  <si>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</si>
  <si>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</si>
  <si>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</si>
  <si>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</si>
  <si>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</si>
  <si>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</si>
  <si>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</si>
  <si>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</si>
  <si>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</si>
  <si>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</si>
  <si>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</si>
  <si>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</si>
  <si>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</si>
  <si>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</si>
  <si>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</si>
  <si>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</si>
  <si>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</si>
  <si>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</si>
  <si>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</si>
  <si>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</si>
  <si>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</si>
  <si>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</si>
  <si>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</si>
  <si>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</si>
  <si>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</si>
  <si>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</si>
  <si>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</si>
  <si>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</si>
  <si>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</si>
  <si>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</si>
  <si>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</si>
  <si>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</si>
  <si>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</si>
  <si>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</si>
  <si>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</si>
  <si>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</si>
  <si>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</si>
  <si>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</si>
  <si>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</si>
  <si>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</si>
  <si>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</si>
  <si>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</si>
  <si>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</si>
  <si>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</si>
  <si>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</si>
  <si>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</si>
  <si>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</si>
  <si>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</si>
  <si>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</si>
  <si>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</si>
  <si>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</si>
  <si>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</si>
  <si>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</si>
  <si>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</si>
  <si>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</si>
  <si>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</si>
  <si>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</si>
  <si>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</si>
  <si>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</si>
  <si>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</si>
  <si>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</si>
  <si>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</si>
  <si>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</si>
  <si>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</si>
  <si>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</si>
  <si>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</si>
  <si>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</si>
  <si>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</si>
  <si>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</si>
  <si>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</si>
  <si>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</si>
  <si>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</si>
  <si>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</si>
  <si>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</si>
  <si>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</si>
  <si>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</si>
  <si>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</si>
  <si>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</si>
  <si>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</si>
  <si>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</si>
  <si>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</si>
  <si>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</si>
  <si>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</si>
  <si>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</si>
  <si>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</si>
  <si>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</si>
  <si>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</si>
  <si>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</si>
  <si>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</si>
  <si>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</si>
  <si>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</si>
  <si>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</si>
  <si>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</si>
  <si>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</si>
  <si>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</si>
  <si>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</si>
  <si>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</si>
  <si>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</si>
  <si>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</si>
  <si>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</si>
  <si>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</si>
  <si>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</si>
  <si>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</si>
  <si>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</si>
  <si>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</si>
  <si>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</si>
  <si>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</si>
  <si>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</si>
  <si>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</si>
  <si>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</si>
  <si>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</si>
  <si>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</si>
  <si>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</si>
  <si>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</si>
  <si>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</si>
  <si>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</si>
  <si>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</si>
  <si>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</si>
  <si>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</si>
  <si>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</si>
  <si>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</si>
  <si>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</si>
  <si>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</si>
  <si>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</si>
  <si>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</si>
  <si>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</si>
  <si>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</si>
  <si>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</si>
  <si>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</si>
  <si>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</si>
  <si>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</si>
  <si>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</si>
  <si>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</si>
  <si>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</si>
  <si>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</si>
  <si>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</si>
  <si>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</si>
  <si>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</si>
  <si>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</si>
  <si>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</si>
  <si>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</si>
  <si>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</si>
  <si>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</si>
  <si>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</si>
  <si>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</si>
  <si>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</si>
  <si>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</si>
  <si>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</si>
  <si>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</si>
  <si>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</si>
  <si>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</si>
  <si>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</si>
  <si>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</si>
  <si>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</si>
  <si>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</si>
  <si>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</si>
  <si>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</si>
  <si>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</si>
  <si>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</si>
  <si>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</si>
  <si>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</si>
  <si>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</si>
  <si>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</si>
  <si>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</si>
  <si>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</si>
  <si>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</si>
  <si>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</si>
  <si>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</si>
  <si>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</si>
  <si>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</si>
  <si>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</si>
  <si>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</si>
  <si>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</si>
  <si>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</si>
  <si>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</si>
  <si>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</si>
  <si>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</si>
  <si>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</si>
  <si>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</si>
  <si>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</si>
  <si>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</si>
  <si>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</si>
  <si>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</si>
  <si>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</si>
  <si>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</si>
  <si>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</si>
  <si>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</si>
  <si>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</si>
  <si>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</si>
  <si>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</si>
  <si>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</si>
  <si>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</si>
  <si>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</si>
  <si>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</si>
  <si>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</si>
  <si>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</si>
  <si>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</si>
  <si>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</si>
  <si>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</si>
  <si>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</si>
  <si>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</si>
  <si>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</si>
  <si>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</si>
  <si>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</si>
  <si>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</si>
  <si>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</si>
  <si>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</si>
  <si>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</si>
  <si>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</si>
  <si>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</si>
  <si>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</si>
  <si>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</si>
  <si>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</si>
  <si>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</si>
  <si>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</si>
  <si>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</si>
  <si>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</si>
  <si>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</si>
  <si>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</si>
  <si>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</si>
  <si>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</si>
  <si>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</si>
  <si>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</si>
  <si>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</si>
  <si>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</si>
  <si>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</si>
  <si>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</si>
  <si>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</si>
  <si>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</si>
  <si>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</si>
  <si>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</si>
  <si>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</si>
  <si>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</si>
  <si>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</si>
  <si>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</si>
  <si>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</si>
  <si>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</si>
  <si>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</si>
  <si>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</si>
  <si>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</si>
  <si>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</si>
  <si>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</si>
  <si>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</si>
  <si>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</si>
  <si>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</si>
  <si>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</si>
  <si>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</si>
  <si>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</si>
  <si>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</si>
  <si>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</si>
  <si>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</si>
  <si>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</si>
  <si>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</si>
  <si>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</si>
  <si>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</si>
  <si>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</si>
  <si>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</si>
  <si>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</si>
  <si>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</si>
  <si>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</si>
  <si>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</si>
  <si>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</si>
  <si>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</si>
  <si>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</si>
  <si>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</si>
  <si>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</si>
  <si>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</si>
  <si>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</si>
  <si>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</si>
  <si>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</si>
  <si>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</si>
  <si>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</si>
  <si>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</si>
  <si>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</si>
  <si>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</si>
  <si>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</si>
  <si>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</si>
  <si>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</si>
  <si>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</si>
  <si>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</si>
  <si>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</si>
  <si>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</si>
  <si>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</si>
  <si>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</si>
  <si>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</si>
  <si>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</si>
  <si>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</si>
  <si>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</si>
  <si>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</si>
  <si>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</si>
  <si>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</si>
  <si>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</si>
  <si>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</si>
  <si>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</si>
  <si>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</si>
  <si>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</si>
  <si>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</si>
  <si>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</si>
  <si>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</si>
  <si>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</si>
  <si>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</si>
  <si>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</si>
  <si>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</si>
  <si>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</si>
  <si>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</si>
  <si>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</si>
  <si>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</si>
  <si>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</si>
  <si>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</si>
  <si>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</si>
  <si>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</si>
  <si>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</si>
  <si>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</si>
  <si>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</si>
  <si>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</si>
  <si>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</si>
  <si>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</si>
  <si>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</si>
  <si>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</si>
  <si>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</si>
  <si>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</si>
  <si>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</si>
  <si>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</si>
  <si>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</si>
  <si>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</si>
  <si>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</si>
  <si>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</si>
  <si>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</si>
  <si>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</si>
  <si>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</si>
  <si>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</si>
  <si>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</si>
  <si>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</si>
  <si>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</si>
  <si>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</si>
  <si>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</si>
  <si>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</si>
  <si>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</si>
  <si>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</si>
  <si>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</si>
  <si>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</si>
  <si>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</si>
  <si>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</si>
  <si>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</si>
  <si>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</si>
  <si>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</si>
  <si>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</si>
  <si>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</si>
  <si>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</si>
  <si>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</si>
  <si>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</si>
  <si>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</si>
  <si>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</si>
  <si>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</si>
  <si>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</si>
  <si>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</si>
  <si>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</si>
  <si>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</si>
  <si>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</si>
  <si>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</si>
  <si>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</si>
  <si>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</si>
  <si>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</si>
  <si>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</si>
  <si>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</si>
  <si>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</si>
  <si>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</si>
  <si>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</si>
  <si>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</si>
  <si>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</si>
  <si>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</si>
  <si>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</si>
  <si>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</si>
  <si>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</si>
  <si>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</si>
  <si>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</si>
  <si>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</si>
  <si>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</si>
  <si>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</si>
  <si>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</si>
  <si>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</si>
  <si>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</si>
  <si>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</si>
  <si>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</si>
  <si>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</si>
  <si>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</si>
  <si>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</si>
  <si>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</si>
  <si>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</si>
  <si>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</si>
  <si>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</si>
  <si>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</si>
  <si>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</si>
  <si>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</si>
  <si>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</si>
  <si>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</si>
  <si>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</si>
  <si>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</si>
  <si>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</si>
  <si>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</si>
  <si>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</si>
  <si>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</si>
  <si>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</si>
  <si>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</si>
  <si>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</si>
  <si>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</si>
  <si>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</si>
  <si>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</si>
  <si>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</si>
  <si>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</si>
  <si>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</si>
  <si>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</si>
  <si>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</si>
  <si>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</si>
  <si>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</si>
  <si>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</si>
  <si>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</si>
  <si>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</si>
  <si>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</si>
  <si>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</si>
  <si>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</si>
  <si>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</si>
  <si>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</si>
  <si>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</si>
  <si>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</si>
  <si>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</si>
  <si>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</si>
  <si>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</si>
  <si>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</si>
  <si>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</si>
  <si>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</si>
  <si>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</si>
  <si>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</si>
  <si>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</si>
  <si>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</si>
  <si>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</si>
  <si>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</si>
  <si>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</si>
  <si>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</si>
  <si>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</si>
  <si>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</si>
  <si>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</si>
  <si>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</si>
  <si>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</si>
  <si>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</si>
  <si>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</si>
  <si>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</si>
  <si>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</si>
  <si>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</si>
  <si>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</si>
  <si>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</si>
  <si>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</si>
  <si>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</si>
  <si>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</si>
  <si>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</si>
  <si>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</si>
  <si>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</si>
  <si>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</si>
  <si>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</si>
  <si>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</si>
  <si>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</si>
  <si>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</si>
  <si>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</si>
  <si>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</si>
  <si>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</si>
  <si>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</si>
  <si>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</si>
  <si>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</si>
  <si>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</si>
  <si>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</si>
  <si>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</si>
  <si>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</si>
  <si>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</si>
  <si>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</si>
  <si>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</si>
  <si>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</si>
  <si>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</si>
  <si>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</si>
  <si>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</si>
  <si>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</si>
  <si>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</si>
  <si>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</si>
  <si>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</si>
  <si>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</si>
  <si>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</si>
  <si>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</si>
  <si>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</si>
  <si>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</si>
  <si>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</si>
  <si>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</si>
  <si>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</si>
  <si>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</si>
  <si>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</si>
  <si>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</si>
  <si>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</si>
  <si>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</si>
  <si>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</si>
  <si>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</si>
  <si>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</si>
  <si>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</si>
  <si>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</si>
  <si>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</si>
  <si>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</si>
  <si>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</si>
  <si>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</si>
  <si>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</si>
  <si>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</si>
  <si>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</si>
  <si>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</si>
  <si>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</si>
  <si>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</si>
  <si>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</si>
  <si>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</si>
  <si>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</si>
  <si>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</si>
  <si>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</si>
  <si>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</si>
  <si>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</si>
  <si>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</si>
  <si>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</si>
  <si>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</si>
  <si>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</si>
  <si>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</si>
  <si>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</si>
  <si>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</si>
  <si>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</si>
  <si>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</si>
  <si>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</si>
  <si>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</si>
  <si>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</si>
  <si>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</si>
  <si>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</si>
  <si>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</si>
  <si>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</si>
  <si>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</si>
  <si>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</si>
  <si>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</si>
  <si>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</si>
  <si>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</si>
  <si>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</si>
  <si>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</si>
  <si>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</si>
  <si>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</si>
  <si>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</si>
  <si>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</si>
  <si>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</si>
  <si>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</si>
  <si>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</si>
  <si>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</si>
  <si>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</si>
  <si>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</si>
  <si>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</si>
  <si>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</si>
  <si>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</si>
  <si>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</si>
  <si>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</si>
  <si>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</si>
  <si>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</si>
  <si>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</si>
  <si>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</si>
  <si>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</si>
  <si>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</si>
  <si>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</si>
  <si>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</si>
  <si>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</si>
  <si>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</si>
  <si>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</si>
  <si>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</si>
  <si>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</si>
  <si>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</si>
  <si>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</si>
  <si>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</si>
  <si>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</si>
  <si>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</si>
  <si>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</si>
  <si>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</si>
  <si>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</si>
  <si>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</si>
  <si>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</si>
  <si>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</si>
  <si>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</si>
  <si>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</si>
  <si>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</si>
  <si>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</si>
  <si>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</si>
  <si>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</si>
  <si>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</si>
  <si>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</si>
  <si>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</si>
  <si>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</si>
  <si>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</si>
  <si>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</si>
  <si>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</si>
  <si>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</si>
  <si>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</si>
  <si>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</si>
  <si>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</si>
  <si>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</si>
  <si>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</si>
  <si>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</si>
  <si>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</si>
  <si>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</si>
  <si>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</si>
  <si>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</si>
  <si>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</si>
  <si>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</si>
  <si>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</si>
  <si>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</si>
  <si>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</si>
  <si>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</si>
  <si>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</si>
  <si>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</si>
  <si>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</si>
  <si>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</si>
  <si>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</si>
  <si>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</si>
  <si>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</si>
  <si>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</si>
  <si>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</si>
  <si>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</si>
  <si>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</si>
  <si>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</si>
  <si>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</si>
  <si>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</si>
  <si>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</si>
  <si>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</si>
  <si>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</si>
  <si>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</si>
  <si>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</si>
  <si>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</si>
  <si>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</si>
  <si>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</si>
  <si>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</si>
  <si>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</si>
  <si>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</si>
  <si>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</si>
  <si>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</si>
  <si>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</si>
  <si>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</si>
  <si>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</si>
  <si>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</si>
  <si>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</si>
  <si>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</si>
  <si>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</si>
  <si>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</si>
  <si>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</si>
  <si>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</si>
  <si>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</si>
  <si>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</si>
  <si>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</si>
  <si>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</si>
  <si>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</si>
  <si>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</si>
  <si>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</si>
  <si>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</si>
  <si>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</si>
  <si>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</si>
  <si>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</si>
  <si>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</si>
  <si>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</si>
  <si>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</si>
  <si>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</si>
  <si>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</si>
  <si>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</si>
  <si>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</si>
  <si>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</si>
  <si>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</si>
  <si>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</si>
  <si>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</si>
  <si>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</si>
  <si>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</si>
  <si>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</si>
  <si>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</si>
  <si>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</si>
  <si>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</si>
  <si>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</si>
  <si>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</si>
  <si>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</si>
  <si>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</si>
  <si>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</si>
  <si>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</si>
  <si>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</si>
  <si>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</si>
  <si>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</si>
  <si>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</si>
  <si>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</si>
  <si>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</si>
  <si>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</si>
  <si>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</si>
  <si>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</si>
  <si>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</si>
  <si>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</si>
  <si>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</si>
  <si>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</si>
  <si>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</si>
  <si>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</si>
  <si>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</si>
  <si>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</si>
  <si>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</si>
  <si>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</si>
  <si>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</si>
  <si>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</si>
  <si>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</si>
  <si>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</si>
  <si>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</si>
  <si>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</si>
  <si>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</si>
  <si>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</si>
  <si>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</si>
  <si>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</si>
  <si>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</si>
  <si>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</si>
  <si>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</si>
  <si>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</si>
  <si>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</si>
  <si>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</si>
  <si>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</si>
  <si>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</si>
  <si>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</si>
  <si>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</si>
  <si>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</si>
  <si>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</si>
  <si>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</si>
  <si>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</si>
  <si>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</si>
  <si>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</si>
  <si>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</si>
  <si>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</si>
  <si>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</si>
  <si>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</si>
  <si>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</si>
  <si>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</si>
  <si>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</si>
  <si>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</si>
  <si>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</si>
  <si>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</si>
  <si>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</si>
  <si>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</si>
  <si>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</si>
  <si>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</si>
  <si>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</si>
  <si>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</si>
  <si>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</si>
  <si>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</si>
  <si>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</si>
  <si>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</si>
  <si>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</si>
  <si>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</si>
  <si>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</si>
  <si>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</si>
  <si>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</si>
  <si>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</si>
  <si>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</si>
  <si>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</si>
  <si>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</si>
  <si>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</si>
  <si>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</si>
  <si>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</si>
  <si>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</si>
  <si>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</si>
  <si>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</si>
  <si>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</si>
  <si>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</si>
  <si>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</si>
  <si>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</si>
  <si>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</si>
  <si>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</si>
  <si>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</si>
  <si>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</si>
  <si>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</si>
  <si>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</si>
  <si>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</si>
  <si>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</si>
  <si>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</si>
  <si>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</si>
  <si>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</si>
  <si>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</si>
  <si>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</si>
  <si>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</si>
  <si>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</si>
  <si>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</si>
  <si>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</si>
  <si>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</si>
  <si>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</si>
  <si>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</si>
  <si>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</si>
  <si>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</si>
  <si>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</si>
  <si>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</si>
  <si>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</si>
  <si>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</si>
  <si>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</si>
  <si>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</si>
  <si>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</si>
  <si>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</si>
  <si>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</si>
  <si>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</si>
  <si>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</si>
  <si>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</si>
  <si>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</si>
  <si>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</si>
  <si>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</si>
  <si>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</si>
  <si>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</si>
  <si>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</si>
  <si>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</si>
  <si>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</si>
  <si>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</si>
  <si>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</si>
  <si>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</si>
  <si>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</si>
  <si>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</si>
  <si>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</si>
  <si>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</si>
  <si>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</si>
  <si>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</si>
  <si>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</si>
  <si>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</si>
  <si>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</si>
  <si>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</si>
  <si>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</si>
  <si>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</si>
  <si>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</si>
  <si>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</si>
  <si>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</si>
  <si>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</si>
  <si>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</si>
  <si>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</si>
  <si>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</si>
  <si>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</si>
  <si>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</si>
  <si>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</si>
  <si>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</si>
  <si>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</si>
  <si>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</si>
  <si>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</si>
  <si>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</si>
  <si>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</si>
  <si>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</si>
  <si>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</si>
  <si>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</si>
  <si>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</si>
  <si>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</si>
  <si>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</si>
  <si>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</si>
  <si>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</si>
  <si>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</si>
  <si>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</si>
  <si>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</si>
  <si>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</si>
  <si>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</si>
  <si>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</si>
  <si>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</si>
  <si>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</si>
  <si>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</si>
  <si>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</si>
  <si>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</si>
  <si>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</si>
  <si>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</si>
  <si>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</si>
  <si>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</si>
  <si>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</si>
  <si>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</si>
  <si>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</si>
  <si>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</si>
  <si>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</si>
  <si>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</si>
  <si>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</si>
  <si>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</si>
  <si>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</si>
  <si>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</si>
  <si>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</si>
  <si>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</si>
  <si>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</si>
  <si>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</si>
  <si>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</si>
  <si>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</si>
  <si>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</si>
  <si>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</si>
  <si>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</si>
  <si>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</si>
  <si>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</si>
  <si>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</si>
  <si>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</si>
  <si>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</si>
  <si>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</si>
  <si>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</si>
  <si>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</si>
  <si>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</si>
  <si>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</si>
  <si>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</si>
  <si>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</si>
  <si>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</si>
  <si>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</si>
  <si>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</si>
  <si>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</si>
  <si>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</si>
  <si>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</si>
  <si>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</si>
  <si>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</si>
  <si>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</si>
  <si>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</si>
  <si>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</si>
  <si>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</si>
  <si>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</si>
  <si>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</si>
  <si>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</si>
  <si>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</si>
  <si>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</si>
  <si>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</si>
  <si>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</si>
  <si>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</si>
  <si>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</si>
  <si>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</si>
  <si>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</si>
  <si>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</si>
  <si>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</si>
  <si>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</si>
  <si>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</si>
  <si>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</si>
  <si>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</si>
  <si>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</si>
  <si>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</si>
  <si>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</si>
  <si>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</si>
  <si>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</si>
  <si>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</si>
  <si>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</si>
  <si>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</si>
  <si>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</si>
  <si>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</si>
  <si>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</si>
  <si>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</si>
  <si>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</si>
  <si>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</si>
  <si>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</si>
  <si>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</si>
  <si>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</si>
  <si>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</si>
  <si>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</si>
  <si>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</si>
  <si>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</si>
  <si>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</si>
  <si>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</si>
  <si>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</si>
  <si>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</si>
  <si>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</si>
  <si>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</si>
  <si>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</si>
  <si>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</si>
  <si>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</si>
  <si>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</si>
  <si>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</si>
  <si>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</si>
  <si>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</si>
  <si>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</si>
  <si>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</si>
  <si>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</si>
  <si>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</si>
  <si>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</si>
  <si>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</si>
  <si>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</si>
  <si>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</si>
  <si>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</si>
  <si>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</si>
  <si>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</si>
  <si>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</si>
  <si>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</si>
  <si>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</si>
  <si>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</si>
  <si>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</si>
  <si>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</si>
  <si>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</si>
  <si>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</si>
  <si>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</si>
  <si>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</si>
  <si>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</si>
  <si>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</si>
  <si>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</si>
  <si>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</si>
  <si>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</si>
  <si>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</si>
  <si>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</si>
  <si>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</si>
  <si>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</si>
  <si>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</si>
  <si>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</si>
  <si>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</si>
  <si>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</si>
  <si>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</si>
  <si>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</si>
  <si>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</si>
  <si>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</si>
  <si>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</si>
  <si>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</si>
  <si>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</si>
  <si>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</si>
  <si>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</si>
  <si>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</si>
  <si>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</si>
  <si>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</si>
  <si>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</si>
  <si>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</si>
  <si>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</si>
  <si>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</si>
  <si>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</si>
  <si>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</si>
  <si>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</si>
  <si>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</si>
  <si>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</si>
  <si>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</si>
  <si>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</si>
  <si>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</si>
  <si>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</si>
  <si>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</si>
  <si>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</si>
  <si>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</si>
  <si>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</si>
  <si>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</si>
  <si>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</si>
  <si>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</si>
  <si>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</si>
  <si>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</si>
  <si>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</si>
  <si>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</si>
  <si>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</si>
  <si>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</si>
  <si>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</si>
  <si>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</si>
  <si>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</si>
  <si>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</si>
  <si>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</si>
  <si>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</si>
  <si>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</si>
  <si>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</si>
  <si>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</si>
  <si>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</si>
  <si>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</si>
  <si>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</si>
  <si>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</si>
  <si>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</si>
  <si>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</si>
  <si>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</si>
  <si>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</si>
  <si>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</si>
  <si>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</si>
  <si>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</si>
  <si>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</si>
  <si>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</si>
  <si>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</si>
  <si>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</si>
  <si>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</si>
  <si>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</si>
  <si>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</si>
  <si>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</si>
  <si>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</si>
  <si>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</si>
  <si>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</si>
  <si>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</si>
  <si>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</si>
  <si>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</si>
  <si>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</si>
  <si>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</si>
  <si>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</si>
  <si>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</si>
  <si>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</si>
  <si>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</si>
  <si>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</si>
  <si>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</si>
  <si>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</si>
  <si>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</si>
  <si>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</si>
  <si>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</si>
  <si>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</si>
  <si>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</si>
  <si>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</si>
  <si>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</si>
  <si>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</si>
  <si>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</si>
  <si>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</si>
  <si>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</si>
  <si>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</si>
  <si>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</si>
  <si>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</si>
  <si>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</si>
  <si>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</si>
  <si>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</si>
  <si>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</si>
  <si>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</si>
  <si>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</si>
  <si>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</si>
  <si>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</si>
  <si>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</si>
  <si>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</si>
  <si>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</si>
  <si>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</si>
  <si>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</si>
  <si>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</si>
  <si>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</si>
  <si>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</si>
  <si>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</si>
  <si>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</si>
  <si>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</si>
  <si>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</si>
  <si>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</si>
  <si>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</si>
  <si>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</si>
  <si>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</si>
  <si>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</si>
  <si>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</si>
  <si>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</si>
  <si>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</si>
  <si>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</si>
  <si>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</si>
  <si>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</si>
  <si>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</si>
  <si>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</si>
  <si>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</si>
  <si>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</si>
  <si>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</si>
  <si>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</si>
  <si>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</si>
  <si>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</si>
  <si>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</si>
  <si>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</si>
  <si>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</si>
  <si>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</si>
  <si>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</si>
  <si>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</si>
  <si>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</si>
  <si>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</si>
  <si>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</si>
  <si>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</si>
  <si>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</si>
  <si>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</si>
  <si>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</si>
  <si>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</si>
  <si>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</si>
  <si>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</si>
  <si>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</si>
  <si>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</si>
  <si>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</si>
  <si>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</si>
  <si>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</si>
  <si>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</si>
  <si>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</si>
  <si>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</si>
  <si>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</si>
  <si>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</si>
  <si>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</si>
  <si>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</si>
  <si>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</si>
  <si>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</si>
  <si>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</si>
  <si>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</si>
  <si>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</si>
  <si>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</si>
  <si>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</si>
  <si>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</si>
  <si>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</si>
  <si>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</si>
  <si>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</si>
  <si>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</si>
  <si>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</si>
  <si>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</si>
  <si>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</si>
  <si>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</si>
  <si>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</si>
  <si>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</si>
  <si>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</si>
  <si>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</si>
  <si>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</si>
  <si>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</si>
  <si>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</si>
  <si>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</si>
  <si>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</si>
  <si>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</si>
  <si>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</si>
  <si>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</si>
  <si>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</si>
  <si>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</si>
  <si>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</si>
  <si>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</si>
  <si>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</si>
  <si>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</si>
  <si>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</si>
  <si>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</si>
  <si>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</si>
  <si>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</si>
  <si>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</si>
  <si>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</si>
  <si>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</si>
  <si>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</si>
  <si>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</si>
  <si>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</si>
  <si>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</si>
  <si>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</si>
  <si>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</si>
  <si>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</si>
  <si>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</si>
  <si>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</si>
  <si>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</si>
  <si>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</si>
  <si>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</si>
  <si>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</si>
  <si>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</si>
  <si>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</si>
  <si>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</si>
  <si>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</si>
  <si>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</si>
  <si>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</si>
  <si>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</si>
  <si>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</si>
  <si>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</si>
  <si>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</si>
  <si>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</si>
  <si>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</si>
  <si>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</si>
  <si>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</si>
  <si>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</si>
  <si>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</si>
  <si>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</si>
  <si>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</si>
  <si>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</si>
  <si>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</si>
  <si>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</si>
  <si>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</si>
  <si>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</si>
  <si>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</si>
  <si>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</si>
  <si>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</si>
  <si>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</si>
  <si>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</si>
  <si>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</si>
  <si>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</si>
  <si>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</si>
  <si>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</si>
  <si>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</si>
  <si>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</si>
  <si>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</si>
  <si>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</si>
  <si>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</si>
  <si>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</si>
  <si>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</si>
  <si>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</si>
  <si>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</si>
  <si>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</si>
  <si>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</si>
  <si>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</si>
  <si>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</si>
  <si>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</si>
  <si>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</si>
  <si>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</si>
  <si>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</si>
  <si>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</si>
  <si>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</si>
  <si>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</si>
  <si>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</si>
  <si>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</si>
  <si>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</si>
  <si>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</si>
  <si>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</si>
  <si>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</si>
  <si>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</si>
  <si>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</si>
  <si>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</si>
  <si>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</si>
  <si>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</si>
  <si>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</si>
  <si>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</si>
  <si>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</si>
  <si>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</si>
  <si>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</si>
  <si>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</si>
  <si>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</si>
  <si>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</si>
  <si>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</si>
  <si>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</si>
  <si>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</si>
  <si>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</si>
  <si>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</si>
  <si>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</si>
  <si>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</si>
  <si>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</si>
  <si>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</si>
  <si>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</si>
  <si>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</si>
  <si>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</si>
  <si>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</si>
  <si>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</si>
  <si>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</si>
  <si>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</si>
  <si>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</si>
  <si>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</si>
  <si>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</si>
  <si>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</si>
  <si>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</si>
  <si>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</si>
  <si>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</si>
  <si>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</si>
  <si>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</si>
  <si>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</si>
  <si>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</si>
  <si>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</si>
  <si>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</si>
  <si>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</si>
  <si>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</si>
  <si>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</si>
  <si>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</si>
  <si>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</si>
  <si>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</si>
  <si>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</si>
  <si>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</si>
  <si>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</si>
  <si>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</si>
  <si>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</si>
  <si>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</si>
  <si>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</si>
  <si>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</si>
  <si>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</si>
  <si>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</si>
  <si>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</si>
  <si>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</si>
  <si>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</si>
  <si>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</si>
  <si>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</si>
  <si>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</si>
  <si>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</si>
  <si>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</si>
  <si>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</si>
  <si>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</si>
  <si>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</si>
  <si>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</si>
  <si>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</si>
  <si>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</si>
  <si>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</si>
  <si>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</si>
  <si>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</si>
  <si>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</si>
  <si>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</si>
  <si>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</si>
  <si>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</si>
  <si>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</si>
  <si>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</si>
  <si>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</si>
  <si>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</si>
  <si>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</si>
  <si>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</si>
  <si>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</si>
  <si>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</si>
  <si>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</si>
  <si>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</si>
  <si>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</si>
  <si>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</si>
  <si>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</si>
  <si>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</si>
  <si>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</si>
  <si>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</si>
  <si>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</si>
  <si>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</si>
  <si>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</si>
  <si>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</si>
  <si>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</si>
  <si>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</si>
  <si>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</si>
  <si>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</si>
  <si>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</si>
  <si>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</si>
  <si>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</si>
  <si>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</si>
  <si>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</si>
  <si>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</si>
  <si>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</si>
  <si>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</si>
  <si>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</si>
  <si>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</si>
  <si>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</si>
  <si>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</si>
  <si>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</si>
  <si>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</si>
  <si>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</si>
  <si>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</si>
  <si>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</si>
  <si>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</si>
  <si>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</si>
  <si>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</si>
  <si>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</si>
  <si>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</si>
  <si>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</si>
  <si>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</si>
  <si>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</si>
  <si>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</si>
  <si>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</si>
  <si>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</si>
  <si>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</si>
  <si>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</si>
  <si>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</si>
  <si>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</si>
  <si>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</si>
  <si>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</si>
  <si>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</si>
  <si>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</si>
  <si>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</si>
  <si>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</si>
  <si>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</si>
  <si>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</si>
  <si>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</si>
  <si>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</si>
  <si>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</si>
  <si>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</si>
  <si>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</si>
  <si>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</si>
  <si>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</si>
  <si>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</si>
  <si>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</si>
  <si>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</si>
  <si>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</si>
  <si>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</si>
  <si>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</si>
  <si>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</si>
  <si>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</si>
  <si>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</si>
  <si>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</si>
  <si>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</si>
  <si>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</si>
  <si>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</si>
  <si>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</si>
  <si>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</si>
  <si>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</si>
  <si>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</si>
  <si>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</si>
  <si>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</si>
  <si>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</si>
  <si>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</si>
  <si>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</si>
  <si>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</si>
  <si>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</si>
  <si>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</si>
  <si>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</si>
  <si>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</si>
  <si>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</si>
  <si>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</si>
  <si>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</si>
  <si>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</si>
  <si>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</si>
  <si>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</si>
  <si>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</si>
  <si>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</si>
  <si>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</si>
  <si>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</si>
  <si>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</si>
  <si>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</si>
  <si>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</si>
  <si>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</si>
  <si>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</si>
  <si>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</si>
  <si>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</si>
  <si>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</si>
  <si>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</si>
  <si>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</si>
  <si>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</si>
  <si>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</si>
  <si>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</si>
  <si>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</si>
  <si>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</si>
  <si>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</si>
  <si>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</si>
  <si>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</si>
  <si>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</si>
  <si>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</si>
  <si>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</si>
  <si>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</si>
  <si>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</si>
  <si>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</si>
  <si>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</si>
  <si>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</si>
  <si>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</si>
  <si>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</si>
  <si>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</si>
  <si>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</si>
  <si>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</si>
  <si>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</si>
  <si>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</si>
  <si>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</si>
  <si>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</si>
  <si>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</si>
  <si>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</si>
  <si>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</si>
  <si>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</si>
  <si>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</si>
  <si>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</si>
  <si>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</si>
  <si>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</si>
  <si>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</si>
  <si>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</si>
  <si>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</si>
  <si>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</si>
  <si>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</si>
  <si>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</si>
  <si>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</si>
  <si>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</si>
  <si>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</si>
  <si>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</si>
  <si>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</si>
  <si>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</si>
  <si>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</si>
  <si>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</si>
  <si>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</si>
  <si>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</si>
  <si>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</si>
  <si>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</si>
  <si>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</si>
  <si>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</si>
  <si>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</si>
  <si>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</si>
  <si>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</si>
  <si>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</si>
  <si>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</si>
  <si>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</si>
  <si>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</si>
  <si>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</si>
  <si>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</si>
  <si>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</si>
  <si>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</si>
  <si>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</si>
  <si>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</si>
  <si>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</si>
  <si>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</si>
  <si>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</si>
  <si>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</si>
  <si>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</si>
  <si>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</si>
  <si>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</si>
  <si>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</si>
  <si>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</si>
  <si>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</si>
  <si>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</si>
  <si>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</si>
  <si>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</si>
  <si>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</si>
  <si>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</si>
  <si>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</si>
  <si>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</si>
  <si>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</si>
  <si>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</si>
  <si>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</si>
  <si>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</si>
  <si>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</si>
  <si>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</si>
  <si>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</si>
  <si>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</si>
  <si>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</si>
  <si>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</si>
  <si>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</si>
  <si>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</si>
  <si>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</si>
  <si>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</si>
  <si>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</si>
  <si>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</si>
  <si>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</si>
  <si>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</si>
  <si>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</si>
  <si>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</si>
  <si>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</si>
  <si>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</si>
  <si>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</si>
  <si>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</si>
  <si>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</si>
  <si>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</si>
  <si>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</si>
  <si>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</si>
  <si>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</si>
  <si>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</si>
  <si>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</si>
  <si>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</si>
  <si>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</si>
  <si>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</si>
  <si>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</si>
  <si>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</si>
  <si>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</si>
  <si>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</si>
  <si>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</si>
  <si>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</si>
  <si>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</si>
  <si>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</si>
  <si>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</si>
  <si>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</si>
  <si>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</si>
  <si>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</si>
  <si>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</si>
  <si>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</si>
  <si>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</si>
  <si>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</si>
  <si>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</si>
  <si>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</si>
  <si>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</si>
  <si>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</si>
  <si>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</si>
  <si>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</si>
  <si>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</si>
  <si>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</si>
  <si>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</si>
  <si>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</si>
  <si>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</si>
  <si>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</si>
  <si>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</si>
  <si>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</si>
  <si>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</si>
  <si>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</si>
  <si>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</si>
  <si>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</si>
  <si>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</si>
  <si>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</si>
  <si>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</si>
  <si>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</si>
  <si>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</si>
  <si>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</si>
  <si>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</si>
  <si>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</si>
  <si>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</si>
  <si>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</si>
  <si>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</si>
  <si>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</si>
  <si>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</si>
  <si>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</si>
  <si>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</si>
  <si>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</si>
  <si>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</si>
  <si>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</si>
  <si>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</si>
  <si>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</si>
  <si>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</si>
  <si>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</si>
  <si>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</si>
  <si>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</si>
  <si>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</si>
  <si>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</si>
  <si>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</si>
  <si>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</si>
  <si>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</si>
  <si>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</si>
  <si>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</si>
  <si>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</si>
  <si>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</si>
  <si>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</si>
  <si>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</si>
  <si>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</si>
  <si>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</si>
  <si>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</si>
  <si>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</si>
  <si>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</si>
  <si>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</si>
  <si>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</si>
  <si>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</si>
  <si>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</si>
  <si>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</si>
  <si>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</si>
  <si>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</si>
  <si>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</si>
  <si>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</si>
  <si>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</si>
  <si>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</si>
  <si>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</si>
  <si>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</si>
  <si>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</si>
  <si>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</si>
  <si>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</si>
  <si>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</si>
  <si>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</si>
  <si>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</si>
  <si>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</si>
  <si>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</si>
  <si>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</si>
  <si>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</si>
  <si>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</si>
  <si>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</si>
  <si>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</si>
  <si>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</si>
  <si>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</si>
  <si>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</si>
  <si>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</si>
  <si>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</si>
  <si>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</si>
  <si>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</si>
  <si>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</si>
  <si>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</si>
  <si>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</si>
  <si>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</si>
  <si>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</si>
  <si>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</si>
  <si>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</si>
  <si>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</si>
  <si>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</si>
  <si>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</si>
  <si>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</si>
  <si>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</si>
  <si>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</si>
  <si>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</si>
  <si>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</si>
  <si>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</si>
  <si>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</si>
  <si>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</si>
  <si>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</si>
  <si>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</si>
  <si>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</si>
  <si>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</si>
  <si>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</si>
  <si>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</si>
  <si>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</si>
  <si>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</si>
  <si>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</si>
  <si>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</si>
  <si>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</si>
  <si>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</si>
  <si>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</si>
  <si>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</si>
  <si>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</si>
  <si>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</si>
  <si>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</si>
  <si>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</si>
  <si>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</si>
  <si>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</si>
  <si>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</si>
  <si>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</si>
  <si>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</si>
  <si>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</si>
  <si>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</si>
  <si>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</si>
  <si>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</si>
  <si>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</si>
  <si>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</si>
  <si>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</si>
  <si>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</si>
  <si>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</si>
  <si>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</si>
  <si>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</si>
  <si>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</si>
  <si>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</si>
  <si>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</si>
  <si>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</si>
  <si>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</si>
  <si>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</si>
  <si>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</si>
  <si>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</si>
  <si>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</si>
  <si>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</si>
  <si>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</si>
  <si>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</si>
  <si>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</si>
  <si>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</si>
  <si>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</si>
  <si>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</si>
  <si>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</si>
  <si>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</si>
  <si>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</si>
  <si>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</si>
  <si>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</si>
  <si>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</si>
  <si>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</si>
  <si>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</si>
  <si>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</si>
  <si>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</si>
  <si>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</si>
  <si>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</si>
  <si>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</si>
  <si>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</si>
  <si>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</si>
  <si>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</si>
  <si>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</si>
  <si>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</si>
  <si>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</si>
  <si>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</si>
  <si>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</si>
  <si>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</si>
  <si>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</si>
  <si>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</si>
  <si>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</si>
  <si>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</si>
  <si>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</si>
  <si>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</si>
  <si>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</si>
  <si>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</si>
  <si>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</si>
  <si>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</si>
  <si>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</si>
  <si>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</si>
  <si>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</si>
  <si>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</si>
  <si>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</si>
  <si>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</si>
  <si>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</si>
  <si>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</si>
  <si>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</si>
  <si>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</si>
  <si>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</si>
  <si>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</si>
  <si>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</si>
  <si>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</si>
  <si>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</si>
  <si>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</si>
  <si>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</si>
  <si>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</si>
  <si>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</si>
  <si>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</si>
  <si>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</si>
  <si>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</si>
  <si>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</si>
  <si>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</si>
  <si>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</si>
  <si>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</si>
  <si>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</si>
  <si>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</si>
  <si>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</si>
  <si>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</si>
  <si>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</si>
  <si>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</si>
  <si>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</si>
  <si>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</si>
  <si>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</si>
  <si>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</si>
  <si>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</si>
  <si>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</si>
  <si>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</si>
  <si>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</si>
  <si>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</si>
  <si>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</si>
  <si>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</si>
  <si>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</si>
  <si>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</si>
  <si>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</si>
  <si>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</si>
  <si>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</si>
  <si>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</si>
  <si>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</si>
  <si>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</si>
  <si>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</si>
  <si>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</si>
  <si>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</si>
  <si>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</si>
  <si>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</si>
  <si>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</si>
  <si>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</si>
  <si>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</si>
  <si>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</si>
  <si>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</si>
  <si>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</si>
  <si>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</si>
  <si>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</si>
  <si>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</si>
  <si>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</si>
  <si>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</si>
  <si>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</si>
  <si>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</si>
  <si>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</si>
  <si>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</si>
  <si>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</si>
  <si>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</si>
  <si>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</si>
  <si>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</si>
  <si>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</si>
  <si>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</si>
  <si>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</si>
  <si>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</si>
  <si>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</si>
  <si>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</si>
  <si>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</si>
  <si>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</si>
  <si>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</si>
  <si>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</si>
  <si>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</si>
  <si>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</si>
  <si>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</si>
  <si>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</si>
  <si>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</si>
  <si>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</si>
  <si>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</si>
  <si>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</si>
  <si>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</si>
  <si>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</si>
  <si>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</si>
  <si>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</si>
  <si>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</si>
  <si>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</si>
  <si>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</si>
  <si>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</si>
  <si>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</si>
  <si>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</si>
  <si>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</si>
  <si>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</si>
  <si>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</si>
  <si>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</si>
  <si>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</si>
  <si>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</si>
  <si>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</si>
  <si>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</si>
  <si>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</si>
  <si>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</si>
  <si>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</si>
  <si>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</si>
  <si>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</si>
  <si>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</si>
  <si>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</si>
  <si>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</si>
  <si>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</si>
  <si>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</si>
  <si>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</si>
  <si>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</si>
  <si>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</si>
  <si>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</si>
  <si>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</si>
  <si>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</si>
  <si>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</si>
  <si>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</si>
  <si>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</si>
  <si>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</si>
  <si>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</si>
  <si>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</si>
  <si>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</si>
  <si>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</si>
  <si>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</si>
  <si>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</si>
  <si>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</si>
  <si>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</si>
  <si>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</si>
  <si>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</si>
  <si>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</si>
  <si>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</si>
  <si>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</si>
  <si>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</si>
  <si>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</si>
  <si>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</si>
  <si>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</si>
  <si>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</si>
  <si>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</si>
  <si>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</si>
  <si>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</si>
  <si>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</si>
  <si>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</si>
  <si>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</si>
  <si>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</si>
  <si>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</si>
  <si>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</si>
  <si>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</si>
  <si>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</si>
  <si>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</si>
  <si>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</si>
  <si>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</si>
  <si>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</si>
  <si>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</si>
  <si>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</si>
  <si>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</si>
  <si>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</si>
  <si>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</si>
  <si>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</si>
  <si>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</si>
  <si>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</si>
  <si>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</si>
  <si>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</si>
  <si>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</si>
  <si>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</si>
  <si>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</si>
  <si>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</si>
  <si>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</si>
  <si>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</si>
  <si>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</si>
  <si>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</si>
  <si>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</si>
  <si>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</si>
  <si>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</si>
  <si>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</si>
  <si>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</si>
  <si>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</si>
  <si>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</si>
  <si>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</si>
  <si>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</si>
  <si>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</si>
  <si>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</si>
  <si>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</si>
  <si>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</si>
  <si>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</si>
  <si>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</si>
  <si>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</si>
  <si>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</si>
  <si>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</si>
  <si>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</si>
  <si>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</si>
  <si>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</si>
  <si>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</si>
  <si>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</si>
  <si>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</si>
  <si>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</si>
  <si>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</si>
  <si>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</si>
  <si>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</si>
  <si>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</si>
  <si>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</si>
  <si>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</si>
  <si>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</si>
  <si>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</si>
  <si>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</si>
  <si>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</si>
  <si>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</si>
  <si>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</si>
  <si>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</si>
  <si>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</si>
  <si>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</si>
  <si>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</si>
  <si>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</si>
  <si>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</si>
  <si>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</si>
  <si>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</si>
  <si>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</si>
  <si>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</si>
  <si>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</si>
  <si>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</si>
  <si>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</si>
  <si>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</si>
  <si>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</si>
  <si>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</si>
  <si>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</si>
  <si>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</si>
  <si>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</si>
  <si>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</si>
  <si>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</si>
  <si>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</si>
  <si>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</si>
  <si>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</si>
  <si>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</si>
  <si>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</si>
  <si>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</si>
  <si>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</si>
  <si>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</si>
  <si>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</si>
  <si>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</si>
  <si>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</si>
  <si>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</si>
  <si>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</si>
  <si>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</si>
  <si>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</si>
  <si>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</si>
  <si>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</si>
  <si>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</si>
  <si>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</si>
  <si>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</si>
  <si>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</si>
  <si>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</si>
  <si>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</si>
  <si>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</si>
  <si>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</si>
  <si>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</si>
  <si>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</si>
  <si>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</si>
  <si>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</si>
  <si>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</si>
  <si>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</si>
  <si>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</si>
  <si>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</si>
  <si>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</si>
  <si>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</si>
  <si>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</si>
  <si>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</si>
  <si>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</si>
  <si>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</si>
  <si>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</si>
  <si>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</si>
  <si>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</si>
  <si>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</si>
  <si>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</si>
  <si>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</si>
  <si>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</si>
  <si>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</si>
  <si>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</si>
  <si>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</si>
  <si>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</si>
  <si>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</si>
  <si>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</si>
  <si>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</si>
  <si>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</si>
  <si>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</si>
  <si>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</si>
  <si>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</si>
  <si>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</si>
  <si>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</si>
  <si>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</si>
  <si>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</si>
  <si>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</si>
  <si>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</si>
  <si>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</si>
  <si>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</si>
  <si>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</si>
  <si>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</si>
  <si>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</si>
  <si>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</si>
  <si>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</si>
  <si>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</si>
  <si>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</si>
  <si>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</si>
  <si>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</si>
  <si>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</si>
  <si>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</si>
  <si>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</si>
  <si>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</si>
  <si>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</si>
  <si>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</si>
  <si>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</si>
  <si>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</si>
  <si>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</si>
  <si>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</si>
  <si>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</si>
  <si>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</si>
  <si>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</si>
  <si>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</si>
  <si>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</si>
  <si>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</si>
  <si>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</si>
  <si>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</si>
  <si>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</si>
  <si>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</si>
  <si>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</si>
  <si>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</si>
  <si>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</si>
  <si>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</si>
  <si>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</si>
  <si>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</si>
  <si>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</si>
  <si>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</si>
  <si>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</si>
  <si>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</si>
  <si>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</si>
  <si>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</si>
  <si>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</si>
  <si>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</si>
  <si>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</si>
  <si>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</si>
  <si>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</si>
  <si>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</si>
  <si>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</si>
  <si>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</si>
  <si>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</si>
  <si>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</si>
  <si>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</si>
  <si>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</si>
  <si>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</si>
  <si>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</si>
  <si>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</si>
  <si>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</si>
  <si>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</si>
  <si>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</si>
  <si>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</si>
  <si>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</si>
  <si>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</si>
  <si>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</si>
  <si>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</si>
  <si>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</si>
  <si>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</si>
  <si>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</si>
  <si>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</si>
  <si>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</si>
  <si>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</si>
  <si>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</si>
  <si>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</si>
  <si>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</si>
  <si>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</si>
  <si>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</si>
  <si>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</si>
  <si>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</si>
  <si>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</si>
  <si>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</si>
  <si>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</si>
  <si>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</si>
  <si>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</si>
  <si>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</si>
  <si>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</si>
  <si>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</si>
  <si>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</si>
  <si>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</si>
  <si>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</si>
  <si>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</si>
  <si>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</si>
  <si>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</si>
  <si>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</si>
  <si>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</si>
  <si>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</si>
  <si>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</si>
  <si>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</si>
  <si>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</si>
  <si>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</si>
  <si>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</si>
  <si>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</si>
  <si>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</si>
  <si>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</si>
  <si>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</si>
  <si>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</si>
  <si>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</si>
  <si>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</si>
  <si>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</si>
  <si>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</si>
  <si>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</si>
  <si>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</si>
  <si>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</si>
  <si>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</si>
  <si>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</si>
  <si>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</si>
  <si>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</si>
  <si>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</si>
  <si>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</si>
  <si>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</si>
  <si>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</si>
  <si>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</si>
  <si>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</si>
  <si>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</si>
  <si>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</si>
  <si>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</si>
  <si>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</si>
  <si>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</si>
  <si>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</si>
  <si>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</si>
  <si>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</si>
  <si>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</si>
  <si>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</si>
  <si>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</si>
  <si>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</si>
  <si>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</si>
  <si>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</si>
  <si>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</si>
  <si>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</si>
  <si>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</si>
  <si>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</si>
  <si>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</si>
  <si>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</si>
  <si>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</si>
  <si>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</si>
  <si>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</si>
  <si>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</si>
  <si>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</si>
  <si>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</si>
  <si>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</si>
  <si>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</si>
  <si>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</si>
  <si>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</si>
  <si>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</si>
  <si>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</si>
  <si>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</si>
  <si>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</si>
  <si>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</si>
  <si>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</si>
  <si>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</si>
  <si>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</si>
  <si>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</si>
  <si>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</si>
  <si>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</si>
  <si>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</si>
  <si>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</si>
  <si>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</si>
  <si>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</si>
  <si>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</si>
  <si>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</si>
  <si>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</si>
  <si>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</si>
  <si>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</si>
  <si>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</si>
  <si>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</si>
  <si>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</si>
  <si>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</si>
  <si>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</si>
  <si>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</si>
  <si>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</si>
  <si>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</si>
  <si>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</si>
  <si>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</si>
  <si>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</si>
  <si>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</si>
  <si>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</si>
  <si>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</si>
  <si>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</si>
  <si>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</si>
  <si>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</si>
  <si>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</si>
  <si>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</si>
  <si>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</si>
  <si>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</si>
  <si>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</si>
  <si>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</si>
  <si>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</si>
  <si>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</si>
  <si>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</si>
  <si>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</si>
  <si>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</si>
  <si>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</si>
  <si>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</si>
  <si>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</si>
  <si>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</si>
  <si>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</si>
  <si>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</si>
  <si>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</si>
  <si>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</si>
  <si>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</si>
  <si>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</si>
  <si>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</si>
  <si>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</si>
  <si>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</si>
  <si>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</si>
  <si>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</si>
  <si>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</si>
  <si>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</si>
  <si>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</si>
  <si>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</si>
  <si>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</si>
  <si>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</si>
  <si>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</si>
  <si>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</si>
  <si>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</si>
  <si>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</si>
  <si>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</si>
  <si>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</si>
  <si>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</si>
  <si>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</si>
  <si>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</si>
  <si>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</si>
  <si>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</si>
  <si>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</si>
  <si>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</si>
  <si>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</si>
  <si>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</si>
  <si>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</si>
  <si>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</si>
  <si>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</si>
  <si>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</si>
  <si>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</si>
  <si>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</si>
  <si>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</si>
  <si>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</si>
  <si>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</si>
  <si>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</si>
  <si>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</si>
  <si>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</si>
  <si>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</si>
  <si>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</si>
  <si>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</si>
  <si>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</si>
  <si>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</si>
  <si>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</si>
  <si>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</si>
  <si>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</si>
  <si>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</si>
  <si>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</si>
  <si>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</si>
  <si>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</si>
  <si>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</si>
  <si>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</si>
  <si>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</si>
  <si>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</si>
  <si>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</si>
  <si>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</si>
  <si>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</si>
  <si>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</si>
  <si>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</si>
  <si>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</si>
  <si>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</si>
  <si>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</si>
  <si>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</si>
  <si>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</si>
  <si>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</si>
  <si>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</si>
  <si>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</si>
  <si>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</si>
  <si>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</si>
  <si>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</si>
  <si>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</si>
  <si>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</si>
  <si>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</si>
  <si>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</si>
  <si>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</si>
  <si>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</si>
  <si>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</si>
  <si>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</si>
  <si>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</si>
  <si>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</si>
  <si>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</si>
  <si>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</si>
  <si>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</si>
  <si>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</si>
  <si>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</si>
  <si>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</si>
  <si>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</si>
  <si>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</si>
  <si>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</si>
  <si>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</si>
  <si>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</si>
  <si>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</si>
  <si>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</si>
  <si>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</si>
  <si>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</si>
  <si>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</si>
  <si>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</si>
  <si>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</si>
  <si>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</si>
  <si>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</si>
  <si>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</si>
  <si>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</si>
  <si>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</si>
  <si>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</si>
  <si>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</si>
  <si>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</si>
  <si>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</si>
  <si>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</si>
  <si>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</si>
  <si>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</si>
  <si>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</si>
  <si>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</si>
  <si>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</si>
  <si>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</si>
  <si>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</si>
  <si>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</si>
  <si>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</si>
  <si>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</si>
  <si>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</si>
  <si>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</si>
  <si>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</si>
  <si>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</si>
  <si>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</si>
  <si>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</si>
  <si>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</si>
  <si>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</si>
  <si>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</si>
  <si>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</si>
  <si>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</si>
  <si>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</si>
  <si>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</si>
  <si>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</si>
  <si>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</si>
  <si>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</si>
  <si>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</si>
  <si>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</si>
  <si>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</si>
  <si>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</si>
  <si>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</si>
  <si>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</si>
  <si>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</si>
  <si>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</si>
  <si>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</si>
  <si>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</si>
  <si>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</si>
  <si>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</si>
  <si>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</si>
  <si>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</si>
  <si>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</si>
  <si>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</si>
  <si>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</si>
  <si>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</si>
  <si>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</si>
  <si>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</si>
  <si>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</si>
  <si>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</si>
  <si>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</si>
  <si>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</si>
  <si>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</si>
  <si>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</si>
  <si>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</si>
  <si>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</si>
  <si>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</si>
  <si>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</si>
  <si>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</si>
  <si>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</si>
  <si>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</si>
  <si>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</si>
  <si>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</si>
  <si>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</si>
  <si>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</si>
  <si>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</si>
  <si>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</si>
  <si>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</si>
  <si>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</si>
  <si>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</si>
  <si>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</si>
  <si>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</si>
  <si>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</si>
  <si>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</si>
  <si>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</si>
  <si>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</si>
  <si>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</si>
  <si>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</si>
  <si>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</si>
  <si>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</si>
  <si>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</si>
  <si>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</si>
  <si>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</si>
  <si>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</si>
  <si>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</si>
  <si>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</si>
  <si>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</si>
  <si>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</si>
  <si>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</si>
  <si>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</si>
  <si>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</si>
  <si>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</si>
  <si>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</si>
  <si>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</si>
  <si>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</si>
  <si>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</si>
  <si>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</si>
  <si>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</si>
  <si>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</si>
  <si>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</si>
  <si>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</si>
  <si>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</si>
  <si>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</si>
  <si>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</si>
  <si>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</si>
  <si>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</si>
  <si>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</si>
  <si>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</si>
  <si>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</si>
  <si>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</si>
  <si>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</si>
  <si>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</si>
  <si>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</si>
  <si>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</si>
  <si>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</si>
  <si>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</si>
  <si>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</si>
  <si>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</si>
  <si>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</si>
  <si>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</si>
  <si>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</si>
  <si>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</si>
  <si>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</si>
  <si>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</si>
  <si>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</si>
  <si>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</si>
  <si>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</si>
  <si>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</si>
  <si>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</si>
  <si>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</si>
  <si>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</si>
  <si>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</si>
  <si>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</si>
  <si>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</si>
  <si>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</si>
  <si>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</si>
  <si>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</si>
  <si>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</si>
  <si>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</si>
  <si>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</si>
  <si>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</si>
  <si>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</si>
  <si>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</si>
  <si>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</si>
  <si>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</si>
  <si>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</si>
  <si>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</si>
  <si>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</si>
  <si>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</si>
  <si>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</si>
  <si>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</si>
  <si>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</si>
  <si>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</si>
  <si>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</si>
  <si>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</si>
  <si>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</si>
  <si>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</si>
  <si>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</si>
  <si>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</si>
  <si>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</si>
  <si>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</si>
  <si>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</si>
  <si>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</si>
  <si>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</si>
  <si>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</si>
  <si>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</si>
  <si>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</si>
  <si>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</si>
  <si>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</si>
  <si>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</si>
  <si>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</si>
  <si>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</si>
  <si>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</si>
  <si>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</si>
  <si>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</si>
  <si>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</si>
  <si>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</si>
  <si>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</si>
  <si>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</si>
  <si>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</si>
  <si>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</si>
  <si>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</si>
  <si>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</si>
  <si>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</si>
  <si>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</si>
  <si>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</si>
  <si>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</si>
  <si>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</si>
  <si>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</si>
  <si>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</si>
  <si>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</si>
  <si>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</si>
  <si>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</si>
  <si>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</si>
  <si>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</si>
  <si>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</si>
  <si>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</si>
  <si>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</si>
  <si>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</si>
  <si>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</si>
  <si>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</si>
  <si>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</si>
  <si>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</si>
  <si>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</si>
  <si>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</si>
  <si>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</si>
  <si>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</si>
  <si>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</si>
  <si>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</si>
  <si>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</si>
  <si>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</si>
  <si>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</si>
  <si>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</si>
  <si>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</si>
  <si>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</si>
  <si>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</si>
  <si>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</si>
  <si>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</si>
  <si>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</si>
  <si>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</si>
  <si>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</si>
  <si>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</si>
  <si>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</si>
  <si>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</si>
  <si>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</si>
  <si>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</si>
  <si>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</si>
  <si>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</si>
  <si>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</si>
  <si>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</si>
  <si>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</si>
  <si>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</si>
  <si>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</si>
  <si>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</si>
  <si>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</si>
  <si>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</si>
  <si>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</si>
  <si>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</si>
  <si>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</si>
  <si>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</si>
  <si>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</si>
  <si>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</si>
  <si>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</si>
  <si>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</si>
  <si>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</si>
  <si>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</si>
  <si>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</si>
  <si>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</si>
  <si>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</si>
  <si>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</si>
  <si>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</si>
  <si>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</si>
  <si>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</si>
  <si>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</si>
  <si>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</si>
  <si>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</si>
  <si>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</si>
  <si>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</si>
  <si>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</si>
  <si>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</si>
  <si>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</si>
  <si>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</si>
  <si>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</si>
  <si>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</si>
  <si>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</si>
  <si>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</si>
  <si>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</si>
  <si>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</si>
  <si>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</si>
  <si>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</si>
  <si>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</si>
  <si>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</si>
  <si>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</si>
  <si>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</si>
  <si>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</si>
  <si>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</si>
  <si>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</si>
  <si>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</si>
  <si>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</si>
  <si>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</si>
  <si>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</si>
  <si>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</si>
  <si>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</si>
  <si>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</si>
  <si>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</si>
  <si>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</si>
  <si>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</si>
  <si>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</si>
  <si>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</si>
  <si>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</si>
  <si>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</si>
  <si>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</si>
  <si>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</si>
  <si>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</si>
  <si>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</si>
  <si>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</si>
  <si>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</si>
  <si>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</si>
  <si>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</si>
  <si>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</si>
  <si>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</si>
  <si>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</si>
  <si>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</si>
  <si>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</si>
  <si>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</si>
  <si>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</si>
  <si>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</si>
  <si>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</si>
  <si>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</si>
  <si>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</si>
  <si>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</si>
  <si>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</si>
  <si>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</si>
  <si>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</si>
  <si>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</si>
  <si>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</si>
  <si>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</si>
  <si>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</si>
  <si>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</si>
  <si>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</si>
  <si>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</si>
  <si>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</si>
  <si>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</si>
  <si>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</si>
  <si>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</si>
  <si>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</si>
  <si>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</si>
  <si>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</si>
  <si>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</si>
  <si>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</si>
  <si>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</si>
  <si>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</si>
  <si>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</si>
  <si>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</si>
  <si>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</si>
  <si>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</si>
  <si>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</si>
  <si>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</si>
  <si>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</si>
  <si>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</si>
  <si>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</si>
  <si>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</si>
  <si>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</si>
  <si>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</si>
  <si>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</si>
  <si>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</si>
  <si>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</si>
  <si>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</si>
  <si>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</si>
  <si>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</si>
  <si>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</si>
  <si>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</si>
  <si>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</si>
  <si>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</si>
  <si>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</si>
  <si>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</si>
  <si>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</si>
  <si>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</si>
  <si>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</si>
  <si>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</si>
  <si>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</si>
  <si>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</si>
  <si>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</si>
  <si>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</si>
  <si>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</si>
  <si>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</si>
  <si>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</si>
  <si>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</si>
  <si>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</si>
  <si>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</si>
  <si>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</si>
  <si>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</si>
  <si>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</si>
  <si>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</si>
  <si>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</si>
  <si>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</si>
  <si>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</si>
  <si>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</si>
  <si>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</si>
  <si>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</si>
  <si>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</si>
  <si>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</si>
  <si>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</si>
  <si>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</si>
  <si>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</si>
  <si>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</si>
  <si>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</si>
  <si>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</si>
  <si>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</si>
  <si>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</si>
  <si>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</si>
  <si>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</si>
  <si>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</si>
  <si>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</si>
  <si>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</si>
  <si>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</si>
  <si>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</si>
  <si>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</si>
  <si>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</si>
  <si>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</si>
  <si>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</si>
  <si>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</si>
  <si>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</si>
  <si>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</si>
  <si>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</si>
  <si>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</si>
  <si>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</si>
  <si>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</si>
  <si>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</si>
  <si>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</si>
  <si>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</si>
  <si>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</si>
  <si>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</si>
  <si>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</si>
  <si>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</si>
  <si>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</si>
  <si>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</si>
  <si>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</si>
  <si>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</si>
  <si>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</si>
  <si>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</si>
  <si>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</si>
  <si>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</si>
  <si>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</si>
  <si>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</si>
  <si>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</si>
  <si>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</si>
  <si>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</si>
  <si>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</si>
  <si>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</si>
  <si>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</si>
  <si>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</si>
  <si>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</si>
  <si>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</si>
  <si>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</si>
  <si>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</si>
  <si>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</si>
  <si>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</si>
  <si>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</si>
  <si>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</si>
  <si>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</si>
  <si>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</si>
  <si>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</si>
  <si>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</si>
  <si>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</si>
  <si>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</si>
  <si>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</si>
  <si>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</si>
  <si>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</si>
  <si>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</si>
  <si>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</si>
  <si>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</si>
  <si>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</si>
  <si>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</si>
  <si>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</si>
  <si>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</si>
  <si>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</si>
  <si>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</si>
  <si>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</si>
  <si>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</si>
  <si>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</si>
  <si>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</si>
  <si>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</si>
  <si>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</si>
  <si>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</si>
  <si>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</si>
  <si>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</si>
  <si>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</si>
  <si>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</si>
  <si>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</si>
  <si>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</si>
  <si>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</si>
  <si>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</si>
  <si>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</si>
  <si>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</si>
  <si>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</si>
  <si>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</si>
  <si>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</si>
  <si>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</si>
  <si>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</si>
  <si>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</si>
  <si>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</si>
  <si>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</si>
  <si>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</si>
  <si>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</si>
  <si>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</si>
  <si>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</si>
  <si>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</si>
  <si>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</si>
  <si>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</si>
  <si>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</si>
  <si>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</si>
  <si>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</si>
  <si>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</si>
  <si>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</si>
  <si>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</si>
  <si>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</si>
  <si>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</si>
  <si>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</si>
  <si>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</si>
  <si>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</si>
  <si>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</si>
  <si>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</si>
  <si>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</si>
  <si>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</si>
  <si>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</si>
  <si>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</si>
  <si>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</si>
  <si>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</si>
  <si>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</si>
  <si>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</si>
  <si>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</si>
  <si>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</si>
  <si>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</si>
  <si>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</si>
  <si>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</si>
  <si>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</si>
  <si>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</si>
  <si>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</si>
  <si>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</si>
  <si>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</si>
  <si>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</si>
  <si>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</si>
  <si>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</si>
  <si>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</si>
  <si>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</si>
  <si>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</si>
  <si>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</si>
  <si>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</si>
  <si>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</si>
  <si>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</si>
  <si>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</si>
  <si>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</si>
  <si>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</si>
  <si>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</si>
  <si>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</si>
  <si>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</si>
  <si>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</si>
  <si>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</si>
  <si>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</si>
  <si>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</si>
  <si>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</si>
  <si>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</si>
  <si>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</si>
  <si>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</si>
  <si>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</si>
  <si>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</si>
  <si>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</si>
  <si>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</si>
  <si>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</si>
  <si>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</si>
  <si>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</si>
  <si>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</si>
  <si>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</si>
  <si>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</si>
  <si>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</si>
  <si>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</si>
  <si>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</si>
  <si>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</si>
  <si>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</si>
  <si>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</si>
  <si>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</si>
  <si>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</si>
  <si>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</si>
  <si>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</si>
  <si>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</si>
  <si>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</si>
  <si>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</si>
  <si>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</si>
  <si>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</si>
  <si>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</si>
  <si>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</si>
  <si>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</si>
  <si>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</si>
  <si>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</si>
  <si>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</si>
  <si>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</si>
  <si>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</si>
  <si>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</si>
  <si>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</si>
  <si>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</si>
  <si>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</si>
  <si>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</si>
  <si>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</si>
  <si>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</si>
  <si>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</si>
  <si>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</si>
  <si>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</si>
  <si>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</si>
  <si>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</si>
  <si>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</si>
  <si>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</si>
  <si>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</si>
  <si>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</si>
  <si>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</si>
  <si>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</si>
  <si>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</si>
  <si>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</si>
  <si>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</si>
  <si>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</si>
  <si>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</si>
  <si>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</si>
  <si>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</si>
  <si>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</si>
  <si>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</si>
  <si>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</si>
  <si>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</si>
  <si>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</si>
  <si>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</si>
  <si>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</si>
  <si>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</si>
  <si>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</si>
  <si>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</si>
  <si>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</si>
  <si>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</si>
  <si>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</si>
  <si>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</si>
  <si>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</si>
  <si>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</si>
  <si>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</si>
  <si>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</si>
  <si>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</si>
  <si>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</si>
  <si>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</si>
  <si>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</si>
  <si>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</si>
  <si>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</si>
  <si>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</si>
  <si>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</si>
  <si>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</si>
  <si>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</si>
  <si>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</si>
  <si>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</si>
  <si>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</si>
  <si>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</si>
  <si>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</si>
  <si>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</si>
  <si>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</si>
  <si>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</si>
  <si>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</si>
  <si>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</si>
  <si>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</si>
  <si>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</si>
  <si>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</si>
  <si>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</si>
  <si>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</si>
  <si>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</si>
  <si>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</si>
  <si>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</si>
  <si>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</si>
  <si>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</si>
  <si>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</si>
  <si>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</si>
  <si>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</si>
  <si>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</si>
  <si>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</si>
  <si>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</si>
  <si>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</si>
  <si>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</si>
  <si>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</si>
  <si>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</si>
  <si>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</si>
  <si>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</si>
  <si>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</si>
  <si>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</si>
  <si>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</si>
  <si>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</si>
  <si>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</si>
  <si>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</si>
  <si>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</si>
  <si>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</si>
  <si>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</si>
  <si>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</si>
  <si>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</si>
  <si>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</si>
  <si>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</si>
  <si>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</si>
  <si>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</si>
  <si>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</si>
  <si>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</si>
  <si>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</si>
  <si>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</si>
  <si>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</si>
  <si>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</si>
  <si>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</si>
  <si>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</si>
  <si>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</si>
  <si>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</si>
  <si>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</si>
  <si>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</si>
  <si>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</si>
  <si>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</si>
  <si>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</si>
  <si>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</si>
  <si>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</si>
  <si>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</si>
  <si>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</si>
  <si>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</si>
  <si>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</si>
  <si>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</si>
  <si>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</si>
  <si>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</si>
  <si>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</si>
  <si>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</si>
  <si>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</si>
  <si>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</si>
  <si>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</si>
  <si>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</si>
  <si>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</si>
  <si>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</si>
  <si>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</si>
  <si>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</si>
  <si>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</si>
  <si>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</si>
  <si>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</si>
  <si>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</si>
  <si>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</si>
  <si>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</si>
  <si>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</si>
  <si>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</si>
  <si>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</si>
  <si>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</si>
  <si>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</si>
  <si>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</si>
  <si>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</si>
  <si>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</si>
  <si>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</si>
  <si>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</si>
  <si>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</si>
  <si>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</si>
  <si>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</si>
  <si>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</si>
  <si>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</si>
  <si>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</si>
  <si>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</si>
  <si>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</si>
  <si>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</si>
  <si>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</si>
  <si>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</si>
  <si>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</si>
  <si>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</si>
  <si>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</si>
  <si>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</si>
  <si>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</si>
  <si>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</si>
  <si>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</si>
  <si>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</si>
  <si>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</si>
  <si>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</si>
  <si>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</si>
  <si>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</si>
  <si>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</si>
  <si>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</si>
  <si>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</si>
  <si>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</si>
  <si>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</si>
  <si>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</si>
  <si>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</si>
  <si>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</si>
  <si>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</si>
  <si>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</si>
  <si>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</si>
  <si>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</si>
  <si>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</si>
  <si>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</si>
  <si>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</si>
  <si>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</si>
  <si>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</si>
  <si>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</si>
  <si>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</si>
  <si>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</si>
  <si>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</si>
  <si>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</si>
  <si>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</si>
  <si>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</si>
  <si>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</si>
  <si>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</si>
  <si>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</si>
  <si>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</si>
  <si>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</si>
  <si>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</si>
  <si>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</si>
  <si>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</si>
  <si>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</si>
  <si>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</si>
  <si>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</si>
  <si>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</si>
  <si>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</si>
  <si>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</si>
  <si>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</si>
  <si>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</si>
  <si>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</si>
  <si>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</si>
  <si>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</si>
  <si>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</si>
  <si>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</si>
  <si>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</si>
  <si>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</si>
  <si>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</si>
  <si>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</si>
  <si>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</si>
  <si>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</si>
  <si>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</si>
  <si>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</si>
  <si>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</si>
  <si>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</si>
  <si>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</si>
  <si>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</si>
  <si>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</si>
  <si>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</si>
  <si>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</si>
  <si>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</si>
  <si>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</si>
  <si>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</si>
  <si>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</si>
  <si>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</si>
  <si>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</si>
  <si>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</si>
  <si>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</si>
  <si>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</si>
  <si>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</si>
  <si>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</si>
  <si>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</si>
  <si>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</si>
  <si>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</si>
  <si>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</si>
  <si>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</si>
  <si>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</si>
  <si>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</si>
  <si>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</si>
  <si>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</si>
  <si>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</si>
  <si>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</si>
  <si>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</si>
  <si>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</si>
  <si>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</si>
  <si>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</si>
  <si>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</si>
  <si>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</si>
  <si>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</si>
  <si>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</si>
  <si>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</si>
  <si>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</si>
  <si>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</si>
  <si>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</si>
  <si>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</si>
  <si>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</si>
  <si>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</si>
  <si>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</si>
  <si>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</si>
  <si>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</si>
  <si>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</si>
  <si>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</si>
  <si>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</si>
  <si>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</si>
  <si>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</si>
  <si>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</si>
  <si>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</si>
  <si>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</si>
  <si>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</si>
  <si>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</si>
  <si>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</si>
  <si>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</si>
  <si>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</si>
  <si>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</si>
  <si>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</si>
  <si>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</si>
  <si>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</si>
  <si>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</si>
  <si>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</si>
  <si>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</si>
  <si>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</si>
  <si>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</si>
  <si>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</si>
  <si>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</si>
  <si>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</si>
  <si>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</si>
  <si>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</si>
  <si>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</si>
  <si>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</si>
  <si>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</si>
  <si>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</si>
  <si>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</si>
  <si>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</si>
  <si>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</si>
  <si>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</si>
  <si>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</si>
  <si>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</si>
  <si>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</si>
  <si>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</si>
  <si>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</si>
  <si>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</si>
  <si>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</si>
  <si>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</si>
  <si>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</si>
  <si>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</si>
  <si>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</si>
  <si>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</si>
  <si>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</si>
  <si>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</si>
  <si>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</si>
  <si>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</si>
  <si>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</si>
  <si>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</si>
  <si>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</si>
  <si>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</si>
  <si>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</si>
  <si>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</si>
  <si>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</si>
  <si>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</si>
  <si>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</si>
  <si>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</si>
  <si>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</si>
  <si>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</si>
  <si>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</si>
  <si>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</si>
  <si>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</si>
  <si>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</si>
  <si>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</si>
  <si>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</si>
  <si>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</si>
  <si>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</si>
  <si>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</si>
  <si>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</si>
  <si>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</si>
  <si>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</si>
  <si>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</si>
  <si>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</si>
  <si>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</si>
  <si>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</si>
  <si>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</si>
  <si>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</si>
  <si>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</si>
  <si>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</si>
  <si>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</si>
  <si>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</si>
  <si>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</si>
  <si>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</si>
  <si>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</si>
  <si>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</si>
  <si>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</si>
  <si>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</si>
  <si>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</si>
  <si>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</si>
  <si>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</si>
  <si>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</si>
  <si>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</si>
  <si>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</si>
  <si>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</si>
  <si>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</si>
  <si>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</si>
  <si>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</si>
  <si>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</si>
  <si>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</si>
  <si>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</si>
  <si>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</si>
  <si>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</si>
  <si>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</si>
  <si>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</si>
  <si>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</si>
  <si>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</si>
  <si>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</si>
  <si>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</si>
  <si>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</si>
  <si>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</si>
  <si>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</si>
  <si>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</si>
  <si>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</si>
  <si>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</si>
  <si>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</si>
  <si>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</si>
  <si>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</si>
  <si>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</si>
  <si>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</si>
  <si>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</si>
  <si>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</si>
  <si>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</si>
  <si>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</si>
  <si>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</si>
  <si>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</si>
  <si>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</si>
  <si>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</si>
  <si>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</si>
  <si>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</si>
  <si>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</si>
  <si>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</si>
  <si>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</si>
  <si>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</si>
  <si>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</si>
  <si>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</si>
  <si>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</si>
  <si>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</si>
  <si>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</si>
  <si>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</si>
  <si>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</si>
  <si>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</si>
  <si>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</si>
  <si>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</si>
  <si>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</si>
  <si>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</si>
  <si>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</si>
  <si>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</si>
  <si>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</si>
  <si>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</si>
  <si>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</si>
  <si>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</si>
  <si>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</si>
  <si>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</si>
  <si>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</si>
  <si>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</si>
  <si>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</si>
  <si>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</si>
  <si>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</si>
  <si>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</si>
  <si>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</si>
  <si>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</si>
  <si>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</si>
  <si>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</si>
  <si>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</si>
  <si>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</si>
  <si>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</si>
  <si>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</si>
  <si>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</si>
  <si>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</si>
  <si>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</si>
  <si>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</si>
  <si>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</si>
  <si>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</si>
  <si>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</si>
  <si>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</si>
  <si>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</si>
  <si>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</si>
  <si>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</si>
  <si>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</si>
  <si>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</si>
  <si>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</si>
  <si>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</si>
  <si>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</si>
  <si>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</si>
  <si>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</si>
  <si>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</si>
  <si>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</si>
  <si>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</si>
  <si>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</si>
  <si>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</si>
  <si>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</si>
  <si>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</si>
  <si>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</si>
  <si>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</si>
  <si>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</si>
  <si>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</si>
  <si>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</si>
  <si>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</si>
  <si>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</si>
  <si>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</si>
  <si>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</si>
  <si>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</si>
  <si>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</si>
  <si>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</si>
  <si>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</si>
  <si>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</si>
  <si>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</si>
  <si>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</si>
  <si>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</si>
  <si>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</si>
  <si>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</si>
  <si>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</si>
  <si>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</si>
  <si>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</si>
  <si>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</si>
  <si>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</si>
  <si>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</si>
  <si>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</si>
  <si>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</si>
  <si>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</si>
  <si>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</si>
  <si>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</si>
  <si>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</si>
  <si>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</si>
  <si>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</si>
  <si>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</si>
  <si>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</si>
  <si>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</si>
  <si>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</si>
  <si>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</si>
  <si>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</si>
  <si>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</si>
  <si>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</si>
  <si>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</si>
  <si>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</si>
  <si>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</si>
  <si>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</si>
  <si>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</si>
  <si>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</si>
  <si>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</si>
  <si>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</si>
  <si>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</si>
  <si>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</si>
  <si>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</si>
  <si>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</si>
  <si>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</si>
  <si>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</si>
  <si>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</si>
  <si>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</si>
  <si>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</si>
  <si>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</si>
  <si>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</si>
  <si>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</si>
  <si>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</si>
  <si>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</si>
  <si>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</si>
  <si>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</si>
  <si>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</si>
  <si>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</si>
  <si>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</si>
  <si>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</si>
  <si>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</si>
  <si>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</si>
  <si>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</si>
  <si>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</si>
  <si>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</si>
  <si>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</si>
  <si>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</si>
  <si>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</si>
  <si>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</si>
  <si>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</si>
  <si>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</si>
  <si>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</si>
  <si>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</si>
  <si>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</si>
  <si>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</si>
  <si>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</si>
  <si>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</si>
  <si>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</si>
  <si>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</si>
  <si>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</si>
  <si>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</si>
  <si>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</si>
  <si>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</si>
  <si>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</si>
  <si>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</si>
  <si>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</si>
  <si>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</si>
  <si>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</si>
  <si>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</si>
  <si>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</si>
  <si>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</si>
  <si>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</si>
  <si>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</si>
  <si>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</si>
  <si>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</si>
  <si>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</si>
  <si>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</si>
  <si>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</si>
  <si>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</si>
  <si>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</si>
  <si>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</si>
  <si>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</si>
  <si>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</si>
  <si>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</si>
  <si>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</si>
  <si>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</si>
  <si>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</si>
  <si>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</si>
  <si>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</si>
  <si>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</si>
  <si>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</si>
  <si>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</si>
  <si>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</si>
  <si>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</si>
  <si>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</si>
  <si>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</si>
  <si>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</si>
  <si>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</si>
  <si>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</si>
  <si>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</si>
  <si>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</si>
  <si>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</si>
  <si>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</si>
  <si>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</si>
  <si>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</si>
  <si>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</si>
  <si>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</si>
  <si>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</si>
  <si>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</si>
  <si>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</si>
  <si>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</si>
  <si>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</si>
  <si>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</si>
  <si>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</si>
  <si>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</si>
  <si>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</si>
  <si>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</si>
  <si>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</si>
  <si>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</si>
  <si>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</si>
  <si>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</si>
  <si>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</si>
  <si>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</si>
  <si>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</si>
  <si>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</si>
  <si>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</si>
  <si>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</si>
  <si>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</si>
  <si>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</si>
  <si>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</si>
  <si>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</si>
  <si>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</si>
  <si>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</si>
  <si>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</si>
  <si>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</si>
  <si>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</si>
  <si>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</si>
  <si>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</si>
  <si>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</si>
  <si>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</si>
  <si>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</si>
  <si>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</si>
  <si>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</si>
  <si>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</si>
  <si>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</si>
  <si>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</si>
  <si>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</si>
  <si>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</si>
  <si>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</si>
  <si>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</si>
  <si>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</si>
  <si>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</si>
  <si>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</si>
  <si>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</si>
  <si>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</si>
  <si>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</si>
  <si>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</si>
  <si>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</si>
  <si>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</si>
  <si>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</si>
  <si>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</si>
  <si>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</si>
  <si>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</si>
  <si>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</si>
  <si>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</si>
  <si>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</si>
  <si>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</si>
  <si>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</si>
  <si>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</si>
  <si>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</si>
  <si>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</si>
  <si>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</si>
  <si>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</si>
  <si>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</si>
  <si>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</si>
  <si>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</si>
  <si>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</si>
  <si>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</si>
  <si>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</si>
  <si>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</si>
  <si>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</si>
  <si>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</si>
  <si>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</si>
  <si>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</si>
  <si>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</si>
  <si>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</si>
  <si>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</si>
  <si>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</si>
  <si>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</si>
  <si>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</si>
  <si>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</si>
  <si>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</si>
  <si>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</si>
  <si>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</si>
  <si>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</si>
  <si>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</si>
  <si>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</si>
  <si>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</si>
  <si>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</si>
  <si>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</si>
  <si>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</si>
  <si>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</si>
  <si>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</si>
  <si>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</si>
  <si>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</si>
  <si>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</si>
  <si>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</si>
  <si>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</si>
  <si>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</si>
  <si>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</si>
  <si>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</si>
  <si>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</si>
  <si>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</si>
  <si>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</si>
  <si>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</si>
  <si>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</si>
  <si>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</si>
  <si>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</si>
  <si>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</si>
  <si>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</si>
  <si>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</si>
  <si>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</si>
  <si>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</si>
  <si>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</si>
  <si>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</si>
  <si>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</si>
  <si>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</si>
  <si>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</si>
  <si>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</si>
  <si>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</si>
  <si>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</si>
  <si>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</si>
  <si>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</si>
  <si>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</si>
  <si>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</si>
  <si>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</si>
  <si>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</si>
  <si>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</si>
  <si>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</si>
  <si>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</si>
  <si>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</si>
  <si>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</si>
  <si>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</si>
  <si>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</si>
  <si>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</si>
  <si>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</si>
  <si>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</si>
  <si>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</si>
  <si>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</si>
  <si>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</si>
  <si>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</si>
  <si>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</si>
  <si>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</si>
  <si>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</si>
  <si>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</si>
  <si>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</si>
  <si>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</si>
  <si>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</si>
  <si>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</si>
  <si>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</si>
  <si>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</si>
  <si>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</si>
  <si>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</si>
  <si>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</si>
  <si>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</si>
  <si>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</si>
  <si>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</si>
  <si>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</si>
  <si>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</si>
  <si>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</si>
  <si>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</si>
  <si>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</si>
  <si>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</si>
  <si>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</si>
  <si>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</si>
  <si>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</si>
  <si>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</si>
  <si>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</si>
  <si>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</si>
  <si>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</si>
  <si>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</si>
  <si>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</si>
  <si>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</si>
  <si>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</si>
  <si>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</si>
  <si>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</si>
  <si>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</si>
  <si>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</si>
  <si>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</si>
  <si>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</si>
  <si>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</si>
  <si>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</si>
  <si>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</si>
  <si>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</si>
  <si>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</si>
  <si>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</si>
  <si>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</si>
  <si>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</si>
  <si>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</si>
  <si>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</si>
  <si>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</si>
  <si>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</si>
  <si>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</si>
  <si>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</si>
  <si>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</si>
  <si>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</si>
  <si>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</si>
  <si>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</si>
  <si>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</si>
  <si>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</si>
  <si>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</si>
  <si>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</si>
  <si>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</si>
  <si>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</si>
  <si>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</si>
  <si>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</si>
  <si>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</si>
  <si>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</si>
  <si>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</si>
  <si>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</si>
  <si>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</si>
  <si>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</si>
  <si>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</si>
  <si>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</si>
  <si>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</si>
  <si>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</si>
  <si>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</si>
  <si>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</si>
  <si>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</si>
  <si>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</si>
  <si>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</si>
  <si>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</si>
  <si>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</si>
  <si>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</si>
  <si>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</si>
  <si>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</si>
  <si>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</si>
  <si>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</si>
  <si>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</si>
  <si>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</si>
  <si>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</si>
  <si>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</si>
  <si>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</si>
  <si>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</si>
  <si>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</si>
  <si>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</si>
  <si>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</si>
  <si>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</si>
  <si>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</si>
  <si>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</si>
  <si>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</si>
  <si>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</si>
  <si>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</si>
  <si>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</si>
  <si>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</si>
  <si>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</si>
  <si>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</si>
  <si>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</si>
  <si>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</si>
  <si>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</si>
  <si>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</si>
  <si>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</si>
  <si>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</si>
  <si>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</si>
  <si>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</si>
  <si>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</si>
  <si>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</si>
  <si>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</si>
  <si>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</si>
  <si>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</si>
  <si>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</si>
  <si>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</si>
  <si>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</si>
  <si>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</si>
  <si>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</si>
  <si>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</si>
  <si>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</si>
  <si>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</si>
  <si>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</si>
  <si>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</si>
  <si>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</si>
  <si>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</si>
  <si>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</si>
  <si>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</si>
  <si>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</si>
  <si>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</si>
  <si>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</si>
  <si>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</si>
  <si>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</si>
  <si>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</si>
  <si>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</si>
  <si>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</si>
  <si>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</si>
  <si>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</si>
  <si>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</si>
  <si>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</si>
  <si>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</si>
  <si>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</si>
  <si>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</si>
  <si>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</si>
  <si>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</si>
  <si>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</si>
  <si>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</si>
  <si>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</si>
  <si>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</si>
  <si>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</si>
  <si>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</si>
  <si>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</si>
  <si>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</si>
  <si>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</si>
  <si>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</si>
  <si>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</si>
  <si>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</si>
  <si>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</si>
  <si>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</si>
  <si>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</si>
  <si>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</si>
  <si>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</si>
  <si>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</si>
  <si>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</si>
  <si>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</si>
  <si>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</si>
  <si>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</si>
  <si>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</si>
  <si>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</si>
  <si>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</si>
  <si>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</si>
  <si>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</si>
  <si>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</si>
  <si>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</si>
  <si>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</si>
  <si>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</si>
  <si>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</si>
  <si>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</si>
  <si>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</si>
  <si>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</si>
  <si>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</si>
  <si>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</si>
  <si>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</si>
  <si>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</si>
  <si>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</si>
  <si>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</si>
  <si>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</si>
  <si>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</si>
  <si>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</si>
  <si>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</si>
  <si>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</si>
  <si>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</si>
  <si>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</si>
  <si>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</si>
  <si>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</si>
  <si>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</si>
  <si>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</si>
  <si>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</si>
  <si>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</si>
  <si>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</si>
  <si>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</si>
  <si>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</si>
  <si>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</si>
  <si>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</si>
  <si>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</si>
  <si>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</si>
  <si>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</si>
  <si>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</si>
  <si>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</si>
  <si>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</si>
  <si>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</si>
  <si>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</si>
  <si>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</si>
  <si>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</si>
  <si>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</si>
  <si>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</si>
  <si>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</si>
  <si>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</si>
  <si>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</si>
  <si>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</si>
  <si>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</si>
  <si>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</si>
  <si>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</si>
  <si>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</si>
  <si>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</si>
  <si>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</si>
  <si>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</si>
  <si>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</si>
  <si>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</si>
  <si>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</si>
  <si>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</si>
  <si>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</si>
  <si>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</si>
  <si>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</si>
  <si>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</si>
  <si>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</si>
  <si>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</si>
  <si>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</si>
  <si>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</si>
  <si>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</si>
  <si>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</si>
  <si>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</si>
  <si>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</si>
  <si>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</si>
  <si>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</si>
  <si>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</si>
  <si>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</si>
  <si>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</si>
  <si>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</si>
  <si>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</si>
  <si>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</si>
  <si>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</si>
  <si>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</si>
  <si>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</si>
  <si>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</si>
  <si>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</si>
  <si>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</si>
  <si>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</si>
  <si>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</si>
  <si>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</si>
  <si>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</si>
  <si>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</si>
  <si>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</si>
  <si>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</si>
  <si>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</si>
  <si>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</si>
  <si>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</si>
  <si>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</si>
  <si>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</si>
  <si>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</si>
  <si>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</si>
  <si>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</si>
  <si>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</si>
  <si>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</si>
  <si>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</si>
  <si>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</si>
  <si>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</si>
  <si>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</si>
  <si>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</si>
  <si>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</si>
  <si>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</si>
  <si>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</si>
  <si>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</si>
  <si>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</si>
  <si>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</si>
  <si>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</si>
  <si>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</si>
  <si>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</si>
  <si>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</si>
  <si>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</si>
  <si>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</si>
  <si>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</si>
  <si>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</si>
  <si>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</si>
  <si>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</si>
  <si>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</si>
  <si>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</si>
  <si>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</si>
  <si>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</si>
  <si>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</si>
  <si>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</si>
  <si>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</si>
  <si>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</si>
  <si>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</si>
  <si>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</si>
  <si>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</si>
  <si>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</si>
  <si>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</si>
  <si>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</si>
  <si>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</si>
  <si>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</si>
  <si>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</si>
  <si>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</si>
  <si>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</si>
  <si>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</si>
  <si>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</si>
  <si>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</si>
  <si>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</si>
  <si>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</si>
  <si>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</si>
  <si>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</si>
  <si>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</si>
  <si>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</si>
  <si>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</si>
  <si>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</si>
  <si>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</si>
  <si>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</si>
  <si>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</si>
  <si>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</si>
  <si>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</si>
  <si>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</si>
  <si>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</si>
  <si>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</si>
  <si>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</si>
  <si>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</si>
  <si>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</si>
  <si>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</si>
  <si>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</si>
  <si>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</si>
  <si>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</si>
  <si>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</si>
  <si>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</si>
  <si>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</si>
  <si>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</si>
  <si>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</si>
  <si>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</si>
  <si>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</si>
  <si>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</si>
  <si>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</si>
  <si>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</si>
  <si>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</si>
  <si>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</si>
  <si>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</si>
  <si>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</si>
  <si>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</si>
  <si>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</si>
  <si>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</si>
  <si>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</si>
  <si>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</si>
  <si>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</si>
  <si>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</si>
  <si>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</si>
  <si>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</si>
  <si>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</si>
  <si>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</si>
  <si>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</si>
  <si>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</si>
  <si>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</si>
  <si>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</si>
  <si>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</si>
  <si>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</si>
  <si>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</si>
  <si>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</si>
  <si>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</si>
  <si>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</si>
  <si>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</si>
  <si>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</si>
  <si>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</si>
  <si>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</si>
  <si>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</si>
  <si>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</si>
  <si>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</si>
  <si>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</si>
  <si>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</si>
  <si>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</si>
  <si>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</si>
  <si>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</si>
  <si>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</si>
  <si>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</si>
  <si>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</si>
  <si>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</si>
  <si>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</si>
  <si>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</si>
  <si>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</si>
  <si>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</si>
  <si>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</si>
  <si>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</si>
  <si>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</si>
  <si>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</si>
  <si>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</si>
  <si>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</si>
  <si>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</si>
  <si>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</si>
  <si>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</si>
  <si>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</si>
  <si>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</si>
  <si>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</si>
  <si>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</si>
  <si>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</si>
  <si>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</si>
  <si>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</si>
  <si>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</si>
  <si>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</si>
  <si>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</si>
  <si>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</si>
  <si>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</si>
  <si>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</si>
  <si>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</si>
  <si>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</si>
  <si>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</si>
  <si>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</si>
  <si>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</si>
  <si>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</si>
  <si>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</si>
  <si>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</si>
  <si>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</si>
  <si>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</si>
  <si>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</si>
  <si>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</si>
  <si>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</si>
  <si>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</si>
  <si>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</si>
  <si>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</si>
  <si>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</si>
  <si>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</si>
  <si>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</si>
  <si>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</si>
  <si>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</si>
  <si>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</si>
  <si>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</si>
  <si>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</si>
  <si>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</si>
  <si>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</si>
  <si>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</si>
  <si>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</si>
  <si>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</si>
  <si>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</si>
  <si>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</si>
  <si>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</si>
  <si>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</si>
  <si>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</si>
  <si>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</si>
  <si>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</si>
  <si>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</si>
  <si>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</si>
  <si>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</si>
  <si>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</si>
  <si>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</si>
  <si>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</si>
  <si>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</si>
  <si>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</si>
  <si>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</si>
  <si>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</si>
  <si>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</si>
  <si>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</si>
  <si>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</si>
  <si>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</si>
  <si>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</si>
  <si>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</si>
  <si>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</si>
  <si>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</si>
  <si>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</si>
  <si>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</si>
  <si>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</si>
  <si>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</si>
  <si>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</si>
  <si>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</si>
  <si>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</si>
  <si>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</si>
  <si>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</si>
  <si>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</si>
  <si>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</si>
  <si>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</si>
  <si>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</si>
  <si>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</si>
  <si>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</si>
  <si>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</si>
  <si>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</si>
  <si>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</si>
  <si>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</si>
  <si>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</si>
  <si>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</si>
  <si>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</si>
  <si>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</si>
  <si>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</si>
  <si>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</si>
  <si>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</si>
  <si>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</si>
  <si>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</si>
  <si>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</si>
  <si>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</si>
  <si>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</si>
  <si>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</si>
  <si>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</si>
  <si>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</si>
  <si>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</si>
  <si>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</si>
  <si>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</si>
  <si>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</si>
  <si>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</si>
  <si>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</si>
  <si>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</si>
  <si>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</si>
  <si>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</si>
  <si>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</si>
  <si>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</si>
  <si>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</si>
  <si>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</si>
  <si>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</si>
  <si>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</si>
  <si>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</si>
  <si>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</si>
  <si>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</si>
  <si>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</si>
  <si>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</si>
  <si>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</si>
  <si>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</si>
  <si>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</si>
  <si>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</si>
  <si>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</si>
  <si>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</si>
  <si>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</si>
  <si>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</si>
  <si>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</si>
  <si>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</si>
  <si>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</si>
  <si>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</si>
  <si>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</si>
  <si>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</si>
  <si>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</si>
  <si>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</si>
  <si>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</si>
  <si>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</si>
  <si>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</si>
  <si>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</si>
  <si>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</si>
  <si>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</si>
  <si>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</si>
  <si>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</si>
  <si>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</si>
  <si>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</si>
  <si>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</si>
  <si>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</si>
  <si>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</si>
  <si>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</si>
  <si>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</si>
  <si>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</si>
  <si>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</si>
  <si>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</si>
  <si>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</si>
  <si>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</si>
  <si>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</si>
  <si>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</si>
  <si>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</si>
  <si>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</si>
  <si>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</si>
  <si>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</si>
  <si>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</si>
  <si>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</si>
  <si>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</si>
  <si>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</si>
  <si>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</si>
  <si>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</si>
  <si>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</si>
  <si>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</si>
  <si>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</si>
  <si>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</si>
  <si>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</si>
  <si>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</si>
  <si>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</si>
  <si>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</si>
  <si>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</si>
  <si>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</si>
  <si>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</si>
  <si>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</si>
  <si>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</si>
  <si>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</si>
  <si>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</si>
  <si>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</si>
  <si>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</si>
  <si>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</si>
  <si>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</si>
  <si>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</si>
  <si>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</si>
  <si>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</si>
  <si>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</si>
  <si>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</si>
  <si>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</si>
  <si>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</si>
  <si>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</si>
  <si>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</si>
  <si>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</si>
  <si>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</si>
  <si>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</si>
  <si>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</si>
  <si>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</si>
  <si>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</si>
  <si>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</si>
  <si>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</si>
  <si>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</si>
  <si>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</si>
  <si>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</si>
  <si>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</si>
  <si>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</si>
  <si>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</si>
  <si>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</si>
  <si>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</si>
  <si>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</si>
  <si>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</si>
  <si>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</si>
  <si>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</si>
  <si>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</si>
  <si>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</si>
  <si>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</si>
  <si>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</si>
  <si>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</si>
  <si>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</si>
  <si>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</si>
  <si>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</si>
  <si>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</si>
  <si>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</si>
  <si>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</si>
  <si>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</si>
  <si>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</si>
  <si>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</si>
  <si>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</si>
  <si>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</si>
  <si>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</si>
  <si>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</si>
  <si>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</si>
  <si>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</si>
  <si>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</si>
  <si>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</si>
  <si>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</si>
  <si>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</si>
  <si>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</si>
  <si>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</si>
  <si>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</si>
  <si>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</si>
  <si>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</si>
  <si>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</si>
  <si>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</si>
  <si>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</si>
  <si>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</si>
  <si>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</si>
  <si>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</si>
  <si>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</si>
  <si>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</si>
  <si>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</si>
  <si>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</si>
  <si>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</si>
  <si>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</si>
  <si>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</si>
  <si>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</si>
  <si>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</si>
  <si>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</si>
  <si>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</si>
  <si>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</si>
  <si>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</si>
  <si>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</si>
  <si>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</si>
  <si>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</si>
  <si>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</si>
  <si>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</si>
  <si>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</si>
  <si>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</si>
  <si>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</si>
  <si>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</si>
  <si>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</si>
  <si>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</si>
  <si>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</si>
  <si>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</si>
  <si>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</si>
  <si>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</si>
  <si>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</si>
  <si>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</si>
  <si>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</si>
  <si>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</si>
  <si>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</si>
  <si>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</si>
  <si>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</si>
  <si>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</si>
  <si>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</si>
  <si>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</si>
  <si>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</si>
  <si>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</si>
  <si>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</si>
  <si>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</si>
  <si>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</si>
  <si>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</si>
  <si>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</si>
  <si>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</si>
  <si>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</si>
  <si>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</si>
  <si>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</si>
  <si>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</si>
  <si>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</si>
  <si>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</si>
  <si>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</si>
  <si>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</si>
  <si>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</si>
  <si>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</si>
  <si>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</si>
  <si>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</si>
  <si>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</si>
  <si>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</si>
  <si>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</si>
  <si>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</si>
  <si>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</si>
  <si>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</si>
  <si>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</si>
  <si>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</si>
  <si>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</si>
  <si>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</si>
  <si>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</si>
  <si>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</si>
  <si>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</si>
  <si>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</si>
  <si>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</si>
  <si>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</si>
  <si>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</si>
  <si>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</si>
  <si>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</si>
  <si>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</si>
  <si>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</si>
  <si>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</si>
  <si>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</si>
  <si>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</si>
  <si>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</si>
  <si>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</si>
  <si>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</si>
  <si>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</si>
  <si>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</si>
  <si>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</si>
  <si>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</si>
  <si>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</si>
  <si>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</si>
  <si>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</si>
  <si>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</si>
  <si>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</si>
  <si>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</si>
  <si>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</si>
  <si>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</si>
  <si>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</si>
  <si>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</si>
  <si>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</si>
  <si>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</si>
  <si>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</si>
  <si>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</si>
  <si>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</si>
  <si>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</si>
  <si>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</si>
  <si>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</si>
  <si>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</si>
  <si>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</si>
  <si>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</si>
  <si>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</si>
  <si>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</si>
  <si>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</si>
  <si>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</si>
  <si>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</si>
  <si>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</si>
  <si>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</si>
  <si>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</si>
  <si>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</si>
  <si>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</si>
  <si>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</si>
  <si>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</si>
  <si>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</si>
  <si>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</si>
  <si>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</si>
  <si>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</si>
  <si>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</si>
  <si>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</si>
  <si>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</si>
  <si>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</si>
  <si>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</si>
  <si>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</si>
  <si>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</si>
  <si>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</si>
  <si>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</si>
  <si>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</si>
  <si>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</si>
  <si>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</si>
  <si>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</si>
  <si>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</si>
  <si>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</si>
  <si>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</si>
  <si>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</si>
  <si>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</si>
  <si>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</si>
  <si>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</si>
  <si>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</si>
  <si>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</si>
  <si>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</si>
  <si>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</si>
  <si>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</si>
  <si>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</si>
  <si>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</si>
  <si>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</si>
  <si>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</si>
  <si>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</si>
  <si>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</si>
  <si>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</si>
  <si>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</si>
  <si>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</si>
  <si>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</si>
  <si>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</si>
  <si>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</si>
  <si>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</si>
  <si>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</si>
  <si>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</si>
  <si>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</si>
  <si>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</si>
  <si>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</si>
  <si>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</si>
  <si>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</si>
  <si>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</si>
  <si>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</si>
  <si>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</si>
  <si>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</si>
  <si>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</si>
  <si>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</si>
  <si>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</si>
  <si>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</si>
  <si>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</si>
  <si>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</si>
  <si>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</si>
  <si>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</si>
  <si>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</si>
  <si>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</si>
  <si>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</si>
  <si>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</si>
  <si>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</si>
  <si>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</si>
  <si>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</si>
  <si>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</si>
  <si>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</si>
  <si>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</si>
  <si>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</si>
  <si>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</si>
  <si>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</si>
  <si>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</si>
  <si>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</si>
  <si>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</si>
  <si>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</si>
  <si>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</si>
  <si>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</si>
  <si>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</si>
  <si>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</si>
  <si>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</si>
  <si>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</si>
  <si>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</si>
  <si>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</si>
  <si>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</si>
  <si>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</si>
  <si>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</si>
  <si>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</si>
  <si>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</si>
  <si>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</si>
  <si>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</si>
  <si>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</si>
  <si>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</si>
  <si>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</si>
  <si>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</si>
  <si>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</si>
  <si>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</si>
  <si>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</si>
  <si>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</si>
  <si>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</si>
  <si>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</si>
  <si>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</si>
  <si>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</si>
  <si>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</si>
  <si>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</si>
  <si>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</si>
  <si>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</si>
  <si>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</si>
  <si>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</si>
  <si>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</si>
  <si>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</si>
  <si>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</si>
  <si>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</si>
  <si>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</si>
  <si>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</si>
  <si>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</si>
  <si>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</si>
  <si>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</si>
  <si>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</si>
  <si>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</si>
  <si>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</si>
  <si>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</si>
  <si>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</si>
  <si>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</si>
  <si>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</si>
  <si>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</si>
  <si>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</si>
  <si>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</si>
  <si>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</si>
  <si>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</si>
  <si>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</si>
  <si>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</si>
  <si>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</si>
  <si>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</si>
  <si>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</si>
  <si>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</si>
  <si>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</si>
  <si>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</si>
  <si>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</si>
  <si>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</si>
  <si>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</si>
  <si>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</si>
  <si>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</si>
  <si>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</si>
  <si>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</si>
  <si>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</si>
  <si>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</si>
  <si>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</si>
  <si>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</si>
  <si>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</si>
  <si>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</si>
  <si>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</si>
  <si>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</si>
  <si>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</si>
  <si>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</si>
  <si>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</si>
  <si>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</si>
  <si>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</si>
  <si>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</si>
  <si>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</si>
  <si>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</si>
  <si>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</si>
  <si>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</si>
  <si>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</si>
  <si>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</si>
  <si>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</si>
  <si>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</si>
  <si>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</si>
  <si>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</si>
  <si>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</si>
  <si>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</si>
  <si>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</si>
  <si>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</si>
  <si>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</si>
  <si>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</si>
  <si>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</si>
  <si>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</si>
  <si>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</si>
  <si>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</si>
  <si>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</si>
  <si>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</si>
  <si>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</si>
  <si>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</si>
  <si>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2억원의 대출 원리금(이자)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</si>
  <si>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</si>
  <si>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</si>
  <si>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</si>
  <si>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A.무형자산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</si>
  <si>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</si>
  <si>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</si>
  <si>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</si>
  <si>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임대업 세금 3.3%기준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</si>
  <si>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</si>
  <si>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</si>
  <si>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</si>
  <si>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</si>
  <si>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</si>
  <si>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</si>
  <si>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</si>
  <si>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</si>
  <si>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연말정산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</si>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</sst>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26536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huk0377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0" zoomScale="80" zoomScaleNormal="80" workbookViewId="0">
      <selection activeCell="B35" sqref="B35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5654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3" t="s">
        <v>129</v>
      </c>
      <c r="I1" s="223"/>
      <c r="J1" s="223"/>
      <c r="K1" s="223"/>
      <c r="L1" s="22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7" t="s">
        <v>125</v>
      </c>
      <c r="I2" s="218"/>
      <c r="J2" s="218"/>
      <c r="K2" s="218"/>
      <c r="L2" s="219"/>
    </row>
    <row r="3" spans="2:12">
      <c r="B3" s="22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7"/>
      <c r="I3" s="218"/>
      <c r="J3" s="218"/>
      <c r="K3" s="218"/>
      <c r="L3" s="219"/>
    </row>
    <row r="4" spans="2:12">
      <c r="B4" s="221"/>
      <c r="C4" s="24" t="s">
        <v>122</v>
      </c>
      <c r="D4" s="24"/>
      <c r="E4" s="24"/>
      <c r="F4" s="24"/>
      <c r="G4" s="24" t="s">
        <v>121</v>
      </c>
      <c r="H4" s="217"/>
      <c r="I4" s="218"/>
      <c r="J4" s="218"/>
      <c r="K4" s="218"/>
      <c r="L4" s="219"/>
    </row>
    <row r="5" spans="2:12">
      <c r="B5" s="222"/>
      <c r="C5" s="24"/>
      <c r="D5" s="24"/>
      <c r="E5" s="24" t="s">
        <v>120</v>
      </c>
      <c r="F5" s="24"/>
      <c r="G5" s="24">
        <v>707266</v>
      </c>
      <c r="H5" s="217"/>
      <c r="I5" s="218"/>
      <c r="J5" s="218"/>
      <c r="K5" s="218"/>
      <c r="L5" s="219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7"/>
      <c r="I6" s="218"/>
      <c r="J6" s="218"/>
      <c r="K6" s="218"/>
      <c r="L6" s="219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7"/>
      <c r="I7" s="218"/>
      <c r="J7" s="218"/>
      <c r="K7" s="218"/>
      <c r="L7" s="219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7"/>
      <c r="I8" s="218"/>
      <c r="J8" s="218"/>
      <c r="K8" s="218"/>
      <c r="L8" s="219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7"/>
      <c r="I9" s="218"/>
      <c r="J9" s="218"/>
      <c r="K9" s="218"/>
      <c r="L9" s="219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7"/>
      <c r="I10" s="218"/>
      <c r="J10" s="218"/>
      <c r="K10" s="218"/>
      <c r="L10" s="219"/>
    </row>
    <row r="11" spans="2:12">
      <c r="B11" s="24"/>
      <c r="C11" s="24"/>
      <c r="D11" s="24"/>
      <c r="E11" s="24"/>
      <c r="F11" s="24"/>
      <c r="G11" s="24"/>
      <c r="H11" s="217"/>
      <c r="I11" s="218"/>
      <c r="J11" s="218"/>
      <c r="K11" s="218"/>
      <c r="L11" s="219"/>
    </row>
    <row r="12" spans="2:12">
      <c r="B12" s="24"/>
      <c r="C12" s="24"/>
      <c r="D12" s="24"/>
      <c r="E12" s="24"/>
      <c r="F12" s="24"/>
      <c r="G12" s="24"/>
      <c r="H12" s="217"/>
      <c r="I12" s="218"/>
      <c r="J12" s="218"/>
      <c r="K12" s="218"/>
      <c r="L12" s="219"/>
    </row>
    <row r="13" spans="2:12">
      <c r="B13" s="24"/>
      <c r="C13" s="24"/>
      <c r="D13" s="24"/>
      <c r="E13" s="24"/>
      <c r="F13" s="24"/>
      <c r="G13" s="24"/>
      <c r="H13" s="217"/>
      <c r="I13" s="218"/>
      <c r="J13" s="218"/>
      <c r="K13" s="218"/>
      <c r="L13" s="219"/>
    </row>
    <row r="14" spans="2:12">
      <c r="B14" s="24"/>
      <c r="C14" s="24"/>
      <c r="D14" s="24"/>
      <c r="E14" s="24"/>
      <c r="F14" s="24"/>
      <c r="G14" s="24"/>
      <c r="H14" s="217"/>
      <c r="I14" s="218"/>
      <c r="J14" s="218"/>
      <c r="K14" s="218"/>
      <c r="L14" s="219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5661</v>
      </c>
      <c r="C26" s="213" t="s">
        <v>5662</v>
      </c>
      <c r="D26" s="212" t="s">
        <v>5663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C6" sqref="C6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30000</v>
      </c>
      <c r="B3" s="130" t="s">
        <v>342</v>
      </c>
      <c r="C3" s="132">
        <v>2</v>
      </c>
      <c r="D3" s="130">
        <f>A3*C3</f>
        <v>60000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10000</v>
      </c>
      <c r="B4" s="82" t="s">
        <v>347</v>
      </c>
      <c r="C4" s="133">
        <v>0</v>
      </c>
      <c r="D4" s="82">
        <f t="shared" ref="D4:D13" si="0">A4*C4</f>
        <v>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5000</v>
      </c>
      <c r="B5" s="83" t="s">
        <v>348</v>
      </c>
      <c r="C5" s="133">
        <v>12</v>
      </c>
      <c r="D5" s="83">
        <f t="shared" si="0"/>
        <v>60000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0</v>
      </c>
      <c r="D10" s="128">
        <f t="shared" si="0"/>
        <v>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f>A18</f>
        <v>80000</v>
      </c>
      <c r="B12" s="125" t="s">
        <v>351</v>
      </c>
      <c r="C12" s="125">
        <f>C3</f>
        <v>2</v>
      </c>
      <c r="D12" s="125">
        <f t="shared" si="0"/>
        <v>160000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320000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352000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2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80000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320000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352000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5659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2</v>
      </c>
      <c r="I44" s="130">
        <f>F44*H44</f>
        <v>60000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0</v>
      </c>
      <c r="I45" s="82">
        <f t="shared" ref="I45:I52" si="4">F45*H45</f>
        <v>0</v>
      </c>
    </row>
    <row r="46" spans="1:14">
      <c r="F46" s="83">
        <f>B43</f>
        <v>1141.25</v>
      </c>
      <c r="G46" s="83" t="s">
        <v>348</v>
      </c>
      <c r="H46" s="133">
        <f>C5</f>
        <v>12</v>
      </c>
      <c r="I46" s="83">
        <f t="shared" si="4"/>
        <v>13695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0</v>
      </c>
      <c r="I49" s="128">
        <f t="shared" si="4"/>
        <v>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2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113695</v>
      </c>
    </row>
    <row r="55" spans="6:9">
      <c r="F55" s="1"/>
      <c r="G55" s="119" t="s">
        <v>360</v>
      </c>
      <c r="H55" s="129" t="s">
        <v>357</v>
      </c>
      <c r="I55" s="129">
        <f>I54*1.1</f>
        <v>125064.50000000001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workbookViewId="0">
      <selection activeCell="H14" sqref="H14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J6" sqref="J6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topLeftCell="S1" zoomScale="80" zoomScaleNormal="80" workbookViewId="0">
      <pane ySplit="1" topLeftCell="A2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4" sqref="B4"/>
    </sheetView>
  </sheetViews>
  <sheetFormatPr defaultRowHeight="16.5"/>
  <cols>
    <col min="2" max="2" width="13.125" bestFit="1" customWidth="1"/>
  </cols>
  <sheetData>
    <row r="2" spans="2:3">
      <c r="B2" t="s">
        <v>5547</v>
      </c>
      <c r="C2">
        <v>36500</v>
      </c>
    </row>
    <row r="3" spans="2:3">
      <c r="B3" t="s">
        <v>5548</v>
      </c>
      <c r="C3">
        <v>49800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topLeftCell="R1" zoomScale="70" zoomScaleNormal="70" workbookViewId="0">
      <pane ySplit="1" topLeftCell="A2" activePane="bottomLeft" state="frozen"/>
      <selection pane="bottomLeft" activeCell="X32" sqref="X32:X3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topLeftCell="N1" zoomScale="70" zoomScaleNormal="70" workbookViewId="0">
      <pane ySplit="1" topLeftCell="A2" activePane="bottomLeft" state="frozen"/>
      <selection pane="bottomLeft" activeCell="A44" sqref="A44:B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20" activePane="bottomLeft" state="frozen"/>
      <selection pane="bottomLeft" activeCell="F52" sqref="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5656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tabSelected="1" zoomScale="70" zoomScaleNormal="70" workbookViewId="0">
      <pane ySplit="1" topLeftCell="A26" activePane="bottomLeft" state="frozen"/>
      <selection pane="bottomLeft" activeCell="I46" sqref="I46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5667</v>
      </c>
      <c r="I26" s="192"/>
      <c r="J26" s="192"/>
      <c r="K26" s="192" t="s">
        <v>5664</v>
      </c>
      <c r="L26" s="188"/>
      <c r="M26" s="188"/>
      <c r="N26" s="188"/>
      <c r="O26" s="188"/>
      <c r="P26" s="188" t="s">
        <v>5665</v>
      </c>
      <c r="Q26" s="188" t="s">
        <v>5666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88"/>
      <c r="AB26" s="188"/>
      <c r="AC26" s="188"/>
      <c r="AD26" s="188"/>
      <c r="AE26" s="192"/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5565000</v>
      </c>
      <c r="C32" s="13"/>
      <c r="I32" s="151"/>
      <c r="U32" s="124" t="s">
        <v>329</v>
      </c>
      <c r="V32" s="108" t="s">
        <v>339</v>
      </c>
      <c r="W32" s="1"/>
      <c r="Y32" s="93" t="s">
        <v>5671</v>
      </c>
      <c r="Z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4419100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4419100</v>
      </c>
      <c r="C34" s="15">
        <f>B34*0.1</f>
        <v>441910</v>
      </c>
      <c r="I34" s="151"/>
      <c r="U34" s="163" t="s">
        <v>5673</v>
      </c>
      <c r="V34" s="108" t="s">
        <v>340</v>
      </c>
      <c r="W34" s="1"/>
      <c r="X34" s="1"/>
      <c r="Y34" s="93" t="s">
        <v>5672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9984100</v>
      </c>
      <c r="C35" s="15">
        <f>B35*0.1</f>
        <v>998410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5706100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-4278000</v>
      </c>
      <c r="C37" s="9"/>
      <c r="E37" s="9"/>
      <c r="M37" s="1">
        <v>24</v>
      </c>
      <c r="N37" s="1">
        <v>14990</v>
      </c>
      <c r="O37" s="193"/>
      <c r="AE37" s="9"/>
    </row>
    <row r="38" spans="1:31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1" ht="18" thickBot="1">
      <c r="A39" s="88" t="s">
        <v>193</v>
      </c>
      <c r="B39" s="89">
        <f>(110000+SUM(B5:AF5)+SUM(B8:AF8))+300000+300000+300000+240000+50000+300000+100000+50000+300000+180000+300000-14000</f>
        <v>288000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1" ht="18" thickBot="1">
      <c r="A40" s="86" t="s">
        <v>197</v>
      </c>
      <c r="B40" s="87">
        <f>SUM(B4:AF4)-135460-300000-50000-300000-100000-50000-300000-166000-300000</f>
        <v>1813540</v>
      </c>
      <c r="C40" s="7"/>
      <c r="D40" s="115">
        <f>(C39/30)*1800</f>
        <v>0</v>
      </c>
      <c r="F40" s="9"/>
      <c r="P40" s="9"/>
      <c r="R40" s="9"/>
      <c r="AE40" s="9"/>
    </row>
    <row r="41" spans="1:31">
      <c r="C41" s="114" t="s">
        <v>314</v>
      </c>
      <c r="G41" s="9"/>
      <c r="P41" s="9"/>
      <c r="R41" s="9"/>
      <c r="AE41" s="9"/>
    </row>
    <row r="42" spans="1:31">
      <c r="A42" s="80" t="s">
        <v>230</v>
      </c>
      <c r="B42" s="81">
        <f>SUM(B7:AF7)</f>
        <v>5706100</v>
      </c>
      <c r="P42" s="9"/>
      <c r="R42" s="9"/>
      <c r="AE42" s="9"/>
    </row>
    <row r="43" spans="1:31" ht="17.25" thickBot="1">
      <c r="A43" s="84" t="s">
        <v>231</v>
      </c>
      <c r="B43" s="85">
        <f>B33+B39+B40</f>
        <v>6520640</v>
      </c>
      <c r="P43" s="9"/>
      <c r="R43" s="9"/>
      <c r="AE43" s="9"/>
    </row>
    <row r="44" spans="1:31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1">
      <c r="A45" s="1" t="s">
        <v>5536</v>
      </c>
      <c r="B45" s="9">
        <v>659210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1">
      <c r="E48" s="151" t="s">
        <v>5553</v>
      </c>
      <c r="F48" s="9">
        <f>B34</f>
        <v>4419100</v>
      </c>
      <c r="G48" s="1" t="s">
        <v>5541</v>
      </c>
      <c r="H48" s="15">
        <f>B34-(B34*0.005)</f>
        <v>4397004.5</v>
      </c>
      <c r="Y48" s="9"/>
      <c r="AE48" s="9"/>
    </row>
    <row r="49" spans="4:31">
      <c r="E49" s="155" t="s">
        <v>5668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9984100</v>
      </c>
      <c r="Y50" s="9"/>
      <c r="AE50" s="9"/>
    </row>
    <row r="51" spans="4:31">
      <c r="E51" s="155" t="s">
        <v>5539</v>
      </c>
      <c r="F51" s="9">
        <f>C35</f>
        <v>998410</v>
      </c>
      <c r="Y51" s="9"/>
      <c r="AE51" s="9"/>
    </row>
    <row r="52" spans="4:31">
      <c r="E52" s="155" t="s">
        <v>5491</v>
      </c>
      <c r="F52" s="9">
        <f>F48-F49-F51</f>
        <v>1261480</v>
      </c>
      <c r="G52" s="1" t="s">
        <v>5541</v>
      </c>
      <c r="H52" s="9">
        <f>H48-F49-F51</f>
        <v>1239384.5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1666000</v>
      </c>
      <c r="I59" s="158">
        <f>SUM(AA6:AF6)</f>
        <v>0</v>
      </c>
      <c r="J59" s="171"/>
      <c r="K59" s="166" t="s">
        <v>5655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950000</v>
      </c>
      <c r="I60" s="158">
        <f>SUM(AA7:AF7)</f>
        <v>0</v>
      </c>
      <c r="J60" s="94"/>
      <c r="K60" s="166" t="s">
        <v>5670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9984100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1996820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5706100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1141220</v>
      </c>
    </row>
    <row r="66" spans="5:9" ht="17.25" thickTop="1">
      <c r="H66" s="97"/>
      <c r="I66" s="160"/>
    </row>
    <row r="76" spans="5:9">
      <c r="E76" s="1" t="s">
        <v>5669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1776790</v>
      </c>
      <c r="B83" s="9">
        <f>A83+C35</f>
        <v>2775200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D13" sqref="D13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5637</v>
      </c>
      <c r="C2" s="201" t="s">
        <v>358</v>
      </c>
      <c r="D2" s="201" t="s">
        <v>5648</v>
      </c>
      <c r="E2" s="201" t="s">
        <v>5650</v>
      </c>
      <c r="F2" s="201" t="s">
        <v>5651</v>
      </c>
      <c r="G2" s="211" t="s">
        <v>5649</v>
      </c>
      <c r="H2" s="211" t="s">
        <v>5653</v>
      </c>
      <c r="I2" s="211" t="s">
        <v>5652</v>
      </c>
    </row>
    <row r="3" spans="2:9">
      <c r="B3" t="s">
        <v>5638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5639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5640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5641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5642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5643</v>
      </c>
      <c r="C8" s="201">
        <f>'12월 매출'!B34</f>
        <v>4419100</v>
      </c>
      <c r="D8" s="201">
        <f>'12월 매출'!B32</f>
        <v>5565000</v>
      </c>
      <c r="E8" s="201">
        <f t="shared" si="0"/>
        <v>9984100</v>
      </c>
      <c r="F8" s="201">
        <f>-'12월 매출'!B47</f>
        <v>-2159210</v>
      </c>
      <c r="G8" s="201">
        <f>'12월 매출'!B37</f>
        <v>-4278000</v>
      </c>
      <c r="H8" s="201">
        <f>-'12월 매출'!B44</f>
        <v>-771690</v>
      </c>
      <c r="I8" s="201">
        <f t="shared" si="1"/>
        <v>2775200</v>
      </c>
    </row>
    <row r="9" spans="2:9">
      <c r="B9" t="s">
        <v>5644</v>
      </c>
      <c r="C9" s="201">
        <f>SUM(C3:C8)</f>
        <v>36806780</v>
      </c>
      <c r="D9" s="201">
        <f>SUM(D3:D8)</f>
        <v>53971500</v>
      </c>
      <c r="E9" s="201">
        <f t="shared" si="0"/>
        <v>90778280</v>
      </c>
      <c r="F9" s="201">
        <f>SUM(F3:F8)</f>
        <v>-12976670</v>
      </c>
      <c r="G9" s="201">
        <f>SUM(G3:G8)</f>
        <v>-39107000</v>
      </c>
      <c r="H9" s="201">
        <f>SUM(H3:H8)</f>
        <v>-4327400</v>
      </c>
      <c r="I9" s="201">
        <f t="shared" si="1"/>
        <v>34367210</v>
      </c>
    </row>
    <row r="13" spans="2:9">
      <c r="B13" s="210" t="s">
        <v>5647</v>
      </c>
      <c r="C13" s="201">
        <f>C9*1.5%</f>
        <v>552101.69999999995</v>
      </c>
    </row>
    <row r="14" spans="2:9">
      <c r="B14" t="s">
        <v>5645</v>
      </c>
      <c r="C14" s="201">
        <f>C9*3.3%</f>
        <v>1214623.74</v>
      </c>
    </row>
    <row r="15" spans="2:9">
      <c r="B15" t="s">
        <v>5646</v>
      </c>
      <c r="C15" s="201">
        <f>C9*10%</f>
        <v>3680678</v>
      </c>
    </row>
    <row r="76" spans="6:6">
      <c r="F76" s="201" t="s">
        <v>5660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6"/>
  <sheetViews>
    <sheetView workbookViewId="0">
      <selection activeCell="B46" sqref="B46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5631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5630</v>
      </c>
      <c r="B11" s="205"/>
    </row>
    <row r="12" spans="1:2">
      <c r="A12" s="208" t="s">
        <v>5612</v>
      </c>
      <c r="B12" s="209">
        <f>'12월 매출'!B39</f>
        <v>288000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1878826</v>
      </c>
    </row>
    <row r="19" spans="1:2">
      <c r="A19" s="204" t="s">
        <v>5628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5629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5633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5634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5636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5632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5627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" t="s">
        <v>5635</v>
      </c>
      <c r="B45" s="9">
        <f>B44*3.3%</f>
        <v>165000</v>
      </c>
    </row>
    <row r="46" spans="1:2">
      <c r="A46" s="122" t="s">
        <v>5625</v>
      </c>
      <c r="B46" s="123">
        <f>B44-B43-B45</f>
        <v>3535000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7월 매출</vt:lpstr>
      <vt:lpstr>8월 매출</vt:lpstr>
      <vt:lpstr>9월 매출</vt:lpstr>
      <vt:lpstr>10월 매출</vt:lpstr>
      <vt:lpstr>11월 매출</vt:lpstr>
      <vt:lpstr>12월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</vt:lpstr>
      <vt:lpstr>IP추적</vt:lpstr>
      <vt:lpstr>블록체인(삼성)</vt:lpstr>
      <vt:lpstr>양주가격</vt:lpstr>
      <vt:lpstr>블랙리스트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2022-12-24T18:54:47Z</dcterms:modified>
</cp:coreProperties>
</file>