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35"/>
  </bookViews>
  <sheets>
    <sheet name="2022년" sheetId="1" r:id="rId1"/>
    <sheet name="2023년" sheetId="5" r:id="rId2"/>
    <sheet name="Sheet4" sheetId="4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0" i="1" l="1"/>
  <c r="BA60" i="1" l="1"/>
  <c r="BA59" i="1"/>
  <c r="BB52" i="1"/>
  <c r="BA52" i="1" l="1"/>
  <c r="BA54" i="1" s="1"/>
  <c r="BB53" i="1" s="1"/>
  <c r="R85" i="5"/>
  <c r="R81" i="5"/>
  <c r="R77" i="5"/>
  <c r="Q73" i="5"/>
  <c r="R73" i="5" s="1"/>
  <c r="L73" i="5"/>
  <c r="L67" i="5"/>
  <c r="L64" i="5"/>
  <c r="L66" i="5" s="1"/>
  <c r="W63" i="5"/>
  <c r="V73" i="5" s="1"/>
  <c r="V77" i="5" s="1"/>
  <c r="V63" i="5"/>
  <c r="V65" i="5" s="1"/>
  <c r="AX58" i="5"/>
  <c r="AX59" i="5" s="1"/>
  <c r="AT57" i="5"/>
  <c r="AC57" i="5"/>
  <c r="AC59" i="5" s="1"/>
  <c r="AY53" i="5"/>
  <c r="AX52" i="5"/>
  <c r="AT52" i="5"/>
  <c r="AX51" i="5"/>
  <c r="AX53" i="5" s="1"/>
  <c r="AZ53" i="5" s="1"/>
  <c r="AS49" i="5"/>
  <c r="AS51" i="5" s="1"/>
  <c r="AA46" i="5"/>
  <c r="AA54" i="5" s="1"/>
  <c r="AA56" i="5" s="1"/>
  <c r="H45" i="5"/>
  <c r="AO42" i="5"/>
  <c r="AO47" i="5" s="1"/>
  <c r="AO39" i="5"/>
  <c r="AN39" i="5"/>
  <c r="AN41" i="5" s="1"/>
  <c r="AP41" i="5" s="1"/>
  <c r="AD37" i="5"/>
  <c r="E35" i="5"/>
  <c r="E37" i="5" s="1"/>
  <c r="H33" i="5"/>
  <c r="H35" i="5" s="1"/>
  <c r="AG26" i="5"/>
  <c r="AG28" i="5" s="1"/>
  <c r="AH28" i="5" s="1"/>
  <c r="AH35" i="5" s="1"/>
  <c r="AH41" i="5" s="1"/>
  <c r="B25" i="5"/>
  <c r="B27" i="5" s="1"/>
  <c r="M73" i="5" l="1"/>
  <c r="Q75" i="5"/>
  <c r="AI26" i="5"/>
  <c r="X63" i="5"/>
  <c r="AY54" i="1"/>
  <c r="AY53" i="1"/>
  <c r="AX59" i="1"/>
  <c r="AX58" i="1"/>
  <c r="AT57" i="1"/>
  <c r="AX52" i="1"/>
  <c r="AX51" i="1"/>
  <c r="AX53" i="1" l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<sst xmlns="http://schemas.openxmlformats.org/spreadsheetml/2006/main" count="460" uniqueCount="203">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</sst>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6"/>
  <sheetViews>
    <sheetView tabSelected="1" zoomScale="85" zoomScaleNormal="85" workbookViewId="0">
      <selection activeCell="L28" sqref="L28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</cols>
  <sheetData>
    <row r="1" spans="1:5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199</v>
      </c>
      <c r="BA1" s="21"/>
    </row>
    <row r="2" spans="1:5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</row>
    <row r="3" spans="1:5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</row>
    <row r="4" spans="1:5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</row>
    <row r="5" spans="1:5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</row>
    <row r="6" spans="1:5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</row>
    <row r="7" spans="1:5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</row>
    <row r="8" spans="1:5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</row>
    <row r="9" spans="1:5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</row>
    <row r="10" spans="1:5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</row>
    <row r="11" spans="1:5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</row>
    <row r="12" spans="1:5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</row>
    <row r="13" spans="1:5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</row>
    <row r="14" spans="1:5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</row>
    <row r="15" spans="1:5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</row>
    <row r="16" spans="1:5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</row>
    <row r="17" spans="1:5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</row>
    <row r="18" spans="1:5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</row>
    <row r="19" spans="1:5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</row>
    <row r="20" spans="1:5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</row>
    <row r="21" spans="1:5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  <c r="AW21" s="6">
        <v>44885</v>
      </c>
      <c r="AX21" s="21">
        <v>9900</v>
      </c>
      <c r="AZ21" s="6">
        <v>45276</v>
      </c>
      <c r="BA21" s="21">
        <v>2000</v>
      </c>
    </row>
    <row r="22" spans="1:5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</row>
    <row r="23" spans="1:5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</row>
    <row r="24" spans="1:5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</row>
    <row r="25" spans="1:5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</row>
    <row r="26" spans="1:5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</row>
    <row r="27" spans="1:5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</row>
    <row r="28" spans="1:5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</row>
    <row r="29" spans="1:5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</row>
    <row r="30" spans="1:5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</row>
    <row r="31" spans="1:5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</row>
    <row r="32" spans="1:5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</row>
    <row r="33" spans="4:5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</row>
    <row r="34" spans="4:5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</row>
    <row r="35" spans="4:5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</row>
    <row r="36" spans="4:5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</row>
    <row r="37" spans="4:5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</row>
    <row r="38" spans="4:5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</row>
    <row r="39" spans="4:5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</row>
    <row r="40" spans="4:5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</row>
    <row r="41" spans="4:5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</row>
    <row r="42" spans="4:5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</row>
    <row r="43" spans="4:5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</row>
    <row r="44" spans="4:5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</row>
    <row r="45" spans="4:5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188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</row>
    <row r="46" spans="4:5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</row>
    <row r="47" spans="4:5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186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</row>
    <row r="48" spans="4:5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  <c r="AW48" s="5" t="s">
        <v>194</v>
      </c>
      <c r="AX48" s="21"/>
      <c r="AZ48" s="41" t="s">
        <v>184</v>
      </c>
      <c r="BA48" s="21">
        <v>89800</v>
      </c>
    </row>
    <row r="49" spans="11:58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  <c r="AW49" s="5" t="s">
        <v>189</v>
      </c>
      <c r="AX49" s="21" t="s">
        <v>186</v>
      </c>
      <c r="AZ49" s="5" t="s">
        <v>202</v>
      </c>
      <c r="BA49" s="21"/>
    </row>
    <row r="50" spans="11:58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  <c r="AW50" s="5" t="s">
        <v>190</v>
      </c>
      <c r="AX50" s="21">
        <v>323900</v>
      </c>
      <c r="AZ50" s="5" t="s">
        <v>200</v>
      </c>
      <c r="BA50" s="21" t="s">
        <v>169</v>
      </c>
      <c r="BF50">
        <f>360000+75000+20000</f>
        <v>455000</v>
      </c>
    </row>
    <row r="51" spans="11:58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  <c r="AW51" s="30" t="s">
        <v>170</v>
      </c>
      <c r="AX51" s="21">
        <f>SUM(AX2:AX50)</f>
        <v>1718093</v>
      </c>
      <c r="AZ51" s="5" t="s">
        <v>201</v>
      </c>
      <c r="BA51" s="21">
        <v>323900</v>
      </c>
    </row>
    <row r="52" spans="11:58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  <c r="AW52" s="32" t="s">
        <v>171</v>
      </c>
      <c r="AX52" s="21">
        <f>1129520+89800</f>
        <v>1219320</v>
      </c>
      <c r="AY52" t="s">
        <v>198</v>
      </c>
      <c r="AZ52" s="30" t="s">
        <v>170</v>
      </c>
      <c r="BA52" s="21">
        <f>SUM(BA2:BA51)</f>
        <v>1708233</v>
      </c>
      <c r="BB52">
        <f>4563700</f>
        <v>4563700</v>
      </c>
    </row>
    <row r="53" spans="11:58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  <c r="AW53" s="18" t="s">
        <v>174</v>
      </c>
      <c r="AX53" s="21">
        <f>SUM(AX51:AX52)</f>
        <v>2937413</v>
      </c>
      <c r="AY53">
        <f>4563700</f>
        <v>4563700</v>
      </c>
      <c r="AZ53" s="32" t="s">
        <v>171</v>
      </c>
      <c r="BA53" s="21">
        <v>1547890</v>
      </c>
      <c r="BB53" s="22">
        <f>BA54-BB52</f>
        <v>-1307577</v>
      </c>
    </row>
    <row r="54" spans="11:58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  <c r="AW54" s="5" t="s">
        <v>187</v>
      </c>
      <c r="AX54" s="21">
        <v>214800</v>
      </c>
      <c r="AY54" s="22">
        <f>AX53-AY53</f>
        <v>-1626287</v>
      </c>
      <c r="AZ54" s="18" t="s">
        <v>174</v>
      </c>
      <c r="BA54" s="21">
        <f>SUM(BA52:BA53)</f>
        <v>3256123</v>
      </c>
      <c r="BC54">
        <v>326</v>
      </c>
    </row>
    <row r="55" spans="11:58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  <c r="AW55" s="5" t="s">
        <v>172</v>
      </c>
      <c r="AX55" s="21">
        <v>509314</v>
      </c>
      <c r="AZ55" s="5" t="s">
        <v>187</v>
      </c>
      <c r="BA55" s="21">
        <v>0</v>
      </c>
      <c r="BB55">
        <v>20</v>
      </c>
    </row>
    <row r="56" spans="11:58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  <c r="AW56" s="5" t="s">
        <v>173</v>
      </c>
      <c r="AX56" s="21">
        <v>1140710</v>
      </c>
      <c r="AZ56" s="5" t="s">
        <v>172</v>
      </c>
      <c r="BA56" s="21">
        <v>1009910</v>
      </c>
      <c r="BB56">
        <v>20</v>
      </c>
    </row>
    <row r="57" spans="11:58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  <c r="AW57" s="5" t="s">
        <v>195</v>
      </c>
      <c r="AX57" s="40">
        <v>335964</v>
      </c>
      <c r="AZ57" s="5" t="s">
        <v>173</v>
      </c>
      <c r="BA57" s="21">
        <v>859534</v>
      </c>
    </row>
    <row r="58" spans="11:58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196</v>
      </c>
      <c r="AX58" s="40">
        <f>346012+1298</f>
        <v>347310</v>
      </c>
      <c r="AZ58" s="5" t="s">
        <v>195</v>
      </c>
      <c r="BA58" s="21">
        <v>335964</v>
      </c>
    </row>
    <row r="59" spans="11:58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197</v>
      </c>
      <c r="AX59" s="21">
        <f>SUM(AX54:AX58)</f>
        <v>2548098</v>
      </c>
      <c r="AZ59" s="5" t="s">
        <v>196</v>
      </c>
      <c r="BA59" s="40">
        <f>346012+1298</f>
        <v>347310</v>
      </c>
    </row>
    <row r="60" spans="11:58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193</v>
      </c>
      <c r="BA60" s="21">
        <f>SUM(BA55:BA59)</f>
        <v>2552718</v>
      </c>
    </row>
    <row r="61" spans="11:58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8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8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8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P1" zoomScale="85" zoomScaleNormal="85" workbookViewId="0">
      <selection activeCell="E18" sqref="E18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71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D3" s="6">
        <v>44598</v>
      </c>
      <c r="E3" s="5"/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D4" s="6">
        <v>44601</v>
      </c>
      <c r="E4" s="5"/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D5" s="6">
        <v>44601</v>
      </c>
      <c r="E5" s="5"/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D6" s="6">
        <v>44603</v>
      </c>
      <c r="E6" s="5"/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D7" s="6">
        <v>44615</v>
      </c>
      <c r="E7" s="5"/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160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  <c r="AW21" s="6">
        <v>44885</v>
      </c>
      <c r="AX21" s="21">
        <v>9900</v>
      </c>
    </row>
    <row r="22" spans="1:50" x14ac:dyDescent="0.3">
      <c r="A22" s="1">
        <v>44588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0</v>
      </c>
      <c r="D25" s="18" t="s">
        <v>8</v>
      </c>
      <c r="E25" s="18"/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159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1941983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161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169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161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169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  <c r="AW48" s="5" t="s">
        <v>161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  <c r="AW49" s="5" t="s">
        <v>189</v>
      </c>
      <c r="AX49" s="21" t="s">
        <v>169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  <c r="AW50" s="5" t="s">
        <v>190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  <c r="AW51" s="30" t="s">
        <v>170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  <c r="AW52" s="32" t="s">
        <v>171</v>
      </c>
      <c r="AX52" s="21">
        <f>1129520+89800</f>
        <v>1219320</v>
      </c>
      <c r="AY52" t="s">
        <v>198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  <c r="AW53" s="18" t="s">
        <v>174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  <c r="AW54" s="5" t="s">
        <v>187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  <c r="AW55" s="5" t="s">
        <v>172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  <c r="AW56" s="5" t="s">
        <v>173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  <c r="AW57" s="5" t="s">
        <v>195</v>
      </c>
      <c r="AX57" s="40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196</v>
      </c>
      <c r="AX58" s="40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193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37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37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36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36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37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14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54</v>
      </c>
      <c r="P78" s="13" t="s">
        <v>23</v>
      </c>
      <c r="Q78" s="13">
        <v>1003811</v>
      </c>
      <c r="S78" t="s">
        <v>60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60</v>
      </c>
    </row>
    <row r="81" spans="15:19" x14ac:dyDescent="0.3">
      <c r="O81" t="s">
        <v>37</v>
      </c>
      <c r="P81" s="12">
        <v>1200</v>
      </c>
      <c r="Q81" s="12">
        <v>335796</v>
      </c>
      <c r="R81">
        <f>SUM(Q76:Q82)</f>
        <v>5553329</v>
      </c>
      <c r="S81" t="s">
        <v>60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2022년</vt:lpstr>
      <vt:lpstr>2023년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2023-01-28T18:05:45Z</dcterms:modified>
</cp:coreProperties>
</file>