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040" windowHeight="6300"/>
  </bookViews>
  <sheets>
    <sheet name="7월 매출" sheetId="1" r:id="rId1"/>
    <sheet name="Sheet1" sheetId="5" r:id="rId2"/>
    <sheet name="정보" sheetId="2" r:id="rId3"/>
    <sheet name="계좌,카드" sheetId="3" r:id="rId4"/>
    <sheet name="아이디,비번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V7" i="1"/>
  <c r="B38" i="1" s="1"/>
  <c r="V14" i="1"/>
  <c r="D51" i="1"/>
  <c r="D52" i="1"/>
  <c r="U4" i="1"/>
  <c r="B31" i="1"/>
  <c r="B39" i="1"/>
  <c r="K47" i="1" l="1"/>
  <c r="U31" i="1"/>
  <c r="B30" i="1" l="1"/>
  <c r="B5" i="5" l="1"/>
  <c r="B7" i="5" s="1"/>
  <c r="B9" i="5" s="1"/>
  <c r="B11" i="5" s="1"/>
  <c r="B13" i="5" s="1"/>
  <c r="B15" i="5" s="1"/>
  <c r="B17" i="5" s="1"/>
  <c r="B19" i="5" s="1"/>
  <c r="B21" i="5" s="1"/>
  <c r="B23" i="5" s="1"/>
  <c r="B25" i="5" s="1"/>
  <c r="B27" i="5" s="1"/>
  <c r="B29" i="5" s="1"/>
  <c r="B31" i="5" s="1"/>
  <c r="B33" i="5" s="1"/>
  <c r="B35" i="5" s="1"/>
  <c r="B37" i="5" s="1"/>
  <c r="B39" i="5" s="1"/>
  <c r="B41" i="5" s="1"/>
  <c r="B43" i="5" s="1"/>
  <c r="B45" i="5" s="1"/>
  <c r="B47" i="5" s="1"/>
  <c r="B49" i="5" s="1"/>
  <c r="B51" i="5" s="1"/>
  <c r="B53" i="5" s="1"/>
  <c r="B55" i="5" s="1"/>
  <c r="B57" i="5" s="1"/>
  <c r="B59" i="5" s="1"/>
  <c r="B61" i="5" s="1"/>
  <c r="B63" i="5" s="1"/>
  <c r="B4" i="5"/>
  <c r="B6" i="5" s="1"/>
  <c r="B8" i="5" s="1"/>
  <c r="B10" i="5" s="1"/>
  <c r="B12" i="5" s="1"/>
  <c r="B14" i="5" s="1"/>
  <c r="B16" i="5" s="1"/>
  <c r="B18" i="5" s="1"/>
  <c r="B20" i="5" s="1"/>
  <c r="B22" i="5" s="1"/>
  <c r="B24" i="5" s="1"/>
  <c r="B26" i="5" s="1"/>
  <c r="B28" i="5" s="1"/>
  <c r="B30" i="5" s="1"/>
  <c r="B32" i="5" s="1"/>
  <c r="B34" i="5" s="1"/>
  <c r="B36" i="5" s="1"/>
  <c r="B38" i="5" s="1"/>
  <c r="B40" i="5" s="1"/>
  <c r="B42" i="5" s="1"/>
  <c r="B44" i="5" s="1"/>
  <c r="B46" i="5" s="1"/>
  <c r="B48" i="5" s="1"/>
  <c r="B50" i="5" s="1"/>
  <c r="B52" i="5" s="1"/>
  <c r="B54" i="5" s="1"/>
  <c r="B56" i="5" s="1"/>
  <c r="B58" i="5" s="1"/>
  <c r="B60" i="5" s="1"/>
  <c r="B62" i="5" s="1"/>
  <c r="S4" i="1" l="1"/>
  <c r="J14" i="1"/>
  <c r="E7" i="1"/>
  <c r="S7" i="1"/>
  <c r="J4" i="1"/>
  <c r="Q18" i="1"/>
  <c r="Q4" i="1"/>
  <c r="I4" i="1"/>
  <c r="J8" i="1"/>
  <c r="T7" i="1"/>
  <c r="B46" i="1" l="1"/>
  <c r="B6" i="1" l="1"/>
  <c r="L13" i="1" l="1"/>
  <c r="L14" i="1"/>
  <c r="K4" i="1" l="1"/>
  <c r="K16" i="1"/>
  <c r="K12" i="1"/>
  <c r="J5" i="1"/>
  <c r="J3" i="1"/>
  <c r="J16" i="1"/>
  <c r="I16" i="1" l="1"/>
  <c r="G7" i="1" l="1"/>
  <c r="G8" i="1"/>
  <c r="F3" i="1"/>
  <c r="D3" i="1" l="1"/>
  <c r="D5" i="1" s="1"/>
  <c r="B3" i="1"/>
  <c r="C3" i="1" l="1"/>
  <c r="C5" i="1" s="1"/>
  <c r="C12" i="1"/>
  <c r="C7" i="1" s="1"/>
  <c r="B7" i="1"/>
  <c r="B5" i="1"/>
  <c r="AG7" i="1"/>
  <c r="AF7" i="1"/>
  <c r="AE7" i="1"/>
  <c r="AD7" i="1"/>
  <c r="AC7" i="1"/>
  <c r="AB7" i="1"/>
  <c r="AA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G6" i="1" s="1"/>
  <c r="AF3" i="1"/>
  <c r="AF5" i="1" s="1"/>
  <c r="AE3" i="1"/>
  <c r="AE5" i="1" s="1"/>
  <c r="AE6" i="1" s="1"/>
  <c r="AD3" i="1"/>
  <c r="AD5" i="1" s="1"/>
  <c r="AD6" i="1" s="1"/>
  <c r="AC3" i="1"/>
  <c r="AC5" i="1" s="1"/>
  <c r="AB3" i="1"/>
  <c r="AB5" i="1" s="1"/>
  <c r="AA3" i="1"/>
  <c r="AA5" i="1" s="1"/>
  <c r="AA6" i="1" s="1"/>
  <c r="Z3" i="1"/>
  <c r="Z5" i="1" s="1"/>
  <c r="Y3" i="1"/>
  <c r="Y5" i="1" s="1"/>
  <c r="Y6" i="1" s="1"/>
  <c r="X3" i="1"/>
  <c r="X5" i="1" s="1"/>
  <c r="X6" i="1" s="1"/>
  <c r="W3" i="1"/>
  <c r="W5" i="1" s="1"/>
  <c r="V3" i="1"/>
  <c r="V5" i="1" s="1"/>
  <c r="U3" i="1"/>
  <c r="B32" i="1" s="1"/>
  <c r="T3" i="1"/>
  <c r="S3" i="1"/>
  <c r="S5" i="1" s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B42" i="1" l="1"/>
  <c r="U5" i="1"/>
  <c r="U6" i="1" s="1"/>
  <c r="B36" i="1"/>
  <c r="T5" i="1"/>
  <c r="B33" i="1"/>
  <c r="S6" i="1"/>
  <c r="R5" i="1"/>
  <c r="Q5" i="1"/>
  <c r="Q6" i="1" s="1"/>
  <c r="M5" i="1"/>
  <c r="N6" i="1"/>
  <c r="Z6" i="1"/>
  <c r="AF6" i="1"/>
  <c r="T6" i="1"/>
  <c r="L5" i="1"/>
  <c r="I6" i="1"/>
  <c r="J6" i="1"/>
  <c r="V6" i="1"/>
  <c r="K6" i="1"/>
  <c r="W6" i="1"/>
  <c r="AC6" i="1"/>
  <c r="C6" i="1"/>
  <c r="AB6" i="1"/>
  <c r="F6" i="1"/>
  <c r="E6" i="1"/>
  <c r="H5" i="1"/>
  <c r="G6" i="1"/>
  <c r="B34" i="1" l="1"/>
  <c r="R6" i="1"/>
  <c r="B41" i="1" s="1"/>
  <c r="M6" i="1"/>
  <c r="L6" i="1"/>
  <c r="H6" i="1"/>
  <c r="B37" i="1"/>
  <c r="B35" i="1" l="1"/>
</calcChain>
</file>

<file path=xl/sharedStrings.xml><?xml version="1.0" encoding="utf-8"?>
<sst xmlns="http://schemas.openxmlformats.org/spreadsheetml/2006/main" count="292" uniqueCount="258">
  <si>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</si>
  <si>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</si>
  <si>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</si>
  <si>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</si>
  <si>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</si>
  <si>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</si>
  <si>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</si>
  <si>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</si>
  <si>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</si>
  <si>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</si>
  <si>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</si>
  <si>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</si>
  <si>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</si>
  <si>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</si>
  <si>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</si>
  <si>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</si>
  <si>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</si>
  <si>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</si>
  <si>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</si>
  <si>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</si>
  <si>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</si>
  <si>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</si>
  <si>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</si>
  <si>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</si>
  <si>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</si>
  <si>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</si>
  <si>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</si>
  <si>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</si>
  <si>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</si>
  <si>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</si>
  <si>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</si>
  <si>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</si>
  <si>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</si>
  <si>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</si>
  <si>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</si>
  <si>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</si>
  <si>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</si>
  <si>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</si>
  <si>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</si>
  <si>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</si>
  <si>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</si>
  <si>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</si>
  <si>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</si>
  <si>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</si>
  <si>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</si>
  <si>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</si>
  <si>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</si>
  <si>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</si>
  <si>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</si>
  <si>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</si>
  <si>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</si>
  <si>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</si>
  <si>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</si>
  <si>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</si>
  <si>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</si>
  <si>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</si>
  <si>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</si>
  <si>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</si>
  <si>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</si>
  <si>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</si>
  <si>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</si>
  <si>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</si>
  <si>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</si>
  <si>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</si>
  <si>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</si>
  <si>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</si>
  <si>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</si>
  <si>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</si>
  <si>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</si>
  <si>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</si>
  <si>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</si>
  <si>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</si>
  <si>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</si>
  <si>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</si>
  <si>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</si>
  <si>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</si>
  <si>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</si>
  <si>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</si>
  <si>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</si>
  <si>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</si>
  <si>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</si>
  <si>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</si>
  <si>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</si>
  <si>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</si>
  <si>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</si>
  <si>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</si>
  <si>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</si>
  <si>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</si>
  <si>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</si>
  <si>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</si>
  <si>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</si>
  <si>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</si>
  <si>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</si>
  <si>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</si>
  <si>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</si>
  <si>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</si>
  <si>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</si>
  <si>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</si>
  <si>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</si>
  <si>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</si>
  <si>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</si>
  <si>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</si>
  <si>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</si>
  <si>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</si>
  <si>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</si>
  <si>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</si>
  <si>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</si>
  <si>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</si>
  <si>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</si>
  <si>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</si>
  <si>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</si>
  <si>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</si>
  <si>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</si>
  <si>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</si>
  <si>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</si>
  <si>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</si>
  <si>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</si>
  <si>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</si>
  <si>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</si>
  <si>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</si>
  <si>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</si>
  <si>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</si>
  <si>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</si>
  <si>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</si>
  <si>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</si>
  <si>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</si>
  <si>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</si>
  <si>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</si>
  <si>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</si>
  <si>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</si>
  <si>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</si>
  <si>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</si>
  <si>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</si>
  <si>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</si>
  <si>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</si>
  <si>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</si>
  <si>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</si>
  <si>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</si>
  <si>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</si>
  <si>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</si>
  <si>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</si>
  <si>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</si>
  <si>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</si>
  <si>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</si>
  <si>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</si>
  <si>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</si>
  <si>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</si>
  <si>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</si>
  <si>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</si>
  <si>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</si>
  <si>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</si>
  <si>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</si>
  <si>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</si>
  <si>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</si>
  <si>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</si>
  <si>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</si>
  <si>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</si>
  <si>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</si>
  <si>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</si>
  <si>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</si>
  <si>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</si>
  <si>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</si>
  <si>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</si>
  <si>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</si>
  <si>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</si>
  <si>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</si>
  <si>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</si>
  <si>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</si>
  <si>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</si>
  <si>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</si>
  <si>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</si>
  <si>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</si>
  <si>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</si>
  <si>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</si>
  <si>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</si>
  <si>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</si>
  <si>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</si>
  <si>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</si>
  <si>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</si>
  <si>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</si>
  <si>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</si>
  <si>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</si>
  <si>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</si>
  <si>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</si>
  <si>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</si>
  <si>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</si>
  <si>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</si>
  <si>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</si>
  <si>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</si>
  <si>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</si>
  <si>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구매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</si>
  <si>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</si>
  <si>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</si>
  <si>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</si>
  <si>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</si>
  <si>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</si>
  <si>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</si>
  <si>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</si>
  <si>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</si>
  <si>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</si>
  <si>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</si>
  <si>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</si>
  <si>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</si>
  <si>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</si>
  <si>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</si>
  <si>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</si>
  <si>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</si>
  <si>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</si>
  <si>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</si>
  <si>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</si>
  <si>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</si>
  <si>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</si>
  <si>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</si>
  <si>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</si>
  <si>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</si>
  <si>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</si>
  <si>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</si>
  <si>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</si>
  <si>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</si>
  <si>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</si>
  <si>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</si>
  <si>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</si>
  <si>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</si>
  <si>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</si>
  <si>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</si>
  <si>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</si>
  <si>
    <t>카드계산</t>
    <phoneticPr fontId="2" type="noConversion"/>
  </si>
  <si>
    <t>회사카드</t>
    <phoneticPr fontId="2" type="noConversion"/>
  </si>
  <si>
    <t>과일1</t>
    <phoneticPr fontId="2" type="noConversion"/>
  </si>
  <si>
    <t>NoShow
오전부터 비</t>
    <phoneticPr fontId="2" type="noConversion"/>
  </si>
  <si>
    <t>손님이미리 불러놓음 (공동)에서와서 계산은 티까지</t>
    <phoneticPr fontId="2" type="noConversion"/>
  </si>
  <si>
    <t>티빼고들어온매출</t>
    <phoneticPr fontId="2" type="noConversion"/>
  </si>
  <si>
    <t>현자본</t>
    <phoneticPr fontId="2" type="noConversion"/>
  </si>
  <si>
    <t>누적 총매출</t>
    <phoneticPr fontId="2" type="noConversion"/>
  </si>
  <si>
    <t>삼촌지인분 10만원내고 현욱팁 2만</t>
    <phoneticPr fontId="2" type="noConversion"/>
  </si>
  <si>
    <t>현욱팁 2만원</t>
    <phoneticPr fontId="2" type="noConversion"/>
  </si>
  <si>
    <t>현욱 3만 팁</t>
    <phoneticPr fontId="2" type="noConversion"/>
  </si>
  <si>
    <t>올현금, 현욱 계좌로 40,32만</t>
    <phoneticPr fontId="2" type="noConversion"/>
  </si>
  <si>
    <t>6월달 관리비</t>
    <phoneticPr fontId="2" type="noConversion"/>
  </si>
  <si>
    <t>2팀</t>
    <phoneticPr fontId="2" type="noConversion"/>
  </si>
  <si>
    <t>드럼 현금,1인 2시간</t>
    <phoneticPr fontId="2" type="noConversion"/>
  </si>
  <si>
    <t>가게세</t>
    <phoneticPr fontId="2" type="noConversion"/>
  </si>
  <si>
    <t>가게세,관리비 합계</t>
    <phoneticPr fontId="2" type="noConversion"/>
  </si>
  <si>
    <t>삼촌이 뺴준돈</t>
    <phoneticPr fontId="2" type="noConversion"/>
  </si>
  <si>
    <t>현찰 총 매출</t>
    <phoneticPr fontId="2" type="noConversion"/>
  </si>
  <si>
    <t>지출</t>
    <phoneticPr fontId="2" type="noConversion"/>
  </si>
  <si>
    <t>(가게세 관리비 포함)</t>
    <phoneticPr fontId="2" type="noConversion"/>
  </si>
  <si>
    <t>32만 현욱계좌로 입금</t>
    <phoneticPr fontId="2" type="noConversion"/>
  </si>
  <si>
    <t>삼촌 150만원 카드매출</t>
    <phoneticPr fontId="2" type="noConversion"/>
  </si>
  <si>
    <t>카드</t>
  </si>
  <si>
    <t>현찰</t>
  </si>
  <si>
    <t>수입</t>
    <phoneticPr fontId="2" type="noConversion"/>
  </si>
  <si>
    <t>카드매출현금인출 후 잔금</t>
    <phoneticPr fontId="2" type="noConversion"/>
  </si>
  <si>
    <t>(코스트코)현욱구매</t>
    <phoneticPr fontId="2" type="noConversion"/>
  </si>
  <si>
    <t>(코스트코)주류 구매</t>
    <phoneticPr fontId="2" type="noConversion"/>
  </si>
  <si>
    <t>2022-07-19카카오입금</t>
    <phoneticPr fontId="2" type="noConversion"/>
  </si>
  <si>
    <t>1시간 놀고 20분 추가</t>
    <phoneticPr fontId="2" type="noConversion"/>
  </si>
  <si>
    <t>1인손님 3팀 전부 뺀지,40만원 현욱계좌, 과일값 천원짜리 모자라서 현욱 5000원 추가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</si>
</sst>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</numFmts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Border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0" xfId="1" applyBorder="1">
      <alignment vertical="center"/>
    </xf>
    <xf numFmtId="0" fontId="1" fillId="0" borderId="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Fill="1" applyBorder="1" applyAlignment="1">
      <alignment horizontal="left"/>
    </xf>
    <xf numFmtId="177" fontId="6" fillId="0" borderId="1" xfId="0" applyNumberFormat="1" applyFont="1" applyFill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176" fontId="6" fillId="5" borderId="4" xfId="0" applyNumberFormat="1" applyFont="1" applyFill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6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ont="1" applyFill="1" applyBorder="1"/>
    <xf numFmtId="177" fontId="10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6" fillId="10" borderId="4" xfId="0" applyFont="1" applyFill="1" applyBorder="1"/>
    <xf numFmtId="177" fontId="0" fillId="10" borderId="4" xfId="0" applyNumberFormat="1" applyFill="1" applyBorder="1"/>
    <xf numFmtId="0" fontId="6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0" fontId="0" fillId="0" borderId="1" xfId="0" applyFill="1" applyBorder="1"/>
    <xf numFmtId="14" fontId="0" fillId="0" borderId="0" xfId="0" applyNumberFormat="1"/>
    <xf numFmtId="0" fontId="0" fillId="10" borderId="0" xfId="0" applyFill="1"/>
    <xf numFmtId="0" fontId="0" fillId="5" borderId="0" xfId="0" applyFill="1"/>
    <xf numFmtId="177" fontId="0" fillId="22" borderId="1" xfId="0" applyNumberFormat="1" applyFill="1" applyBorder="1"/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177" fontId="0" fillId="9" borderId="1" xfId="0" applyNumberFormat="1" applyFill="1" applyBorder="1"/>
    <xf numFmtId="177" fontId="0" fillId="9" borderId="1" xfId="0" applyNumberFormat="1" applyFill="1" applyBorder="1" applyAlignment="1"/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80312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52"/>
  <sheetViews>
    <sheetView tabSelected="1" topLeftCell="A4" zoomScale="80" zoomScaleNormal="80" workbookViewId="0">
      <selection activeCell="K18" sqref="K18"/>
    </sheetView>
  </sheetViews>
  <sheetFormatPr defaultRowHeight="16.5" x14ac:dyDescent="0.3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 x14ac:dyDescent="0.35">
      <c r="A1" s="2"/>
      <c r="B1" s="71">
        <v>44742</v>
      </c>
      <c r="C1" s="71">
        <v>44743</v>
      </c>
      <c r="D1" s="71">
        <v>44744</v>
      </c>
      <c r="E1" s="71">
        <v>44745</v>
      </c>
      <c r="F1" s="71">
        <v>44746</v>
      </c>
      <c r="G1" s="71">
        <v>44747</v>
      </c>
      <c r="H1" s="71">
        <v>44748</v>
      </c>
      <c r="I1" s="71">
        <v>44749</v>
      </c>
      <c r="J1" s="71">
        <v>44750</v>
      </c>
      <c r="K1" s="71">
        <v>44751</v>
      </c>
      <c r="L1" s="71">
        <v>44752</v>
      </c>
      <c r="M1" s="71">
        <v>44753</v>
      </c>
      <c r="N1" s="71">
        <v>44754</v>
      </c>
      <c r="O1" s="71">
        <v>44755</v>
      </c>
      <c r="P1" s="71">
        <v>44756</v>
      </c>
      <c r="Q1" s="71">
        <v>44757</v>
      </c>
      <c r="R1" s="71">
        <v>44758</v>
      </c>
      <c r="S1" s="71">
        <v>44759</v>
      </c>
      <c r="T1" s="71">
        <v>44760</v>
      </c>
      <c r="U1" s="71">
        <v>44761</v>
      </c>
      <c r="V1" s="71">
        <v>44762</v>
      </c>
      <c r="W1" s="71">
        <v>44763</v>
      </c>
      <c r="X1" s="71">
        <v>44764</v>
      </c>
      <c r="Y1" s="71">
        <v>44765</v>
      </c>
      <c r="Z1" s="71">
        <v>44766</v>
      </c>
      <c r="AA1" s="71">
        <v>44767</v>
      </c>
      <c r="AB1" s="71">
        <v>44768</v>
      </c>
      <c r="AC1" s="71">
        <v>44769</v>
      </c>
      <c r="AD1" s="71">
        <v>44770</v>
      </c>
      <c r="AE1" s="71">
        <v>44771</v>
      </c>
      <c r="AF1" s="71">
        <v>44772</v>
      </c>
      <c r="AG1" s="71">
        <v>44773</v>
      </c>
      <c r="AH1" s="3"/>
      <c r="AI1" s="3"/>
      <c r="AJ1" s="3"/>
    </row>
    <row r="2" spans="1:36" s="73" customFormat="1" ht="17.25" x14ac:dyDescent="0.3">
      <c r="A2" s="72" t="s">
        <v>203</v>
      </c>
      <c r="G2" s="73">
        <v>1500000</v>
      </c>
      <c r="J2" s="73">
        <v>200000</v>
      </c>
      <c r="T2" s="73">
        <v>1500000</v>
      </c>
    </row>
    <row r="3" spans="1:36" s="5" customFormat="1" ht="17.25" x14ac:dyDescent="0.3">
      <c r="A3" s="50" t="s">
        <v>4</v>
      </c>
      <c r="B3" s="5">
        <f t="shared" ref="B3:AG3" si="0">SUM(B11,B13,B15,B17,B19,B21)</f>
        <v>0</v>
      </c>
      <c r="C3" s="5">
        <f t="shared" si="0"/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 t="shared" si="0"/>
        <v>396000</v>
      </c>
      <c r="T3" s="5">
        <f t="shared" si="0"/>
        <v>352000</v>
      </c>
      <c r="U3" s="5">
        <f t="shared" si="0"/>
        <v>175000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 t="shared" si="0"/>
        <v>0</v>
      </c>
      <c r="AF3" s="5">
        <f t="shared" si="0"/>
        <v>0</v>
      </c>
      <c r="AG3" s="5">
        <f t="shared" si="0"/>
        <v>0</v>
      </c>
    </row>
    <row r="4" spans="1:36" s="6" customFormat="1" ht="17.25" x14ac:dyDescent="0.3">
      <c r="A4" s="51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</row>
    <row r="5" spans="1:36" s="7" customFormat="1" ht="17.25" x14ac:dyDescent="0.3">
      <c r="A5" s="52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0</v>
      </c>
      <c r="X5" s="7">
        <f t="shared" si="1"/>
        <v>0</v>
      </c>
      <c r="Y5" s="7">
        <f t="shared" si="1"/>
        <v>0</v>
      </c>
      <c r="Z5" s="7">
        <f t="shared" si="1"/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</row>
    <row r="6" spans="1:36" s="8" customFormat="1" ht="17.25" x14ac:dyDescent="0.3">
      <c r="A6" s="53" t="s">
        <v>2</v>
      </c>
      <c r="B6" s="8">
        <f>B5+B7</f>
        <v>218000</v>
      </c>
      <c r="C6" s="8">
        <f t="shared" ref="C6:G6" si="2">C5+C7</f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0</v>
      </c>
      <c r="X6" s="8">
        <f t="shared" si="3"/>
        <v>0</v>
      </c>
      <c r="Y6" s="8">
        <f t="shared" si="3"/>
        <v>0</v>
      </c>
      <c r="Z6" s="8">
        <f t="shared" si="3"/>
        <v>0</v>
      </c>
      <c r="AA6" s="8">
        <f t="shared" si="3"/>
        <v>0</v>
      </c>
      <c r="AB6" s="8">
        <f t="shared" si="3"/>
        <v>0</v>
      </c>
      <c r="AC6" s="8">
        <f t="shared" si="3"/>
        <v>0</v>
      </c>
      <c r="AD6" s="8">
        <f t="shared" si="3"/>
        <v>0</v>
      </c>
      <c r="AE6" s="8">
        <f t="shared" si="3"/>
        <v>0</v>
      </c>
      <c r="AF6" s="8">
        <f t="shared" si="3"/>
        <v>0</v>
      </c>
      <c r="AG6" s="8">
        <f t="shared" si="3"/>
        <v>0</v>
      </c>
    </row>
    <row r="7" spans="1:36" s="18" customFormat="1" ht="17.25" x14ac:dyDescent="0.3">
      <c r="A7" s="54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0</v>
      </c>
      <c r="X7" s="18">
        <f t="shared" si="5"/>
        <v>0</v>
      </c>
      <c r="Y7" s="18">
        <f t="shared" si="5"/>
        <v>0</v>
      </c>
      <c r="Z7" s="18">
        <f t="shared" si="5"/>
        <v>0</v>
      </c>
      <c r="AA7" s="18">
        <f t="shared" si="5"/>
        <v>0</v>
      </c>
      <c r="AB7" s="18">
        <f t="shared" si="5"/>
        <v>0</v>
      </c>
      <c r="AC7" s="18">
        <f t="shared" si="5"/>
        <v>0</v>
      </c>
      <c r="AD7" s="18">
        <f t="shared" si="5"/>
        <v>0</v>
      </c>
      <c r="AE7" s="18">
        <f t="shared" si="5"/>
        <v>0</v>
      </c>
      <c r="AF7" s="18">
        <f t="shared" si="5"/>
        <v>0</v>
      </c>
      <c r="AG7" s="18">
        <f t="shared" si="5"/>
        <v>0</v>
      </c>
    </row>
    <row r="8" spans="1:36" s="47" customFormat="1" ht="17.25" x14ac:dyDescent="0.3">
      <c r="A8" s="55" t="s">
        <v>194</v>
      </c>
      <c r="F8" s="47">
        <v>218000</v>
      </c>
      <c r="G8" s="47">
        <f>1500000+G12+G14+G16+G18+G20+G22+8000</f>
        <v>1480000</v>
      </c>
      <c r="I8" s="47">
        <v>30000</v>
      </c>
      <c r="J8" s="47">
        <f>230000-4000</f>
        <v>226000</v>
      </c>
    </row>
    <row r="9" spans="1:36" s="19" customFormat="1" ht="17.25" x14ac:dyDescent="0.3">
      <c r="A9" s="56"/>
    </row>
    <row r="10" spans="1:36" s="19" customFormat="1" ht="17.25" x14ac:dyDescent="0.3">
      <c r="A10" s="57" t="s">
        <v>24</v>
      </c>
    </row>
    <row r="11" spans="1:36" s="10" customFormat="1" ht="17.25" x14ac:dyDescent="0.3">
      <c r="A11" s="58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6" t="s">
        <v>196</v>
      </c>
      <c r="H11" s="10" t="s">
        <v>199</v>
      </c>
      <c r="I11" s="46" t="s">
        <v>207</v>
      </c>
      <c r="J11" s="10" t="s">
        <v>212</v>
      </c>
      <c r="K11" s="10" t="s">
        <v>220</v>
      </c>
      <c r="L11" s="10" t="s">
        <v>224</v>
      </c>
      <c r="M11" s="10" t="s">
        <v>226</v>
      </c>
    </row>
    <row r="12" spans="1:36" s="11" customFormat="1" ht="17.25" x14ac:dyDescent="0.3">
      <c r="A12" s="59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</row>
    <row r="13" spans="1:36" s="12" customFormat="1" ht="17.25" x14ac:dyDescent="0.3">
      <c r="A13" s="60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228</v>
      </c>
      <c r="P13" s="12">
        <v>113000</v>
      </c>
      <c r="R13" s="12">
        <v>50000</v>
      </c>
      <c r="S13" s="12">
        <v>396000</v>
      </c>
      <c r="T13" s="12">
        <v>352000</v>
      </c>
    </row>
    <row r="14" spans="1:36" s="10" customFormat="1" ht="17.25" x14ac:dyDescent="0.3">
      <c r="A14" s="58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</row>
    <row r="15" spans="1:36" s="12" customFormat="1" ht="17.25" x14ac:dyDescent="0.3">
      <c r="A15" s="60" t="s">
        <v>6</v>
      </c>
      <c r="I15" s="77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</row>
    <row r="16" spans="1:36" s="10" customFormat="1" ht="17.25" x14ac:dyDescent="0.3">
      <c r="A16" s="58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</row>
    <row r="17" spans="1:21" s="12" customFormat="1" ht="17.25" x14ac:dyDescent="0.3">
      <c r="A17" s="60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256</v>
      </c>
    </row>
    <row r="18" spans="1:21" s="10" customFormat="1" ht="17.25" x14ac:dyDescent="0.3">
      <c r="A18" s="58" t="s">
        <v>11</v>
      </c>
      <c r="H18" s="10">
        <v>-80000</v>
      </c>
      <c r="I18" s="76" t="s">
        <v>209</v>
      </c>
      <c r="J18" s="10">
        <v>-16000</v>
      </c>
      <c r="L18" s="10" t="s">
        <v>219</v>
      </c>
      <c r="Q18" s="10">
        <f>-330000</f>
        <v>-330000</v>
      </c>
      <c r="S18" s="10">
        <v>-40000</v>
      </c>
      <c r="T18" s="10">
        <v>-80000</v>
      </c>
      <c r="U18" s="10">
        <v>-60000</v>
      </c>
    </row>
    <row r="19" spans="1:21" s="12" customFormat="1" ht="17.25" x14ac:dyDescent="0.3">
      <c r="A19" s="60" t="s">
        <v>10</v>
      </c>
      <c r="J19" s="12">
        <v>190000</v>
      </c>
      <c r="P19" s="12">
        <v>88000</v>
      </c>
      <c r="U19" s="12">
        <v>142000</v>
      </c>
    </row>
    <row r="20" spans="1:21" s="10" customFormat="1" ht="17.25" x14ac:dyDescent="0.3">
      <c r="A20" s="58" t="s">
        <v>11</v>
      </c>
      <c r="J20" s="10">
        <v>-40000</v>
      </c>
      <c r="Q20" s="10">
        <v>-200000</v>
      </c>
      <c r="U20" s="10">
        <v>-40000</v>
      </c>
    </row>
    <row r="21" spans="1:21" s="12" customFormat="1" ht="17.25" x14ac:dyDescent="0.3">
      <c r="A21" s="60" t="s">
        <v>12</v>
      </c>
      <c r="J21" s="12">
        <v>50000</v>
      </c>
    </row>
    <row r="22" spans="1:21" s="10" customFormat="1" ht="17.25" x14ac:dyDescent="0.3">
      <c r="A22" s="58" t="s">
        <v>13</v>
      </c>
      <c r="J22" s="10" t="s">
        <v>215</v>
      </c>
    </row>
    <row r="23" spans="1:21" s="9" customFormat="1" ht="17.25" x14ac:dyDescent="0.3">
      <c r="A23" s="61"/>
      <c r="J23" s="9">
        <v>55000</v>
      </c>
    </row>
    <row r="24" spans="1:21" s="9" customFormat="1" ht="17.25" x14ac:dyDescent="0.3">
      <c r="A24" s="61"/>
      <c r="J24" s="9">
        <v>77000</v>
      </c>
    </row>
    <row r="25" spans="1:21" s="21" customFormat="1" ht="66" x14ac:dyDescent="0.3">
      <c r="A25" s="62" t="s">
        <v>17</v>
      </c>
      <c r="C25" s="21" t="s">
        <v>19</v>
      </c>
      <c r="D25" s="21" t="s">
        <v>23</v>
      </c>
      <c r="E25" s="21" t="s">
        <v>235</v>
      </c>
      <c r="F25" s="21" t="s">
        <v>3</v>
      </c>
      <c r="G25" s="21" t="s">
        <v>192</v>
      </c>
      <c r="H25" s="21" t="s">
        <v>201</v>
      </c>
      <c r="I25" s="21" t="s">
        <v>236</v>
      </c>
      <c r="J25" s="81" t="s">
        <v>223</v>
      </c>
      <c r="K25" s="21" t="s">
        <v>221</v>
      </c>
      <c r="L25" s="21" t="s">
        <v>225</v>
      </c>
      <c r="M25" s="21" t="s">
        <v>227</v>
      </c>
      <c r="N25" s="21" t="s">
        <v>234</v>
      </c>
      <c r="O25" s="21" t="s">
        <v>229</v>
      </c>
      <c r="P25" s="21" t="s">
        <v>230</v>
      </c>
      <c r="Q25" s="21" t="s">
        <v>237</v>
      </c>
      <c r="R25" s="84" t="s">
        <v>239</v>
      </c>
      <c r="S25" s="21" t="s">
        <v>240</v>
      </c>
      <c r="T25" s="21" t="s">
        <v>247</v>
      </c>
      <c r="U25" s="21" t="s">
        <v>257</v>
      </c>
    </row>
    <row r="26" spans="1:21" s="20" customFormat="1" ht="17.25" x14ac:dyDescent="0.3">
      <c r="A26" s="63"/>
      <c r="B26" s="21"/>
      <c r="C26" s="21" t="s">
        <v>18</v>
      </c>
      <c r="F26" s="20" t="s">
        <v>14</v>
      </c>
      <c r="G26" s="20" t="s">
        <v>198</v>
      </c>
    </row>
    <row r="27" spans="1:21" s="20" customFormat="1" ht="17.25" x14ac:dyDescent="0.3">
      <c r="A27" s="63"/>
      <c r="B27" s="21"/>
      <c r="C27" s="21"/>
    </row>
    <row r="28" spans="1:21" s="20" customFormat="1" ht="17.25" x14ac:dyDescent="0.3">
      <c r="A28" s="63"/>
      <c r="C28" s="20" t="s">
        <v>20</v>
      </c>
      <c r="D28" s="20" t="s">
        <v>21</v>
      </c>
    </row>
    <row r="29" spans="1:21" s="22" customFormat="1" ht="17.25" x14ac:dyDescent="0.3">
      <c r="A29" s="64" t="s">
        <v>22</v>
      </c>
      <c r="C29" s="22">
        <v>740000</v>
      </c>
      <c r="D29" s="22">
        <v>260000</v>
      </c>
      <c r="F29" s="22">
        <v>300000</v>
      </c>
      <c r="G29" s="22">
        <v>342300</v>
      </c>
    </row>
    <row r="30" spans="1:21" s="9" customFormat="1" ht="17.25" x14ac:dyDescent="0.3">
      <c r="A30" s="65" t="s">
        <v>243</v>
      </c>
      <c r="B30" s="101">
        <f>SUM(B2:AG2)+1558090</f>
        <v>4758090</v>
      </c>
      <c r="C30" s="101" t="s">
        <v>246</v>
      </c>
      <c r="J30" s="9" t="s">
        <v>218</v>
      </c>
      <c r="U30" s="114" t="s">
        <v>254</v>
      </c>
    </row>
    <row r="31" spans="1:21" s="9" customFormat="1" ht="18" thickBot="1" x14ac:dyDescent="0.35">
      <c r="A31" s="82" t="s">
        <v>244</v>
      </c>
      <c r="B31" s="83">
        <f>SUM(B4:AG4)</f>
        <v>7146000</v>
      </c>
      <c r="C31" s="13"/>
      <c r="G31" s="9" t="s">
        <v>190</v>
      </c>
      <c r="J31" s="9">
        <v>300000</v>
      </c>
      <c r="U31" s="114">
        <f>25690+25790+4000+(27390*5)</f>
        <v>192430</v>
      </c>
    </row>
    <row r="32" spans="1:21" s="9" customFormat="1" ht="18" thickBot="1" x14ac:dyDescent="0.35">
      <c r="A32" s="74" t="s">
        <v>252</v>
      </c>
      <c r="B32" s="75">
        <f>SUM(B3:AG3)-B30</f>
        <v>1817910</v>
      </c>
      <c r="C32" s="15"/>
      <c r="D32" s="15"/>
      <c r="G32" s="9" t="s">
        <v>186</v>
      </c>
      <c r="J32" s="9">
        <v>220000</v>
      </c>
      <c r="U32" s="114" t="s">
        <v>253</v>
      </c>
    </row>
    <row r="33" spans="1:21" s="9" customFormat="1" ht="18" thickBot="1" x14ac:dyDescent="0.35">
      <c r="A33" s="66" t="s">
        <v>204</v>
      </c>
      <c r="B33" s="14">
        <f>SUM(B3:AG3)</f>
        <v>6576000</v>
      </c>
      <c r="C33" s="15"/>
      <c r="D33" s="15"/>
      <c r="J33" s="9">
        <v>264000</v>
      </c>
      <c r="U33" s="114">
        <v>57450</v>
      </c>
    </row>
    <row r="34" spans="1:21" s="9" customFormat="1" ht="18" thickBot="1" x14ac:dyDescent="0.35">
      <c r="A34" s="67" t="s">
        <v>233</v>
      </c>
      <c r="B34" s="16">
        <f>SUM(B5:AG5)</f>
        <v>13722000</v>
      </c>
      <c r="C34" s="15"/>
      <c r="D34" s="15"/>
      <c r="G34" s="9" t="s">
        <v>187</v>
      </c>
      <c r="U34" s="115" t="s">
        <v>255</v>
      </c>
    </row>
    <row r="35" spans="1:21" s="9" customFormat="1" ht="18" thickBot="1" x14ac:dyDescent="0.35">
      <c r="A35" s="68" t="s">
        <v>206</v>
      </c>
      <c r="B35" s="17">
        <f>B34-B37</f>
        <v>12579700</v>
      </c>
      <c r="C35" s="15"/>
      <c r="D35" s="15"/>
      <c r="G35" s="9" t="s">
        <v>188</v>
      </c>
    </row>
    <row r="36" spans="1:21" ht="18" thickBot="1" x14ac:dyDescent="0.35">
      <c r="A36" s="69" t="s">
        <v>16</v>
      </c>
      <c r="B36" s="48">
        <f>SUM(B7:AG7)</f>
        <v>-5767000</v>
      </c>
      <c r="C36" s="15"/>
      <c r="G36" s="1" t="s">
        <v>202</v>
      </c>
      <c r="J36" s="1" t="s">
        <v>217</v>
      </c>
      <c r="T36" s="1" t="s">
        <v>248</v>
      </c>
    </row>
    <row r="37" spans="1:21" ht="18" thickBot="1" x14ac:dyDescent="0.35">
      <c r="A37" s="70" t="s">
        <v>189</v>
      </c>
      <c r="B37" s="49">
        <f>SUM(B29:AG29)-SUM(40:40)</f>
        <v>1142300</v>
      </c>
    </row>
    <row r="38" spans="1:21" ht="18" thickBot="1" x14ac:dyDescent="0.35">
      <c r="A38" s="93" t="s">
        <v>193</v>
      </c>
      <c r="B38" s="94">
        <f>(SUM(B8:AG8)+SUM(H7:AG7)+J43+J2+K4+M4+N4+SUM(O4:AG4))-400000-320000-20000-30000-320000-400000</f>
        <v>670000</v>
      </c>
      <c r="C38" s="15"/>
      <c r="D38" s="9"/>
    </row>
    <row r="39" spans="1:21" ht="18" thickBot="1" x14ac:dyDescent="0.35">
      <c r="A39" s="91" t="s">
        <v>197</v>
      </c>
      <c r="B39" s="92">
        <f>SUM(E4,G4,H4)+560000+480000-500000+400000+320000+T2+320000-U33-U31+400000</f>
        <v>4090120</v>
      </c>
      <c r="D39" s="95" t="s">
        <v>205</v>
      </c>
    </row>
    <row r="40" spans="1:21" x14ac:dyDescent="0.3">
      <c r="D40" s="96">
        <v>500000</v>
      </c>
      <c r="I40" s="78" t="s">
        <v>213</v>
      </c>
      <c r="J40" s="79" t="s">
        <v>214</v>
      </c>
    </row>
    <row r="41" spans="1:21" x14ac:dyDescent="0.3">
      <c r="A41" s="85" t="s">
        <v>231</v>
      </c>
      <c r="B41" s="86">
        <f>SUM(B6:AG6)</f>
        <v>7955000</v>
      </c>
      <c r="I41" s="79">
        <v>560000</v>
      </c>
      <c r="J41" s="79">
        <v>480000</v>
      </c>
    </row>
    <row r="42" spans="1:21" x14ac:dyDescent="0.3">
      <c r="A42" s="89" t="s">
        <v>232</v>
      </c>
      <c r="B42" s="90">
        <f>B32+B38+B39</f>
        <v>6578030</v>
      </c>
      <c r="I42" s="87" t="s">
        <v>222</v>
      </c>
      <c r="J42" s="87" t="s">
        <v>222</v>
      </c>
    </row>
    <row r="43" spans="1:21" x14ac:dyDescent="0.3">
      <c r="J43" s="80"/>
    </row>
    <row r="44" spans="1:21" x14ac:dyDescent="0.3">
      <c r="A44" s="1" t="s">
        <v>238</v>
      </c>
      <c r="B44" s="97">
        <v>758090</v>
      </c>
    </row>
    <row r="45" spans="1:21" x14ac:dyDescent="0.3">
      <c r="A45" s="1" t="s">
        <v>241</v>
      </c>
      <c r="B45" s="1">
        <v>800000</v>
      </c>
      <c r="K45" s="1">
        <v>8270715</v>
      </c>
    </row>
    <row r="46" spans="1:21" x14ac:dyDescent="0.3">
      <c r="A46" s="1" t="s">
        <v>242</v>
      </c>
      <c r="B46" s="88">
        <f>SUM(B44:B45)</f>
        <v>1558090</v>
      </c>
      <c r="C46" s="9"/>
      <c r="D46" s="9"/>
      <c r="K46" s="1">
        <v>2729100</v>
      </c>
    </row>
    <row r="47" spans="1:21" x14ac:dyDescent="0.3">
      <c r="K47" s="1">
        <f>K45-K46</f>
        <v>5541615</v>
      </c>
    </row>
    <row r="51" spans="4:4" x14ac:dyDescent="0.3">
      <c r="D51" s="15">
        <f>8270715-B39</f>
        <v>4180595</v>
      </c>
    </row>
    <row r="52" spans="4:4" x14ac:dyDescent="0.3">
      <c r="D52" s="9">
        <f>3000000+B37</f>
        <v>4142300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D10" sqref="D10"/>
    </sheetView>
  </sheetViews>
  <sheetFormatPr defaultRowHeight="16.5" x14ac:dyDescent="0.3"/>
  <cols>
    <col min="1" max="1" width="11.125" bestFit="1" customWidth="1"/>
    <col min="3" max="3" width="11.625" customWidth="1"/>
    <col min="4" max="4" width="10.5" customWidth="1"/>
  </cols>
  <sheetData>
    <row r="1" spans="1:4" x14ac:dyDescent="0.3">
      <c r="C1" t="s">
        <v>251</v>
      </c>
      <c r="D1" t="s">
        <v>245</v>
      </c>
    </row>
    <row r="2" spans="1:4" x14ac:dyDescent="0.3">
      <c r="A2" s="103">
        <v>44742</v>
      </c>
      <c r="B2" s="99" t="s">
        <v>249</v>
      </c>
      <c r="C2">
        <v>0</v>
      </c>
      <c r="D2">
        <v>0</v>
      </c>
    </row>
    <row r="3" spans="1:4" x14ac:dyDescent="0.3">
      <c r="A3" s="103"/>
      <c r="B3" s="100" t="s">
        <v>250</v>
      </c>
      <c r="C3">
        <v>480000</v>
      </c>
      <c r="D3">
        <v>-262000</v>
      </c>
    </row>
    <row r="4" spans="1:4" x14ac:dyDescent="0.3">
      <c r="A4" s="102">
        <v>44743</v>
      </c>
      <c r="B4" s="99" t="str">
        <f>B2</f>
        <v>카드</v>
      </c>
      <c r="C4">
        <v>1600000</v>
      </c>
      <c r="D4">
        <v>0</v>
      </c>
    </row>
    <row r="5" spans="1:4" x14ac:dyDescent="0.3">
      <c r="A5" s="102"/>
      <c r="B5" s="100" t="str">
        <f t="shared" ref="B5:B63" si="0">B3</f>
        <v>현찰</v>
      </c>
      <c r="C5">
        <v>160000</v>
      </c>
      <c r="D5">
        <v>-580000</v>
      </c>
    </row>
    <row r="6" spans="1:4" x14ac:dyDescent="0.3">
      <c r="A6" s="102">
        <v>44744</v>
      </c>
      <c r="B6" s="99" t="str">
        <f>B4</f>
        <v>카드</v>
      </c>
      <c r="C6">
        <v>170000</v>
      </c>
      <c r="D6">
        <v>0</v>
      </c>
    </row>
    <row r="7" spans="1:4" x14ac:dyDescent="0.3">
      <c r="A7" s="102"/>
      <c r="B7" s="100" t="str">
        <f t="shared" si="0"/>
        <v>현찰</v>
      </c>
      <c r="C7">
        <v>65000</v>
      </c>
      <c r="D7">
        <v>-92000</v>
      </c>
    </row>
    <row r="8" spans="1:4" x14ac:dyDescent="0.3">
      <c r="A8" s="102">
        <v>44745</v>
      </c>
      <c r="B8" s="99" t="str">
        <f>B6</f>
        <v>카드</v>
      </c>
    </row>
    <row r="9" spans="1:4" x14ac:dyDescent="0.3">
      <c r="A9" s="102"/>
      <c r="B9" s="100" t="str">
        <f t="shared" si="0"/>
        <v>현찰</v>
      </c>
    </row>
    <row r="10" spans="1:4" x14ac:dyDescent="0.3">
      <c r="A10" s="102">
        <v>44746</v>
      </c>
      <c r="B10" s="99" t="str">
        <f>B8</f>
        <v>카드</v>
      </c>
    </row>
    <row r="11" spans="1:4" x14ac:dyDescent="0.3">
      <c r="A11" s="102"/>
      <c r="B11" s="100" t="str">
        <f t="shared" si="0"/>
        <v>현찰</v>
      </c>
    </row>
    <row r="12" spans="1:4" x14ac:dyDescent="0.3">
      <c r="A12" s="102">
        <v>44747</v>
      </c>
      <c r="B12" s="99" t="str">
        <f>B10</f>
        <v>카드</v>
      </c>
    </row>
    <row r="13" spans="1:4" x14ac:dyDescent="0.3">
      <c r="A13" s="102"/>
      <c r="B13" s="100" t="str">
        <f t="shared" si="0"/>
        <v>현찰</v>
      </c>
    </row>
    <row r="14" spans="1:4" x14ac:dyDescent="0.3">
      <c r="A14" s="102">
        <v>44748</v>
      </c>
      <c r="B14" s="99" t="str">
        <f>B12</f>
        <v>카드</v>
      </c>
    </row>
    <row r="15" spans="1:4" x14ac:dyDescent="0.3">
      <c r="A15" s="102"/>
      <c r="B15" s="100" t="str">
        <f t="shared" si="0"/>
        <v>현찰</v>
      </c>
    </row>
    <row r="16" spans="1:4" x14ac:dyDescent="0.3">
      <c r="A16" s="102">
        <v>44749</v>
      </c>
      <c r="B16" s="99" t="str">
        <f>B14</f>
        <v>카드</v>
      </c>
    </row>
    <row r="17" spans="1:2" x14ac:dyDescent="0.3">
      <c r="A17" s="102"/>
      <c r="B17" s="100" t="str">
        <f t="shared" si="0"/>
        <v>현찰</v>
      </c>
    </row>
    <row r="18" spans="1:2" x14ac:dyDescent="0.3">
      <c r="A18" s="102">
        <v>44750</v>
      </c>
      <c r="B18" s="99" t="str">
        <f>B16</f>
        <v>카드</v>
      </c>
    </row>
    <row r="19" spans="1:2" x14ac:dyDescent="0.3">
      <c r="A19" s="102"/>
      <c r="B19" s="100" t="str">
        <f t="shared" si="0"/>
        <v>현찰</v>
      </c>
    </row>
    <row r="20" spans="1:2" x14ac:dyDescent="0.3">
      <c r="A20" s="102">
        <v>44751</v>
      </c>
      <c r="B20" s="99" t="str">
        <f>B18</f>
        <v>카드</v>
      </c>
    </row>
    <row r="21" spans="1:2" x14ac:dyDescent="0.3">
      <c r="A21" s="102"/>
      <c r="B21" s="100" t="str">
        <f t="shared" si="0"/>
        <v>현찰</v>
      </c>
    </row>
    <row r="22" spans="1:2" x14ac:dyDescent="0.3">
      <c r="A22" s="102">
        <v>44752</v>
      </c>
      <c r="B22" s="99" t="str">
        <f>B20</f>
        <v>카드</v>
      </c>
    </row>
    <row r="23" spans="1:2" x14ac:dyDescent="0.3">
      <c r="A23" s="102"/>
      <c r="B23" s="100" t="str">
        <f t="shared" si="0"/>
        <v>현찰</v>
      </c>
    </row>
    <row r="24" spans="1:2" x14ac:dyDescent="0.3">
      <c r="A24" s="102">
        <v>44753</v>
      </c>
      <c r="B24" s="99" t="str">
        <f>B22</f>
        <v>카드</v>
      </c>
    </row>
    <row r="25" spans="1:2" x14ac:dyDescent="0.3">
      <c r="A25" s="102"/>
      <c r="B25" s="100" t="str">
        <f t="shared" si="0"/>
        <v>현찰</v>
      </c>
    </row>
    <row r="26" spans="1:2" x14ac:dyDescent="0.3">
      <c r="A26" s="102">
        <v>44754</v>
      </c>
      <c r="B26" s="99" t="str">
        <f>B24</f>
        <v>카드</v>
      </c>
    </row>
    <row r="27" spans="1:2" x14ac:dyDescent="0.3">
      <c r="A27" s="102"/>
      <c r="B27" s="100" t="str">
        <f t="shared" si="0"/>
        <v>현찰</v>
      </c>
    </row>
    <row r="28" spans="1:2" x14ac:dyDescent="0.3">
      <c r="A28" s="102">
        <v>44755</v>
      </c>
      <c r="B28" s="99" t="str">
        <f>B26</f>
        <v>카드</v>
      </c>
    </row>
    <row r="29" spans="1:2" x14ac:dyDescent="0.3">
      <c r="A29" s="102"/>
      <c r="B29" s="100" t="str">
        <f t="shared" si="0"/>
        <v>현찰</v>
      </c>
    </row>
    <row r="30" spans="1:2" x14ac:dyDescent="0.3">
      <c r="A30" s="102">
        <v>44756</v>
      </c>
      <c r="B30" s="99" t="str">
        <f>B28</f>
        <v>카드</v>
      </c>
    </row>
    <row r="31" spans="1:2" x14ac:dyDescent="0.3">
      <c r="A31" s="102"/>
      <c r="B31" s="100" t="str">
        <f t="shared" si="0"/>
        <v>현찰</v>
      </c>
    </row>
    <row r="32" spans="1:2" x14ac:dyDescent="0.3">
      <c r="A32" s="102">
        <v>44757</v>
      </c>
      <c r="B32" s="99" t="str">
        <f>B30</f>
        <v>카드</v>
      </c>
    </row>
    <row r="33" spans="1:2" x14ac:dyDescent="0.3">
      <c r="A33" s="102"/>
      <c r="B33" s="100" t="str">
        <f t="shared" si="0"/>
        <v>현찰</v>
      </c>
    </row>
    <row r="34" spans="1:2" x14ac:dyDescent="0.3">
      <c r="A34" s="102">
        <v>44758</v>
      </c>
      <c r="B34" s="99" t="str">
        <f>B32</f>
        <v>카드</v>
      </c>
    </row>
    <row r="35" spans="1:2" x14ac:dyDescent="0.3">
      <c r="A35" s="102"/>
      <c r="B35" s="100" t="str">
        <f t="shared" si="0"/>
        <v>현찰</v>
      </c>
    </row>
    <row r="36" spans="1:2" x14ac:dyDescent="0.3">
      <c r="A36" s="102">
        <v>44759</v>
      </c>
      <c r="B36" s="99" t="str">
        <f>B34</f>
        <v>카드</v>
      </c>
    </row>
    <row r="37" spans="1:2" x14ac:dyDescent="0.3">
      <c r="A37" s="102"/>
      <c r="B37" s="100" t="str">
        <f t="shared" si="0"/>
        <v>현찰</v>
      </c>
    </row>
    <row r="38" spans="1:2" x14ac:dyDescent="0.3">
      <c r="A38" s="102">
        <v>44760</v>
      </c>
      <c r="B38" s="99" t="str">
        <f>B36</f>
        <v>카드</v>
      </c>
    </row>
    <row r="39" spans="1:2" x14ac:dyDescent="0.3">
      <c r="A39" s="102"/>
      <c r="B39" s="100" t="str">
        <f t="shared" si="0"/>
        <v>현찰</v>
      </c>
    </row>
    <row r="40" spans="1:2" x14ac:dyDescent="0.3">
      <c r="A40" s="102">
        <v>44761</v>
      </c>
      <c r="B40" s="99" t="str">
        <f>B38</f>
        <v>카드</v>
      </c>
    </row>
    <row r="41" spans="1:2" x14ac:dyDescent="0.3">
      <c r="A41" s="102"/>
      <c r="B41" s="100" t="str">
        <f t="shared" si="0"/>
        <v>현찰</v>
      </c>
    </row>
    <row r="42" spans="1:2" x14ac:dyDescent="0.3">
      <c r="A42" s="102">
        <v>44762</v>
      </c>
      <c r="B42" s="99" t="str">
        <f>B40</f>
        <v>카드</v>
      </c>
    </row>
    <row r="43" spans="1:2" x14ac:dyDescent="0.3">
      <c r="A43" s="102"/>
      <c r="B43" s="100" t="str">
        <f t="shared" si="0"/>
        <v>현찰</v>
      </c>
    </row>
    <row r="44" spans="1:2" x14ac:dyDescent="0.3">
      <c r="A44" s="102">
        <v>44763</v>
      </c>
      <c r="B44" s="99" t="str">
        <f>B42</f>
        <v>카드</v>
      </c>
    </row>
    <row r="45" spans="1:2" x14ac:dyDescent="0.3">
      <c r="A45" s="102"/>
      <c r="B45" s="100" t="str">
        <f t="shared" si="0"/>
        <v>현찰</v>
      </c>
    </row>
    <row r="46" spans="1:2" x14ac:dyDescent="0.3">
      <c r="A46" s="102">
        <v>44764</v>
      </c>
      <c r="B46" s="99" t="str">
        <f>B44</f>
        <v>카드</v>
      </c>
    </row>
    <row r="47" spans="1:2" x14ac:dyDescent="0.3">
      <c r="A47" s="102"/>
      <c r="B47" s="100" t="str">
        <f t="shared" si="0"/>
        <v>현찰</v>
      </c>
    </row>
    <row r="48" spans="1:2" x14ac:dyDescent="0.3">
      <c r="A48" s="102">
        <v>44765</v>
      </c>
      <c r="B48" s="99" t="str">
        <f>B46</f>
        <v>카드</v>
      </c>
    </row>
    <row r="49" spans="1:2" x14ac:dyDescent="0.3">
      <c r="A49" s="102"/>
      <c r="B49" s="100" t="str">
        <f t="shared" si="0"/>
        <v>현찰</v>
      </c>
    </row>
    <row r="50" spans="1:2" x14ac:dyDescent="0.3">
      <c r="A50" s="102">
        <v>44766</v>
      </c>
      <c r="B50" s="99" t="str">
        <f>B48</f>
        <v>카드</v>
      </c>
    </row>
    <row r="51" spans="1:2" x14ac:dyDescent="0.3">
      <c r="A51" s="102"/>
      <c r="B51" s="100" t="str">
        <f t="shared" si="0"/>
        <v>현찰</v>
      </c>
    </row>
    <row r="52" spans="1:2" x14ac:dyDescent="0.3">
      <c r="A52" s="102">
        <v>44767</v>
      </c>
      <c r="B52" s="99" t="str">
        <f>B50</f>
        <v>카드</v>
      </c>
    </row>
    <row r="53" spans="1:2" x14ac:dyDescent="0.3">
      <c r="A53" s="102"/>
      <c r="B53" s="100" t="str">
        <f t="shared" si="0"/>
        <v>현찰</v>
      </c>
    </row>
    <row r="54" spans="1:2" x14ac:dyDescent="0.3">
      <c r="A54" s="102">
        <v>44768</v>
      </c>
      <c r="B54" s="99" t="str">
        <f>B52</f>
        <v>카드</v>
      </c>
    </row>
    <row r="55" spans="1:2" x14ac:dyDescent="0.3">
      <c r="A55" s="102"/>
      <c r="B55" s="100" t="str">
        <f t="shared" si="0"/>
        <v>현찰</v>
      </c>
    </row>
    <row r="56" spans="1:2" x14ac:dyDescent="0.3">
      <c r="A56" s="102">
        <v>44769</v>
      </c>
      <c r="B56" s="99" t="str">
        <f>B54</f>
        <v>카드</v>
      </c>
    </row>
    <row r="57" spans="1:2" x14ac:dyDescent="0.3">
      <c r="A57" s="102"/>
      <c r="B57" s="100" t="str">
        <f t="shared" si="0"/>
        <v>현찰</v>
      </c>
    </row>
    <row r="58" spans="1:2" x14ac:dyDescent="0.3">
      <c r="A58" s="102">
        <v>44770</v>
      </c>
      <c r="B58" s="99" t="str">
        <f>B56</f>
        <v>카드</v>
      </c>
    </row>
    <row r="59" spans="1:2" x14ac:dyDescent="0.3">
      <c r="A59" s="102"/>
      <c r="B59" s="100" t="str">
        <f t="shared" si="0"/>
        <v>현찰</v>
      </c>
    </row>
    <row r="60" spans="1:2" x14ac:dyDescent="0.3">
      <c r="A60" s="102">
        <v>44771</v>
      </c>
      <c r="B60" s="99" t="str">
        <f>B58</f>
        <v>카드</v>
      </c>
    </row>
    <row r="61" spans="1:2" x14ac:dyDescent="0.3">
      <c r="A61" s="102"/>
      <c r="B61" s="100" t="str">
        <f t="shared" si="0"/>
        <v>현찰</v>
      </c>
    </row>
    <row r="62" spans="1:2" x14ac:dyDescent="0.3">
      <c r="A62" s="102">
        <v>44772</v>
      </c>
      <c r="B62" s="99" t="str">
        <f>B60</f>
        <v>카드</v>
      </c>
    </row>
    <row r="63" spans="1:2" x14ac:dyDescent="0.3">
      <c r="A63" s="102"/>
      <c r="B63" s="100" t="str">
        <f t="shared" si="0"/>
        <v>현찰</v>
      </c>
    </row>
    <row r="64" spans="1:2" x14ac:dyDescent="0.3">
      <c r="A64" s="98"/>
    </row>
  </sheetData>
  <mergeCells count="31">
    <mergeCell ref="A62:A63"/>
    <mergeCell ref="A50:A51"/>
    <mergeCell ref="A52:A53"/>
    <mergeCell ref="A54:A55"/>
    <mergeCell ref="A56:A57"/>
    <mergeCell ref="A58:A59"/>
    <mergeCell ref="A60:A61"/>
    <mergeCell ref="A48:A49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2:C3"/>
  <sheetViews>
    <sheetView workbookViewId="0">
      <selection activeCell="I17" sqref="I17"/>
    </sheetView>
  </sheetViews>
  <sheetFormatPr defaultRowHeight="16.5" x14ac:dyDescent="0.3"/>
  <cols>
    <col min="2" max="2" width="11.625" bestFit="1" customWidth="1"/>
  </cols>
  <sheetData>
    <row r="2" spans="2:3" x14ac:dyDescent="0.3">
      <c r="B2" t="s">
        <v>184</v>
      </c>
      <c r="C2" s="45" t="s">
        <v>185</v>
      </c>
    </row>
    <row r="3" spans="2:3" x14ac:dyDescent="0.3">
      <c r="B3" s="45"/>
    </row>
  </sheetData>
  <phoneticPr fontId="2" type="noConversion"/>
  <hyperlinks>
    <hyperlink ref="C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workbookViewId="0">
      <selection activeCell="G39" sqref="G39"/>
    </sheetView>
  </sheetViews>
  <sheetFormatPr defaultRowHeight="16.5" x14ac:dyDescent="0.3"/>
  <cols>
    <col min="1" max="1" width="9" style="23"/>
    <col min="2" max="2" width="20.25" style="23" customWidth="1"/>
    <col min="3" max="3" width="25.5" style="23" customWidth="1"/>
    <col min="4" max="4" width="13.375" style="23" customWidth="1"/>
    <col min="5" max="5" width="24.25" style="23" customWidth="1"/>
    <col min="6" max="6" width="11.25" style="23" customWidth="1"/>
    <col min="7" max="7" width="16.25" style="23" customWidth="1"/>
    <col min="8" max="9" width="9" style="23"/>
    <col min="10" max="10" width="22.125" style="23" customWidth="1"/>
    <col min="11" max="11" width="10.875" style="23" bestFit="1" customWidth="1"/>
    <col min="12" max="16384" width="9" style="23"/>
  </cols>
  <sheetData>
    <row r="1" spans="2:12" ht="27.6" customHeight="1" x14ac:dyDescent="0.3">
      <c r="B1" s="28" t="s">
        <v>101</v>
      </c>
      <c r="C1" s="28" t="s">
        <v>102</v>
      </c>
      <c r="D1" s="28" t="s">
        <v>133</v>
      </c>
      <c r="E1" s="28" t="s">
        <v>132</v>
      </c>
      <c r="F1" s="28" t="s">
        <v>131</v>
      </c>
      <c r="G1" s="28" t="s">
        <v>130</v>
      </c>
      <c r="H1" s="110" t="s">
        <v>129</v>
      </c>
      <c r="I1" s="110"/>
      <c r="J1" s="110"/>
      <c r="K1" s="110"/>
      <c r="L1" s="110"/>
    </row>
    <row r="2" spans="2:12" x14ac:dyDescent="0.3">
      <c r="B2" s="25" t="s">
        <v>128</v>
      </c>
      <c r="C2" s="25" t="s">
        <v>127</v>
      </c>
      <c r="D2" s="25" t="s">
        <v>84</v>
      </c>
      <c r="E2" s="25" t="s">
        <v>126</v>
      </c>
      <c r="F2" s="25"/>
      <c r="G2" s="25"/>
      <c r="H2" s="104" t="s">
        <v>125</v>
      </c>
      <c r="I2" s="105"/>
      <c r="J2" s="105"/>
      <c r="K2" s="105"/>
      <c r="L2" s="106"/>
    </row>
    <row r="3" spans="2:12" x14ac:dyDescent="0.3">
      <c r="B3" s="107" t="s">
        <v>30</v>
      </c>
      <c r="C3" s="25" t="s">
        <v>124</v>
      </c>
      <c r="D3" s="25" t="s">
        <v>75</v>
      </c>
      <c r="E3" s="25" t="s">
        <v>112</v>
      </c>
      <c r="F3" s="25"/>
      <c r="G3" s="25" t="s">
        <v>123</v>
      </c>
      <c r="H3" s="104"/>
      <c r="I3" s="105"/>
      <c r="J3" s="105"/>
      <c r="K3" s="105"/>
      <c r="L3" s="106"/>
    </row>
    <row r="4" spans="2:12" x14ac:dyDescent="0.3">
      <c r="B4" s="108"/>
      <c r="C4" s="25" t="s">
        <v>122</v>
      </c>
      <c r="D4" s="25"/>
      <c r="E4" s="25"/>
      <c r="F4" s="25"/>
      <c r="G4" s="25" t="s">
        <v>121</v>
      </c>
      <c r="H4" s="104"/>
      <c r="I4" s="105"/>
      <c r="J4" s="105"/>
      <c r="K4" s="105"/>
      <c r="L4" s="106"/>
    </row>
    <row r="5" spans="2:12" x14ac:dyDescent="0.3">
      <c r="B5" s="109"/>
      <c r="C5" s="25"/>
      <c r="D5" s="25"/>
      <c r="E5" s="25" t="s">
        <v>120</v>
      </c>
      <c r="F5" s="25"/>
      <c r="G5" s="25">
        <v>707266</v>
      </c>
      <c r="H5" s="104"/>
      <c r="I5" s="105"/>
      <c r="J5" s="105"/>
      <c r="K5" s="105"/>
      <c r="L5" s="106"/>
    </row>
    <row r="6" spans="2:12" x14ac:dyDescent="0.3">
      <c r="B6" s="25" t="s">
        <v>64</v>
      </c>
      <c r="C6" s="25" t="s">
        <v>119</v>
      </c>
      <c r="D6" s="25" t="s">
        <v>84</v>
      </c>
      <c r="E6" s="25" t="s">
        <v>112</v>
      </c>
      <c r="F6" s="25"/>
      <c r="G6" s="25"/>
      <c r="H6" s="104"/>
      <c r="I6" s="105"/>
      <c r="J6" s="105"/>
      <c r="K6" s="105"/>
      <c r="L6" s="106"/>
    </row>
    <row r="7" spans="2:12" x14ac:dyDescent="0.3">
      <c r="B7" s="25" t="s">
        <v>118</v>
      </c>
      <c r="C7" s="25" t="s">
        <v>117</v>
      </c>
      <c r="D7" s="25" t="s">
        <v>116</v>
      </c>
      <c r="E7" s="25" t="s">
        <v>112</v>
      </c>
      <c r="F7" s="25" t="s">
        <v>115</v>
      </c>
      <c r="G7" s="25" t="s">
        <v>114</v>
      </c>
      <c r="H7" s="104"/>
      <c r="I7" s="105"/>
      <c r="J7" s="105"/>
      <c r="K7" s="105"/>
      <c r="L7" s="106"/>
    </row>
    <row r="8" spans="2:12" x14ac:dyDescent="0.3">
      <c r="B8" s="25" t="s">
        <v>37</v>
      </c>
      <c r="C8" s="25" t="s">
        <v>113</v>
      </c>
      <c r="D8" s="25" t="s">
        <v>75</v>
      </c>
      <c r="E8" s="25" t="s">
        <v>112</v>
      </c>
      <c r="F8" s="25"/>
      <c r="G8" s="25" t="s">
        <v>111</v>
      </c>
      <c r="H8" s="104"/>
      <c r="I8" s="105"/>
      <c r="J8" s="105"/>
      <c r="K8" s="105"/>
      <c r="L8" s="106"/>
    </row>
    <row r="9" spans="2:12" x14ac:dyDescent="0.3">
      <c r="B9" s="25" t="s">
        <v>46</v>
      </c>
      <c r="C9" s="25" t="s">
        <v>110</v>
      </c>
      <c r="D9" s="25"/>
      <c r="E9" s="25"/>
      <c r="F9" s="25"/>
      <c r="G9" s="25"/>
      <c r="H9" s="104"/>
      <c r="I9" s="105"/>
      <c r="J9" s="105"/>
      <c r="K9" s="105"/>
      <c r="L9" s="106"/>
    </row>
    <row r="10" spans="2:12" x14ac:dyDescent="0.3">
      <c r="B10" s="25" t="s">
        <v>109</v>
      </c>
      <c r="C10" s="25" t="s">
        <v>108</v>
      </c>
      <c r="D10" s="25" t="s">
        <v>107</v>
      </c>
      <c r="E10" s="25"/>
      <c r="F10" s="25"/>
      <c r="G10" s="25"/>
      <c r="H10" s="104"/>
      <c r="I10" s="105"/>
      <c r="J10" s="105"/>
      <c r="K10" s="105"/>
      <c r="L10" s="106"/>
    </row>
    <row r="11" spans="2:12" x14ac:dyDescent="0.3">
      <c r="B11" s="25"/>
      <c r="C11" s="25"/>
      <c r="D11" s="25"/>
      <c r="E11" s="25"/>
      <c r="F11" s="25"/>
      <c r="G11" s="25"/>
      <c r="H11" s="104"/>
      <c r="I11" s="105"/>
      <c r="J11" s="105"/>
      <c r="K11" s="105"/>
      <c r="L11" s="106"/>
    </row>
    <row r="12" spans="2:12" x14ac:dyDescent="0.3">
      <c r="B12" s="25"/>
      <c r="C12" s="25"/>
      <c r="D12" s="25"/>
      <c r="E12" s="25"/>
      <c r="F12" s="25"/>
      <c r="G12" s="25"/>
      <c r="H12" s="104"/>
      <c r="I12" s="105"/>
      <c r="J12" s="105"/>
      <c r="K12" s="105"/>
      <c r="L12" s="106"/>
    </row>
    <row r="13" spans="2:12" x14ac:dyDescent="0.3">
      <c r="B13" s="25"/>
      <c r="C13" s="25"/>
      <c r="D13" s="25"/>
      <c r="E13" s="25"/>
      <c r="F13" s="25"/>
      <c r="G13" s="25"/>
      <c r="H13" s="104"/>
      <c r="I13" s="105"/>
      <c r="J13" s="105"/>
      <c r="K13" s="105"/>
      <c r="L13" s="106"/>
    </row>
    <row r="14" spans="2:12" x14ac:dyDescent="0.3">
      <c r="B14" s="25"/>
      <c r="C14" s="25"/>
      <c r="D14" s="25"/>
      <c r="E14" s="25"/>
      <c r="F14" s="25"/>
      <c r="G14" s="25"/>
      <c r="H14" s="104"/>
      <c r="I14" s="105"/>
      <c r="J14" s="105"/>
      <c r="K14" s="105"/>
      <c r="L14" s="106"/>
    </row>
    <row r="15" spans="2:12" x14ac:dyDescent="0.3">
      <c r="I15" s="33"/>
      <c r="J15" s="33"/>
      <c r="K15" s="32"/>
    </row>
    <row r="16" spans="2:12" x14ac:dyDescent="0.3">
      <c r="I16" s="33"/>
      <c r="J16" s="33"/>
      <c r="K16" s="32"/>
    </row>
    <row r="17" spans="2:11" x14ac:dyDescent="0.3">
      <c r="I17" s="33"/>
      <c r="J17" s="33"/>
      <c r="K17" s="32"/>
    </row>
    <row r="18" spans="2:11" x14ac:dyDescent="0.3">
      <c r="B18" s="30" t="s">
        <v>106</v>
      </c>
      <c r="C18" s="31" t="s">
        <v>105</v>
      </c>
      <c r="D18" s="30" t="s">
        <v>104</v>
      </c>
      <c r="E18" s="29"/>
      <c r="F18" s="29"/>
      <c r="G18" s="29"/>
    </row>
    <row r="20" spans="2:11" ht="27.6" customHeight="1" x14ac:dyDescent="0.3">
      <c r="B20" s="28" t="s">
        <v>103</v>
      </c>
      <c r="C20" s="28" t="s">
        <v>102</v>
      </c>
      <c r="D20" s="28" t="s">
        <v>101</v>
      </c>
      <c r="E20" s="28" t="s">
        <v>100</v>
      </c>
      <c r="F20" s="28"/>
      <c r="G20" s="28"/>
      <c r="I20" s="28" t="s">
        <v>99</v>
      </c>
      <c r="J20" s="28" t="s">
        <v>98</v>
      </c>
      <c r="K20" s="28" t="s">
        <v>97</v>
      </c>
    </row>
    <row r="21" spans="2:11" x14ac:dyDescent="0.3">
      <c r="B21" s="25" t="s">
        <v>96</v>
      </c>
      <c r="C21" s="25" t="s">
        <v>95</v>
      </c>
      <c r="D21" s="25" t="s">
        <v>64</v>
      </c>
      <c r="E21" s="25"/>
      <c r="F21" s="25"/>
      <c r="G21" s="25"/>
      <c r="I21" s="25" t="s">
        <v>94</v>
      </c>
      <c r="J21" s="25" t="s">
        <v>93</v>
      </c>
      <c r="K21" s="27" t="s">
        <v>92</v>
      </c>
    </row>
    <row r="22" spans="2:11" x14ac:dyDescent="0.3">
      <c r="B22" s="25" t="s">
        <v>91</v>
      </c>
      <c r="C22" s="25" t="s">
        <v>90</v>
      </c>
      <c r="D22" s="25" t="s">
        <v>64</v>
      </c>
      <c r="E22" s="25"/>
      <c r="F22" s="25"/>
      <c r="G22" s="25"/>
      <c r="I22" s="26" t="s">
        <v>89</v>
      </c>
      <c r="J22" s="25" t="s">
        <v>88</v>
      </c>
      <c r="K22" s="26" t="s">
        <v>87</v>
      </c>
    </row>
    <row r="23" spans="2:11" x14ac:dyDescent="0.3">
      <c r="B23" s="25" t="s">
        <v>86</v>
      </c>
      <c r="C23" s="25" t="s">
        <v>85</v>
      </c>
      <c r="D23" s="25" t="s">
        <v>37</v>
      </c>
      <c r="E23" s="25"/>
      <c r="F23" s="25"/>
      <c r="G23" s="25"/>
      <c r="I23" s="25" t="s">
        <v>84</v>
      </c>
      <c r="J23" s="25" t="s">
        <v>83</v>
      </c>
      <c r="K23" s="26" t="s">
        <v>82</v>
      </c>
    </row>
    <row r="24" spans="2:11" x14ac:dyDescent="0.3">
      <c r="B24" s="25" t="s">
        <v>81</v>
      </c>
      <c r="C24" s="25" t="s">
        <v>80</v>
      </c>
      <c r="D24" s="25" t="s">
        <v>37</v>
      </c>
      <c r="E24" s="25"/>
      <c r="F24" s="25"/>
      <c r="G24" s="25"/>
      <c r="I24" s="25" t="s">
        <v>79</v>
      </c>
      <c r="J24" s="25" t="s">
        <v>78</v>
      </c>
      <c r="K24" s="25" t="s">
        <v>73</v>
      </c>
    </row>
    <row r="25" spans="2:11" x14ac:dyDescent="0.3">
      <c r="B25" s="25" t="s">
        <v>77</v>
      </c>
      <c r="C25" s="25" t="s">
        <v>76</v>
      </c>
      <c r="D25" s="25" t="s">
        <v>37</v>
      </c>
      <c r="E25" s="25"/>
      <c r="F25" s="25"/>
      <c r="G25" s="25"/>
      <c r="I25" s="25" t="s">
        <v>75</v>
      </c>
      <c r="J25" s="25" t="s">
        <v>74</v>
      </c>
      <c r="K25" s="25" t="s">
        <v>73</v>
      </c>
    </row>
    <row r="26" spans="2:11" x14ac:dyDescent="0.3">
      <c r="B26" s="25" t="s">
        <v>72</v>
      </c>
      <c r="C26" s="25" t="s">
        <v>71</v>
      </c>
      <c r="D26" s="25" t="s">
        <v>25</v>
      </c>
      <c r="E26" s="25" t="s">
        <v>70</v>
      </c>
      <c r="F26" s="25"/>
      <c r="G26" s="25"/>
      <c r="I26" s="26" t="s">
        <v>69</v>
      </c>
      <c r="J26" s="25" t="s">
        <v>68</v>
      </c>
      <c r="K26" s="26" t="s">
        <v>67</v>
      </c>
    </row>
    <row r="27" spans="2:11" x14ac:dyDescent="0.3">
      <c r="B27" s="25" t="s">
        <v>66</v>
      </c>
      <c r="C27" s="25" t="s">
        <v>65</v>
      </c>
      <c r="D27" s="25" t="s">
        <v>64</v>
      </c>
      <c r="E27" s="25"/>
      <c r="F27" s="25"/>
      <c r="G27" s="25"/>
      <c r="I27" s="26" t="s">
        <v>63</v>
      </c>
      <c r="J27" s="25" t="s">
        <v>62</v>
      </c>
      <c r="K27" s="26" t="s">
        <v>57</v>
      </c>
    </row>
    <row r="28" spans="2:11" x14ac:dyDescent="0.3">
      <c r="B28" s="25" t="s">
        <v>61</v>
      </c>
      <c r="C28" s="25" t="s">
        <v>60</v>
      </c>
      <c r="D28" s="25" t="s">
        <v>37</v>
      </c>
      <c r="E28" s="25"/>
      <c r="F28" s="25"/>
      <c r="G28" s="25"/>
      <c r="I28" s="25" t="s">
        <v>59</v>
      </c>
      <c r="J28" s="25" t="s">
        <v>58</v>
      </c>
      <c r="K28" s="26" t="s">
        <v>57</v>
      </c>
    </row>
    <row r="29" spans="2:11" x14ac:dyDescent="0.3">
      <c r="B29" s="25" t="s">
        <v>56</v>
      </c>
      <c r="C29" s="25" t="s">
        <v>55</v>
      </c>
      <c r="D29" s="25" t="s">
        <v>54</v>
      </c>
      <c r="E29" s="25"/>
      <c r="F29" s="25"/>
      <c r="G29" s="25"/>
      <c r="I29" s="25" t="s">
        <v>53</v>
      </c>
      <c r="J29" s="25" t="s">
        <v>52</v>
      </c>
      <c r="K29" s="26" t="s">
        <v>51</v>
      </c>
    </row>
    <row r="30" spans="2:11" x14ac:dyDescent="0.3">
      <c r="B30" s="25" t="s">
        <v>50</v>
      </c>
      <c r="C30" s="25" t="s">
        <v>49</v>
      </c>
      <c r="D30" s="25" t="s">
        <v>37</v>
      </c>
      <c r="E30" s="25"/>
      <c r="F30" s="25"/>
      <c r="G30" s="25"/>
      <c r="I30" s="24"/>
      <c r="J30" s="24"/>
      <c r="K30" s="24"/>
    </row>
    <row r="31" spans="2:11" x14ac:dyDescent="0.3">
      <c r="B31" s="25" t="s">
        <v>48</v>
      </c>
      <c r="C31" s="25" t="s">
        <v>47</v>
      </c>
      <c r="D31" s="25" t="s">
        <v>46</v>
      </c>
      <c r="E31" s="25"/>
      <c r="F31" s="25"/>
      <c r="G31" s="25"/>
      <c r="I31" s="24"/>
      <c r="J31" s="24"/>
      <c r="K31" s="24"/>
    </row>
    <row r="32" spans="2:11" x14ac:dyDescent="0.3">
      <c r="B32" s="25" t="s">
        <v>45</v>
      </c>
      <c r="C32" s="25" t="s">
        <v>44</v>
      </c>
      <c r="D32" s="25" t="s">
        <v>37</v>
      </c>
      <c r="E32" s="25"/>
      <c r="F32" s="25"/>
      <c r="G32" s="25"/>
      <c r="I32" s="24"/>
      <c r="J32" s="24"/>
      <c r="K32" s="24"/>
    </row>
    <row r="33" spans="2:11" x14ac:dyDescent="0.3">
      <c r="B33" s="25" t="s">
        <v>43</v>
      </c>
      <c r="C33" s="25" t="s">
        <v>42</v>
      </c>
      <c r="D33" s="25" t="s">
        <v>37</v>
      </c>
      <c r="E33" s="25"/>
      <c r="F33" s="25"/>
      <c r="G33" s="25"/>
      <c r="I33" s="24"/>
      <c r="J33" s="24"/>
      <c r="K33" s="24"/>
    </row>
    <row r="34" spans="2:11" x14ac:dyDescent="0.3">
      <c r="B34" s="25" t="s">
        <v>41</v>
      </c>
      <c r="C34" s="25" t="s">
        <v>40</v>
      </c>
      <c r="D34" s="25" t="s">
        <v>25</v>
      </c>
      <c r="E34" s="25"/>
      <c r="F34" s="25"/>
      <c r="G34" s="25"/>
      <c r="I34" s="24"/>
      <c r="J34" s="24"/>
      <c r="K34" s="24"/>
    </row>
    <row r="35" spans="2:11" x14ac:dyDescent="0.3">
      <c r="B35" s="25" t="s">
        <v>39</v>
      </c>
      <c r="C35" s="25" t="s">
        <v>38</v>
      </c>
      <c r="D35" s="25" t="s">
        <v>37</v>
      </c>
      <c r="E35" s="25"/>
      <c r="F35" s="25"/>
      <c r="G35" s="25"/>
      <c r="I35" s="24"/>
      <c r="J35" s="24"/>
      <c r="K35" s="24"/>
    </row>
    <row r="36" spans="2:11" x14ac:dyDescent="0.3">
      <c r="B36" s="25" t="s">
        <v>36</v>
      </c>
      <c r="C36" s="25" t="s">
        <v>35</v>
      </c>
      <c r="D36" s="25" t="s">
        <v>30</v>
      </c>
      <c r="E36" s="25"/>
      <c r="F36" s="25"/>
      <c r="G36" s="25"/>
    </row>
    <row r="37" spans="2:11" x14ac:dyDescent="0.3">
      <c r="B37" s="25" t="s">
        <v>34</v>
      </c>
      <c r="C37" s="25" t="s">
        <v>33</v>
      </c>
      <c r="D37" s="25" t="s">
        <v>25</v>
      </c>
      <c r="E37" s="25"/>
      <c r="F37" s="25"/>
      <c r="G37" s="25"/>
    </row>
    <row r="38" spans="2:11" x14ac:dyDescent="0.3">
      <c r="B38" s="25" t="s">
        <v>32</v>
      </c>
      <c r="C38" s="25" t="s">
        <v>31</v>
      </c>
      <c r="D38" s="25" t="s">
        <v>30</v>
      </c>
      <c r="E38" s="25"/>
      <c r="F38" s="25"/>
      <c r="G38" s="25"/>
    </row>
    <row r="39" spans="2:11" x14ac:dyDescent="0.3">
      <c r="B39" s="26" t="s">
        <v>29</v>
      </c>
      <c r="C39" s="25" t="s">
        <v>28</v>
      </c>
      <c r="D39" s="25"/>
      <c r="E39" s="25"/>
      <c r="F39" s="25"/>
      <c r="G39" s="25"/>
    </row>
    <row r="40" spans="2:11" x14ac:dyDescent="0.3">
      <c r="B40" s="25" t="s">
        <v>27</v>
      </c>
      <c r="C40" s="25" t="s">
        <v>26</v>
      </c>
      <c r="D40" s="25" t="s">
        <v>25</v>
      </c>
      <c r="E40" s="24"/>
      <c r="F40" s="24"/>
      <c r="G40" s="24"/>
    </row>
    <row r="41" spans="2:11" x14ac:dyDescent="0.3">
      <c r="B41" s="24"/>
      <c r="C41" s="24"/>
      <c r="D41" s="24"/>
      <c r="E41" s="24"/>
      <c r="F41" s="24"/>
      <c r="G41" s="24"/>
    </row>
    <row r="42" spans="2:11" x14ac:dyDescent="0.3">
      <c r="B42" s="24"/>
      <c r="C42" s="24"/>
      <c r="D42" s="24"/>
      <c r="E42" s="24"/>
      <c r="F42" s="24"/>
      <c r="G42" s="24"/>
    </row>
    <row r="43" spans="2:11" x14ac:dyDescent="0.3">
      <c r="B43" s="24"/>
      <c r="C43" s="24"/>
      <c r="D43" s="24"/>
      <c r="E43" s="24"/>
      <c r="F43" s="24"/>
      <c r="G43" s="24"/>
    </row>
    <row r="44" spans="2:11" x14ac:dyDescent="0.3">
      <c r="B44" s="24"/>
      <c r="C44" s="24"/>
      <c r="D44" s="24"/>
      <c r="E44" s="24"/>
      <c r="F44" s="24"/>
      <c r="G44" s="24"/>
    </row>
    <row r="45" spans="2:11" x14ac:dyDescent="0.3">
      <c r="B45" s="24"/>
      <c r="C45" s="24"/>
      <c r="D45" s="24"/>
      <c r="E45" s="24"/>
      <c r="F45" s="24"/>
      <c r="G45" s="24"/>
    </row>
    <row r="46" spans="2:11" x14ac:dyDescent="0.3">
      <c r="B46" s="24"/>
      <c r="C46" s="24"/>
      <c r="D46" s="24"/>
      <c r="E46" s="24"/>
      <c r="F46" s="24"/>
      <c r="G46" s="24"/>
    </row>
    <row r="47" spans="2:11" x14ac:dyDescent="0.3">
      <c r="B47" s="24"/>
      <c r="C47" s="24"/>
      <c r="D47" s="24"/>
      <c r="E47" s="24"/>
      <c r="F47" s="24"/>
      <c r="G47" s="24"/>
    </row>
    <row r="48" spans="2:11" x14ac:dyDescent="0.3">
      <c r="B48" s="24"/>
      <c r="C48" s="24"/>
      <c r="D48" s="24"/>
      <c r="E48" s="24"/>
      <c r="F48" s="24"/>
      <c r="G48" s="24"/>
    </row>
  </sheetData>
  <mergeCells count="15">
    <mergeCell ref="B3:B5"/>
    <mergeCell ref="H1:L1"/>
    <mergeCell ref="H2:L2"/>
    <mergeCell ref="H3:L3"/>
    <mergeCell ref="H4:L4"/>
    <mergeCell ref="H5:L5"/>
    <mergeCell ref="H12:L12"/>
    <mergeCell ref="H13:L13"/>
    <mergeCell ref="H14:L14"/>
    <mergeCell ref="H6:L6"/>
    <mergeCell ref="H7:L7"/>
    <mergeCell ref="H8:L8"/>
    <mergeCell ref="H9:L9"/>
    <mergeCell ref="H10:L10"/>
    <mergeCell ref="H11:L1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workbookViewId="0">
      <selection activeCell="D11" sqref="D11"/>
    </sheetView>
  </sheetViews>
  <sheetFormatPr defaultRowHeight="16.5" x14ac:dyDescent="0.3"/>
  <cols>
    <col min="1" max="1" width="9" style="23"/>
    <col min="2" max="2" width="16.125" style="23" customWidth="1"/>
    <col min="3" max="3" width="28.625" style="23" customWidth="1"/>
    <col min="4" max="4" width="24.375" style="23" customWidth="1"/>
    <col min="5" max="5" width="23.25" style="23" customWidth="1"/>
    <col min="6" max="16384" width="9" style="23"/>
  </cols>
  <sheetData>
    <row r="1" spans="2:12" ht="27.6" customHeight="1" x14ac:dyDescent="0.3">
      <c r="B1" s="28" t="s">
        <v>134</v>
      </c>
      <c r="C1" s="28" t="s">
        <v>135</v>
      </c>
      <c r="D1" s="28" t="s">
        <v>136</v>
      </c>
      <c r="E1" s="28" t="s">
        <v>137</v>
      </c>
      <c r="G1" s="111" t="s">
        <v>138</v>
      </c>
      <c r="H1" s="112"/>
      <c r="I1" s="112"/>
      <c r="J1" s="112"/>
      <c r="K1" s="112"/>
      <c r="L1" s="113"/>
    </row>
    <row r="2" spans="2:12" x14ac:dyDescent="0.3">
      <c r="B2" s="25" t="s">
        <v>139</v>
      </c>
      <c r="C2" s="25" t="s">
        <v>140</v>
      </c>
      <c r="D2" s="25" t="s">
        <v>141</v>
      </c>
      <c r="E2" s="25"/>
      <c r="G2" s="34" t="s">
        <v>142</v>
      </c>
      <c r="H2" s="35"/>
      <c r="I2" s="35"/>
      <c r="J2" s="35"/>
      <c r="K2" s="35"/>
      <c r="L2" s="36"/>
    </row>
    <row r="3" spans="2:12" x14ac:dyDescent="0.3">
      <c r="B3" s="25" t="s">
        <v>143</v>
      </c>
      <c r="C3" s="25" t="s">
        <v>140</v>
      </c>
      <c r="D3" s="25" t="s">
        <v>144</v>
      </c>
      <c r="E3" s="25"/>
      <c r="G3" s="34" t="s">
        <v>145</v>
      </c>
      <c r="H3" s="35"/>
      <c r="I3" s="35"/>
      <c r="J3" s="35"/>
      <c r="K3" s="35"/>
      <c r="L3" s="36"/>
    </row>
    <row r="4" spans="2:12" x14ac:dyDescent="0.3">
      <c r="B4" s="25" t="s">
        <v>146</v>
      </c>
      <c r="C4" s="25" t="s">
        <v>140</v>
      </c>
      <c r="D4" s="25" t="s">
        <v>144</v>
      </c>
      <c r="E4" s="25"/>
      <c r="G4" s="34"/>
      <c r="H4" s="35"/>
      <c r="I4" s="35"/>
      <c r="J4" s="35"/>
      <c r="K4" s="35"/>
      <c r="L4" s="36"/>
    </row>
    <row r="5" spans="2:12" x14ac:dyDescent="0.3">
      <c r="B5" s="25" t="s">
        <v>147</v>
      </c>
      <c r="C5" s="25">
        <v>5326710</v>
      </c>
      <c r="D5" s="25"/>
      <c r="E5" s="25"/>
      <c r="G5" s="34" t="s">
        <v>148</v>
      </c>
      <c r="H5" s="35"/>
      <c r="I5" s="35"/>
      <c r="J5" s="35"/>
      <c r="K5" s="35"/>
      <c r="L5" s="36"/>
    </row>
    <row r="6" spans="2:12" x14ac:dyDescent="0.3">
      <c r="B6" s="25" t="s">
        <v>149</v>
      </c>
      <c r="C6" s="25" t="s">
        <v>150</v>
      </c>
      <c r="D6" s="25" t="s">
        <v>151</v>
      </c>
      <c r="E6" s="25"/>
      <c r="G6" s="34" t="s">
        <v>152</v>
      </c>
      <c r="H6" s="35"/>
      <c r="I6" s="35"/>
      <c r="J6" s="35"/>
      <c r="K6" s="35"/>
      <c r="L6" s="36"/>
    </row>
    <row r="7" spans="2:12" x14ac:dyDescent="0.3">
      <c r="B7" s="25" t="s">
        <v>153</v>
      </c>
      <c r="C7" s="25" t="s">
        <v>154</v>
      </c>
      <c r="D7" s="25" t="s">
        <v>155</v>
      </c>
      <c r="E7" s="25"/>
      <c r="G7" s="34"/>
      <c r="H7" s="35"/>
      <c r="I7" s="35"/>
      <c r="J7" s="35"/>
      <c r="K7" s="35"/>
      <c r="L7" s="36"/>
    </row>
    <row r="8" spans="2:12" x14ac:dyDescent="0.3">
      <c r="B8" s="25" t="s">
        <v>156</v>
      </c>
      <c r="C8" s="25" t="s">
        <v>157</v>
      </c>
      <c r="D8" s="25" t="s">
        <v>158</v>
      </c>
      <c r="E8" s="25"/>
      <c r="G8" s="34"/>
      <c r="H8" s="35"/>
      <c r="I8" s="35"/>
      <c r="J8" s="35"/>
      <c r="K8" s="35"/>
      <c r="L8" s="36"/>
    </row>
    <row r="9" spans="2:12" ht="17.25" thickBot="1" x14ac:dyDescent="0.35">
      <c r="B9" s="25"/>
      <c r="C9" s="25" t="s">
        <v>159</v>
      </c>
      <c r="D9" s="25" t="s">
        <v>160</v>
      </c>
      <c r="E9" s="25"/>
      <c r="G9" s="34"/>
      <c r="H9" s="35"/>
      <c r="I9" s="35"/>
      <c r="J9" s="35"/>
      <c r="K9" s="35"/>
      <c r="L9" s="36"/>
    </row>
    <row r="10" spans="2:12" ht="17.25" thickTop="1" x14ac:dyDescent="0.3">
      <c r="B10" s="25" t="s">
        <v>161</v>
      </c>
      <c r="C10" s="25" t="s">
        <v>162</v>
      </c>
      <c r="D10" s="25"/>
      <c r="E10" s="25"/>
      <c r="G10" s="37" t="s">
        <v>183</v>
      </c>
      <c r="H10" s="38"/>
      <c r="I10" s="38"/>
      <c r="J10" s="38"/>
      <c r="K10" s="38"/>
      <c r="L10" s="39"/>
    </row>
    <row r="11" spans="2:12" x14ac:dyDescent="0.3">
      <c r="B11" s="25"/>
      <c r="C11" s="25" t="s">
        <v>163</v>
      </c>
      <c r="D11" s="25" t="s">
        <v>164</v>
      </c>
      <c r="E11" s="25"/>
      <c r="G11" s="40" t="s">
        <v>165</v>
      </c>
      <c r="H11" s="35"/>
      <c r="I11" s="35"/>
      <c r="J11" s="35"/>
      <c r="K11" s="35"/>
      <c r="L11" s="41"/>
    </row>
    <row r="12" spans="2:12" x14ac:dyDescent="0.3">
      <c r="B12" s="25" t="s">
        <v>166</v>
      </c>
      <c r="C12" s="25" t="s">
        <v>167</v>
      </c>
      <c r="D12" s="25" t="s">
        <v>168</v>
      </c>
      <c r="E12" s="25"/>
      <c r="G12" s="40" t="s">
        <v>169</v>
      </c>
      <c r="H12" s="35"/>
      <c r="I12" s="35"/>
      <c r="J12" s="35"/>
      <c r="K12" s="35"/>
      <c r="L12" s="41"/>
    </row>
    <row r="13" spans="2:12" x14ac:dyDescent="0.3">
      <c r="B13" s="25" t="s">
        <v>170</v>
      </c>
      <c r="C13" s="25" t="s">
        <v>171</v>
      </c>
      <c r="D13" s="25" t="s">
        <v>172</v>
      </c>
      <c r="E13" s="25"/>
      <c r="G13" s="40" t="s">
        <v>173</v>
      </c>
      <c r="H13" s="35"/>
      <c r="I13" s="35"/>
      <c r="J13" s="35"/>
      <c r="K13" s="35"/>
      <c r="L13" s="41"/>
    </row>
    <row r="14" spans="2:12" x14ac:dyDescent="0.3">
      <c r="B14" s="25" t="s">
        <v>174</v>
      </c>
      <c r="C14" s="25" t="s">
        <v>175</v>
      </c>
      <c r="D14" s="25" t="s">
        <v>176</v>
      </c>
      <c r="E14" s="25" t="s">
        <v>177</v>
      </c>
      <c r="G14" s="40" t="s">
        <v>178</v>
      </c>
      <c r="H14" s="35"/>
      <c r="I14" s="35"/>
      <c r="J14" s="35"/>
      <c r="K14" s="35"/>
      <c r="L14" s="41"/>
    </row>
    <row r="15" spans="2:12" x14ac:dyDescent="0.3">
      <c r="B15" s="24"/>
      <c r="C15" s="24"/>
      <c r="D15" s="24"/>
      <c r="E15" s="24"/>
      <c r="G15" s="40" t="s">
        <v>179</v>
      </c>
      <c r="H15" s="35"/>
      <c r="I15" s="35"/>
      <c r="J15" s="35"/>
      <c r="K15" s="35"/>
      <c r="L15" s="41"/>
    </row>
    <row r="16" spans="2:12" x14ac:dyDescent="0.3">
      <c r="B16" s="24"/>
      <c r="C16" s="24"/>
      <c r="D16" s="24"/>
      <c r="E16" s="24"/>
      <c r="G16" s="40" t="s">
        <v>180</v>
      </c>
      <c r="H16" s="35"/>
      <c r="I16" s="35"/>
      <c r="J16" s="35"/>
      <c r="K16" s="35"/>
      <c r="L16" s="41"/>
    </row>
    <row r="17" spans="2:12" x14ac:dyDescent="0.3">
      <c r="B17" s="24"/>
      <c r="C17" s="24"/>
      <c r="D17" s="24"/>
      <c r="E17" s="24"/>
      <c r="G17" s="40" t="s">
        <v>181</v>
      </c>
      <c r="H17" s="35"/>
      <c r="I17" s="35"/>
      <c r="J17" s="35"/>
      <c r="K17" s="35"/>
      <c r="L17" s="41"/>
    </row>
    <row r="18" spans="2:12" x14ac:dyDescent="0.3">
      <c r="B18" s="24"/>
      <c r="C18" s="24"/>
      <c r="D18" s="24"/>
      <c r="E18" s="24"/>
      <c r="G18" s="40"/>
      <c r="H18" s="35"/>
      <c r="I18" s="35"/>
      <c r="J18" s="35"/>
      <c r="K18" s="35"/>
      <c r="L18" s="41"/>
    </row>
    <row r="19" spans="2:12" ht="17.25" thickBot="1" x14ac:dyDescent="0.35">
      <c r="B19" s="24"/>
      <c r="C19" s="24"/>
      <c r="D19" s="24"/>
      <c r="E19" s="24"/>
      <c r="G19" s="42" t="s">
        <v>182</v>
      </c>
      <c r="H19" s="43"/>
      <c r="I19" s="43"/>
      <c r="J19" s="43"/>
      <c r="K19" s="43"/>
      <c r="L19" s="44"/>
    </row>
    <row r="20" spans="2:12" ht="17.25" thickTop="1" x14ac:dyDescent="0.3">
      <c r="B20" s="24"/>
      <c r="C20" s="24"/>
      <c r="D20" s="24"/>
      <c r="E20" s="24"/>
    </row>
    <row r="21" spans="2:12" x14ac:dyDescent="0.3">
      <c r="B21" s="24"/>
      <c r="C21" s="24"/>
      <c r="D21" s="24"/>
      <c r="E21" s="24"/>
    </row>
    <row r="22" spans="2:12" x14ac:dyDescent="0.3">
      <c r="B22" s="24"/>
      <c r="C22" s="24"/>
      <c r="D22" s="24"/>
      <c r="E22" s="24"/>
    </row>
    <row r="23" spans="2:12" x14ac:dyDescent="0.3">
      <c r="B23" s="24"/>
      <c r="C23" s="24"/>
      <c r="D23" s="24"/>
      <c r="E23" s="24"/>
    </row>
  </sheetData>
  <mergeCells count="1">
    <mergeCell ref="G1:L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7월 매출</vt:lpstr>
      <vt:lpstr>Sheet1</vt:lpstr>
      <vt:lpstr>정보</vt:lpstr>
      <vt:lpstr>계좌,카드</vt:lpstr>
      <vt:lpstr>아이디,비번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2022-07-20T17:56:33Z</dcterms:modified>
</cp:coreProperties>
</file>