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835" activeTab="2"/>
  </bookViews>
  <sheets>
    <sheet name="2022년" sheetId="1" r:id="rId1"/>
    <sheet name="2023년" sheetId="5" r:id="rId2"/>
    <sheet name="카드사 일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53" i="1" l="1"/>
  <c r="BG38" i="1"/>
  <c r="BE42" i="1"/>
  <c r="BE41" i="1"/>
  <c r="BE35" i="1"/>
  <c r="BE37" i="1" s="1"/>
  <c r="BA59" i="1" l="1"/>
  <c r="BA60" i="1" s="1"/>
  <c r="BA52" i="1" l="1"/>
  <c r="BA54" i="1" s="1"/>
  <c r="R85" i="5"/>
  <c r="R81" i="5"/>
  <c r="R77" i="5"/>
  <c r="Q73" i="5"/>
  <c r="R73" i="5" s="1"/>
  <c r="L73" i="5"/>
  <c r="L67" i="5"/>
  <c r="L64" i="5"/>
  <c r="L66" i="5" s="1"/>
  <c r="W63" i="5"/>
  <c r="V73" i="5" s="1"/>
  <c r="V77" i="5" s="1"/>
  <c r="V63" i="5"/>
  <c r="V65" i="5" s="1"/>
  <c r="AX58" i="5"/>
  <c r="AX59" i="5" s="1"/>
  <c r="AT57" i="5"/>
  <c r="AC57" i="5"/>
  <c r="AC59" i="5" s="1"/>
  <c r="AY53" i="5"/>
  <c r="AX52" i="5"/>
  <c r="AT52" i="5"/>
  <c r="AX51" i="5"/>
  <c r="AX53" i="5" s="1"/>
  <c r="AZ53" i="5" s="1"/>
  <c r="AS49" i="5"/>
  <c r="AS51" i="5" s="1"/>
  <c r="AA46" i="5"/>
  <c r="AA54" i="5" s="1"/>
  <c r="AA56" i="5" s="1"/>
  <c r="H45" i="5"/>
  <c r="AO42" i="5"/>
  <c r="AO47" i="5" s="1"/>
  <c r="AO39" i="5"/>
  <c r="AN39" i="5"/>
  <c r="AN41" i="5" s="1"/>
  <c r="AP41" i="5" s="1"/>
  <c r="AD37" i="5"/>
  <c r="E35" i="5"/>
  <c r="E37" i="5" s="1"/>
  <c r="H33" i="5"/>
  <c r="H35" i="5" s="1"/>
  <c r="AG26" i="5"/>
  <c r="AG28" i="5" s="1"/>
  <c r="AH28" i="5" s="1"/>
  <c r="AH35" i="5" s="1"/>
  <c r="AH41" i="5" s="1"/>
  <c r="B25" i="5"/>
  <c r="B27" i="5" s="1"/>
  <c r="M73" i="5" l="1"/>
  <c r="Q75" i="5"/>
  <c r="AI26" i="5"/>
  <c r="X63" i="5"/>
  <c r="AY53" i="1"/>
  <c r="AX58" i="1"/>
  <c r="AX59" i="1" s="1"/>
  <c r="AT57" i="1"/>
  <c r="AX52" i="1"/>
  <c r="AX51" i="1"/>
  <c r="AX53" i="1" l="1"/>
  <c r="AY54" i="1" s="1"/>
  <c r="AT52" i="1"/>
  <c r="AS49" i="1"/>
  <c r="AS51" i="1" s="1"/>
  <c r="AO42" i="1" l="1"/>
  <c r="AN39" i="1" l="1"/>
  <c r="AN41" i="1" s="1"/>
  <c r="AD37" i="1" l="1"/>
  <c r="AG26" i="1" l="1"/>
  <c r="AG28" i="1" l="1"/>
  <c r="AH28" i="1" s="1"/>
  <c r="AH35" i="1" s="1"/>
  <c r="AH41" i="1" s="1"/>
  <c r="AI26" i="1"/>
  <c r="AC57" i="1"/>
  <c r="AC59" i="1" s="1"/>
  <c r="AA46" i="1"/>
  <c r="AA54" i="1" s="1"/>
  <c r="AA56" i="1" s="1"/>
  <c r="W63" i="1" l="1"/>
  <c r="V73" i="1" s="1"/>
  <c r="V77" i="1" s="1"/>
  <c r="V63" i="1"/>
  <c r="V65" i="1" s="1"/>
  <c r="X63" i="1" l="1"/>
  <c r="R81" i="1"/>
  <c r="R85" i="1"/>
  <c r="R77" i="1"/>
  <c r="Q73" i="1"/>
  <c r="R73" i="1" s="1"/>
  <c r="Q75" i="1" l="1"/>
  <c r="L67" i="1"/>
  <c r="L73" i="1" s="1"/>
  <c r="L64" i="1" l="1"/>
  <c r="L66" i="1" s="1"/>
  <c r="M73" i="1" s="1"/>
  <c r="H33" i="1" l="1"/>
  <c r="E25" i="1"/>
  <c r="H35" i="1" l="1"/>
  <c r="H45" i="1" l="1"/>
  <c r="E35" i="1" l="1"/>
  <c r="E37" i="1" s="1"/>
  <c r="B25" i="1" l="1"/>
  <c r="B27" i="1" s="1"/>
  <c r="AP41" i="1" l="1"/>
  <c r="AO47" i="1"/>
  <c r="AO39" i="1"/>
</calcChain>
</file>

<file path=xl/sharedStrings.xml><?xml version="1.0" encoding="utf-8"?>
<sst xmlns="http://schemas.openxmlformats.org/spreadsheetml/2006/main" count="425" uniqueCount="160">
  <si>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</si>
  <si>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</si>
  <si>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</si>
  <si>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</si>
  <si>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</si>
  <si>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</si>
  <si>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</si>
  <si>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</si>
  <si>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</si>
  <si>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</si>
  <si>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</si>
  <si>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</si>
  <si>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</si>
  <si>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</si>
  <si>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</si>
  <si>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</si>
  <si>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</si>
  <si>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</si>
  <si>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</si>
  <si>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</si>
  <si>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</si>
  <si>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</si>
  <si>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</si>
  <si>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</si>
  <si>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</si>
  <si>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</si>
  <si>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</si>
  <si>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</si>
  <si>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</si>
  <si>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</si>
  <si>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</si>
  <si>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</si>
  <si>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</si>
  <si>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</si>
  <si>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</si>
  <si>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</si>
  <si>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</si>
  <si>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</si>
  <si>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</si>
  <si>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</si>
  <si>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</si>
  <si>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</si>
  <si>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</si>
  <si>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</si>
  <si>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</si>
  <si>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</si>
  <si>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</si>
  <si>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</si>
  <si>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</si>
  <si>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</si>
  <si>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</si>
  <si>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</si>
  <si>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</si>
  <si>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</si>
  <si>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</si>
  <si>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</si>
  <si>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</si>
  <si>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</si>
  <si>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</si>
  <si>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</si>
  <si>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</si>
  <si>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</si>
  <si>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</si>
  <si>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</si>
  <si>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</si>
  <si>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</si>
  <si>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</si>
  <si>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</si>
  <si>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</si>
  <si>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</si>
  <si>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</si>
  <si>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</si>
  <si>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</si>
  <si>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</si>
  <si>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</si>
  <si>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</si>
  <si>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</si>
  <si>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</si>
  <si>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</si>
  <si>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</si>
  <si>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</si>
  <si>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</si>
  <si>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</si>
  <si>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하이패스</t>
    <phoneticPr fontId="1" type="noConversion"/>
  </si>
  <si>
    <t>현욱핸드폰</t>
    <phoneticPr fontId="1" type="noConversion"/>
  </si>
  <si>
    <t>ㅡ할부ㅡ</t>
    <phoneticPr fontId="1" type="noConversion"/>
  </si>
  <si>
    <t>엄마차보험 8/10</t>
    <phoneticPr fontId="1" type="noConversion"/>
  </si>
  <si>
    <t>현욱할부 5/6</t>
    <phoneticPr fontId="1" type="noConversion"/>
  </si>
  <si>
    <t>이조이호텔 3/3</t>
    <phoneticPr fontId="1" type="noConversion"/>
  </si>
  <si>
    <t>협성비엠더블유 1/3</t>
    <phoneticPr fontId="1" type="noConversion"/>
  </si>
  <si>
    <t>삼성화재 현욱 1/5</t>
    <phoneticPr fontId="1" type="noConversion"/>
  </si>
  <si>
    <t>삼성화재 엄마 1/5</t>
    <phoneticPr fontId="1" type="noConversion"/>
  </si>
  <si>
    <t>일시불 합계</t>
    <phoneticPr fontId="1" type="noConversion"/>
  </si>
  <si>
    <t>삼성화재</t>
    <phoneticPr fontId="1" type="noConversion"/>
  </si>
  <si>
    <t>현욱구글</t>
    <phoneticPr fontId="1" type="noConversion"/>
  </si>
  <si>
    <t>현욱자동차보험</t>
    <phoneticPr fontId="1" type="noConversion"/>
  </si>
  <si>
    <t>현욱할부</t>
    <phoneticPr fontId="1" type="noConversion"/>
  </si>
  <si>
    <t>삼성 카드 총 결제 금액</t>
    <phoneticPr fontId="1" type="noConversion"/>
  </si>
  <si>
    <t>농협 카드 총 결제 금액</t>
    <phoneticPr fontId="1" type="noConversion"/>
  </si>
  <si>
    <t>아빠 결제 삼성+농협 금액</t>
    <phoneticPr fontId="1" type="noConversion"/>
  </si>
  <si>
    <t>현욱결제금액</t>
    <phoneticPr fontId="1" type="noConversion"/>
  </si>
  <si>
    <t>세라잼</t>
    <phoneticPr fontId="1" type="noConversion"/>
  </si>
  <si>
    <t>현욱 폰비</t>
    <phoneticPr fontId="1" type="noConversion"/>
  </si>
  <si>
    <t>할부</t>
    <phoneticPr fontId="1" type="noConversion"/>
  </si>
  <si>
    <t>도운모텔 1/3</t>
    <phoneticPr fontId="1" type="noConversion"/>
  </si>
  <si>
    <t>현욱 자동차보험 2/5</t>
    <phoneticPr fontId="1" type="noConversion"/>
  </si>
  <si>
    <t>엄마 자동차보험 2/5</t>
    <phoneticPr fontId="1" type="noConversion"/>
  </si>
  <si>
    <t>협성비엠더블유 2/3</t>
    <phoneticPr fontId="1" type="noConversion"/>
  </si>
  <si>
    <t>컴퓨터연구소(현욱)</t>
    <phoneticPr fontId="1" type="noConversion"/>
  </si>
  <si>
    <t>삼성화재해상보험 9/10</t>
    <phoneticPr fontId="1" type="noConversion"/>
  </si>
  <si>
    <t>그랜저 하이패스 2022-09-05</t>
    <phoneticPr fontId="1" type="noConversion"/>
  </si>
  <si>
    <t>현욱차보험</t>
    <phoneticPr fontId="1" type="noConversion"/>
  </si>
  <si>
    <t>삼성카드 합계</t>
    <phoneticPr fontId="1" type="noConversion"/>
  </si>
  <si>
    <t>농협카드 합계</t>
    <phoneticPr fontId="1" type="noConversion"/>
  </si>
  <si>
    <t>현욱 롯데카드</t>
    <phoneticPr fontId="1" type="noConversion"/>
  </si>
  <si>
    <t>현욱 현대카드</t>
    <phoneticPr fontId="1" type="noConversion"/>
  </si>
  <si>
    <t>아빠 합계금액</t>
    <phoneticPr fontId="1" type="noConversion"/>
  </si>
  <si>
    <t>현욱합계</t>
    <phoneticPr fontId="1" type="noConversion"/>
  </si>
  <si>
    <t>세라잼</t>
    <phoneticPr fontId="1" type="noConversion"/>
  </si>
  <si>
    <t>위탁료</t>
    <phoneticPr fontId="1" type="noConversion"/>
  </si>
  <si>
    <t>현욱 채굴</t>
    <phoneticPr fontId="1" type="noConversion"/>
  </si>
  <si>
    <t>이</t>
    <phoneticPr fontId="1" type="noConversion"/>
  </si>
  <si>
    <t>할부</t>
    <phoneticPr fontId="1" type="noConversion"/>
  </si>
  <si>
    <t>도운모텔 2/3</t>
    <phoneticPr fontId="1" type="noConversion"/>
  </si>
  <si>
    <t>협성비엠더블유 3/3</t>
    <phoneticPr fontId="1" type="noConversion"/>
  </si>
  <si>
    <t>삼성화재해상보험 10/10</t>
    <phoneticPr fontId="1" type="noConversion"/>
  </si>
  <si>
    <t xml:space="preserve">세라젬 </t>
    <phoneticPr fontId="1" type="noConversion"/>
  </si>
  <si>
    <t>현욱 폰비</t>
    <phoneticPr fontId="1" type="noConversion"/>
  </si>
  <si>
    <t>현욱차보험</t>
    <phoneticPr fontId="1" type="noConversion"/>
  </si>
  <si>
    <t>현욱 삼성카드</t>
    <phoneticPr fontId="1" type="noConversion"/>
  </si>
  <si>
    <t>할부</t>
    <phoneticPr fontId="1" type="noConversion"/>
  </si>
  <si>
    <t>현욱 자동차보험 4/5</t>
    <phoneticPr fontId="1" type="noConversion"/>
  </si>
  <si>
    <t>엄마 자동차보험 4/5</t>
    <phoneticPr fontId="1" type="noConversion"/>
  </si>
  <si>
    <t>도운모텔 3/3</t>
    <phoneticPr fontId="1" type="noConversion"/>
  </si>
  <si>
    <t>연회비</t>
    <phoneticPr fontId="1" type="noConversion"/>
  </si>
  <si>
    <t>현욱 합계</t>
    <phoneticPr fontId="1" type="noConversion"/>
  </si>
  <si>
    <t>할부</t>
    <phoneticPr fontId="1" type="noConversion"/>
  </si>
  <si>
    <t>캐피탈</t>
    <phoneticPr fontId="1" type="noConversion"/>
  </si>
  <si>
    <t>자동차</t>
    <phoneticPr fontId="1" type="noConversion"/>
  </si>
  <si>
    <t>현욱 합계</t>
    <phoneticPr fontId="1" type="noConversion"/>
  </si>
  <si>
    <t>다성건기(월급)</t>
    <phoneticPr fontId="1" type="noConversion"/>
  </si>
  <si>
    <t>월</t>
    <phoneticPr fontId="1" type="noConversion"/>
  </si>
  <si>
    <t>현욱 자동차보험 5/5</t>
    <phoneticPr fontId="1" type="noConversion"/>
  </si>
  <si>
    <t>엄마 자동차보험 5/5</t>
    <phoneticPr fontId="1" type="noConversion"/>
  </si>
  <si>
    <t>할부</t>
    <phoneticPr fontId="1" type="noConversion"/>
  </si>
  <si>
    <t>현욱합계</t>
    <phoneticPr fontId="1" type="noConversion"/>
  </si>
  <si>
    <t>다성건기(월급) , 현찰로엄마한테 326만원</t>
    <phoneticPr fontId="1" type="noConversion"/>
  </si>
  <si>
    <t>20일</t>
    <phoneticPr fontId="1" type="noConversion"/>
  </si>
  <si>
    <t>금액</t>
    <phoneticPr fontId="1" type="noConversion"/>
  </si>
  <si>
    <t>하나은행</t>
    <phoneticPr fontId="1" type="noConversion"/>
  </si>
  <si>
    <t>농협은행</t>
    <phoneticPr fontId="1" type="noConversion"/>
  </si>
  <si>
    <t>5일</t>
    <phoneticPr fontId="1" type="noConversion"/>
  </si>
  <si>
    <t>상환방식</t>
    <phoneticPr fontId="1" type="noConversion"/>
  </si>
  <si>
    <t>원리금</t>
    <phoneticPr fontId="1" type="noConversion"/>
  </si>
  <si>
    <t>일시</t>
    <phoneticPr fontId="1" type="noConversion"/>
  </si>
  <si>
    <t>원리금</t>
    <phoneticPr fontId="1" type="noConversion"/>
  </si>
  <si>
    <t>현대 캐피탈</t>
    <phoneticPr fontId="1" type="noConversion"/>
  </si>
  <si>
    <t xml:space="preserve">25일 </t>
    <phoneticPr fontId="1" type="noConversion"/>
  </si>
  <si>
    <t>원리금</t>
    <phoneticPr fontId="1" type="noConversion"/>
  </si>
  <si>
    <t>종료일자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</si>
</sst>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0" fillId="10" borderId="1" xfId="0" applyFill="1" applyBorder="1"/>
    <xf numFmtId="177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7" borderId="0" xfId="0" applyNumberFormat="1" applyFill="1"/>
    <xf numFmtId="177" fontId="0" fillId="9" borderId="0" xfId="0" applyNumberFormat="1" applyFill="1"/>
    <xf numFmtId="0" fontId="0" fillId="0" borderId="2" xfId="0" applyFill="1" applyBorder="1"/>
    <xf numFmtId="177" fontId="0" fillId="0" borderId="1" xfId="0" applyNumberFormat="1" applyBorder="1" applyAlignment="1">
      <alignment horizontal="center"/>
    </xf>
    <xf numFmtId="0" fontId="0" fillId="12" borderId="1" xfId="0" applyFill="1" applyBorder="1"/>
    <xf numFmtId="177" fontId="0" fillId="0" borderId="1" xfId="0" applyNumberFormat="1" applyBorder="1" applyAlignment="1">
      <alignment horizontal="right"/>
    </xf>
    <xf numFmtId="0" fontId="0" fillId="0" borderId="2" xfId="0" applyFill="1" applyBorder="1" applyAlignment="1">
      <alignment horizontal="right"/>
    </xf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topLeftCell="AY1" zoomScale="85" zoomScaleNormal="85" workbookViewId="0">
      <selection activeCell="BC53" sqref="BC53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  <col min="35" max="35" width="11.875" bestFit="1" customWidth="1"/>
    <col min="39" max="39" width="23.125" bestFit="1" customWidth="1"/>
    <col min="40" max="40" width="11.875" style="22" bestFit="1" customWidth="1"/>
    <col min="41" max="42" width="11.875" bestFit="1" customWidth="1"/>
    <col min="44" max="44" width="20.5" customWidth="1"/>
    <col min="45" max="45" width="21.125" customWidth="1"/>
    <col min="46" max="46" width="21.5" customWidth="1"/>
    <col min="49" max="49" width="24" customWidth="1"/>
    <col min="50" max="50" width="22" style="22" customWidth="1"/>
    <col min="51" max="51" width="16.5" customWidth="1"/>
    <col min="52" max="52" width="20.25" customWidth="1"/>
    <col min="53" max="53" width="21.75" customWidth="1"/>
    <col min="54" max="54" width="14.625" customWidth="1"/>
    <col min="55" max="55" width="33.375" customWidth="1"/>
    <col min="56" max="56" width="17.5" customWidth="1"/>
    <col min="57" max="57" width="20.25" customWidth="1"/>
    <col min="59" max="59" width="12.625" bestFit="1" customWidth="1"/>
  </cols>
  <sheetData>
    <row r="1" spans="1:57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  <c r="AM1" s="5" t="s">
        <v>17</v>
      </c>
      <c r="AN1" s="21" t="s">
        <v>16</v>
      </c>
      <c r="AO1" s="21"/>
      <c r="AR1" s="5" t="s">
        <v>17</v>
      </c>
      <c r="AS1" s="21" t="s">
        <v>16</v>
      </c>
      <c r="AT1" s="21"/>
      <c r="AW1" s="5" t="s">
        <v>17</v>
      </c>
      <c r="AX1" s="21" t="s">
        <v>16</v>
      </c>
      <c r="AZ1" s="5" t="s">
        <v>141</v>
      </c>
      <c r="BA1" s="21"/>
      <c r="BD1" s="5" t="s">
        <v>141</v>
      </c>
      <c r="BE1" s="21"/>
    </row>
    <row r="2" spans="1:57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83</v>
      </c>
      <c r="AF2" s="6">
        <v>44785</v>
      </c>
      <c r="AG2" s="21">
        <v>9300</v>
      </c>
      <c r="AH2" s="5"/>
      <c r="AM2" s="6">
        <v>44816</v>
      </c>
      <c r="AN2" s="21">
        <v>8370</v>
      </c>
      <c r="AO2" s="5"/>
      <c r="AR2" s="6">
        <v>44841</v>
      </c>
      <c r="AS2" s="5">
        <v>52000</v>
      </c>
      <c r="AT2" s="5"/>
      <c r="AW2" s="6">
        <v>44871</v>
      </c>
      <c r="AX2" s="21">
        <v>23000</v>
      </c>
      <c r="AZ2" s="6">
        <v>45266</v>
      </c>
      <c r="BA2" s="21">
        <v>27800</v>
      </c>
      <c r="BD2" s="6">
        <v>44934</v>
      </c>
      <c r="BE2" s="5">
        <v>21600</v>
      </c>
    </row>
    <row r="3" spans="1:57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  <c r="AM3" s="6">
        <v>44816</v>
      </c>
      <c r="AN3" s="21">
        <v>4929</v>
      </c>
      <c r="AO3" s="5"/>
      <c r="AR3" s="6">
        <v>44842</v>
      </c>
      <c r="AS3" s="5">
        <v>12695</v>
      </c>
      <c r="AT3" s="5"/>
      <c r="AW3" s="6">
        <v>44871</v>
      </c>
      <c r="AX3" s="21">
        <v>11718</v>
      </c>
      <c r="AZ3" s="6">
        <v>45266</v>
      </c>
      <c r="BA3" s="21">
        <v>11850</v>
      </c>
      <c r="BD3" s="6">
        <v>44934</v>
      </c>
      <c r="BE3" s="5">
        <v>12400</v>
      </c>
    </row>
    <row r="4" spans="1:57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  <c r="AM4" s="6">
        <v>44817</v>
      </c>
      <c r="AN4" s="21">
        <v>6045</v>
      </c>
      <c r="AO4" s="5"/>
      <c r="AR4" s="6">
        <v>44843</v>
      </c>
      <c r="AS4" s="5">
        <v>30000</v>
      </c>
      <c r="AT4" s="5"/>
      <c r="AW4" s="6">
        <v>44872</v>
      </c>
      <c r="AX4" s="21">
        <v>7000</v>
      </c>
      <c r="AZ4" s="6">
        <v>45267</v>
      </c>
      <c r="BA4" s="21">
        <v>38730</v>
      </c>
      <c r="BD4" s="6">
        <v>44937</v>
      </c>
      <c r="BE4" s="5">
        <v>47000</v>
      </c>
    </row>
    <row r="5" spans="1:57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93</v>
      </c>
      <c r="AF5" s="6">
        <v>44791</v>
      </c>
      <c r="AG5" s="21">
        <v>10450</v>
      </c>
      <c r="AH5" s="5"/>
      <c r="AM5" s="6">
        <v>44818</v>
      </c>
      <c r="AN5" s="21">
        <v>6000</v>
      </c>
      <c r="AO5" s="5"/>
      <c r="AR5" s="6">
        <v>44843</v>
      </c>
      <c r="AS5" s="5">
        <v>12000</v>
      </c>
      <c r="AT5" s="5"/>
      <c r="AW5" s="6">
        <v>44872</v>
      </c>
      <c r="AX5" s="21">
        <v>43000</v>
      </c>
      <c r="AZ5" s="6">
        <v>45267</v>
      </c>
      <c r="BA5" s="21">
        <v>10500</v>
      </c>
      <c r="BD5" s="6">
        <v>44939</v>
      </c>
      <c r="BE5" s="5">
        <v>37000</v>
      </c>
    </row>
    <row r="6" spans="1:57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102</v>
      </c>
      <c r="AH6" s="5">
        <v>154390</v>
      </c>
      <c r="AM6" s="6">
        <v>44820</v>
      </c>
      <c r="AN6" s="21">
        <v>49000</v>
      </c>
      <c r="AO6" s="5"/>
      <c r="AR6" s="6">
        <v>44844</v>
      </c>
      <c r="AS6" s="5">
        <v>18200</v>
      </c>
      <c r="AT6" s="5"/>
      <c r="AW6" s="6">
        <v>44873</v>
      </c>
      <c r="AX6" s="21">
        <v>1767</v>
      </c>
      <c r="AZ6" s="6">
        <v>45267</v>
      </c>
      <c r="BA6" s="21">
        <v>10000</v>
      </c>
      <c r="BD6" s="6">
        <v>44939</v>
      </c>
      <c r="BE6" s="5">
        <v>6000</v>
      </c>
    </row>
    <row r="7" spans="1:57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  <c r="AM7" s="6">
        <v>44821</v>
      </c>
      <c r="AN7" s="21">
        <v>11600</v>
      </c>
      <c r="AO7" s="5"/>
      <c r="AR7" s="6">
        <v>44845</v>
      </c>
      <c r="AS7" s="5">
        <v>100000</v>
      </c>
      <c r="AT7" s="5"/>
      <c r="AW7" s="6">
        <v>44873</v>
      </c>
      <c r="AX7" s="21">
        <v>11200</v>
      </c>
      <c r="AZ7" s="6">
        <v>45267</v>
      </c>
      <c r="BA7" s="21">
        <v>11000</v>
      </c>
      <c r="BD7" s="6">
        <v>44939</v>
      </c>
      <c r="BE7" s="5">
        <v>13000</v>
      </c>
    </row>
    <row r="8" spans="1:57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  <c r="AM8" s="6">
        <v>44821</v>
      </c>
      <c r="AN8" s="21">
        <v>7812</v>
      </c>
      <c r="AO8" s="5"/>
      <c r="AR8" s="6">
        <v>44845</v>
      </c>
      <c r="AS8" s="5">
        <v>105600</v>
      </c>
      <c r="AT8" s="5"/>
      <c r="AW8" s="6">
        <v>44874</v>
      </c>
      <c r="AX8" s="21">
        <v>4185</v>
      </c>
      <c r="AZ8" s="6">
        <v>45269</v>
      </c>
      <c r="BA8" s="21">
        <v>16000</v>
      </c>
      <c r="BD8" s="6">
        <v>44939</v>
      </c>
      <c r="BE8" s="5">
        <v>45400</v>
      </c>
    </row>
    <row r="9" spans="1:57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  <c r="AM9" s="6">
        <v>44822</v>
      </c>
      <c r="AN9" s="21">
        <v>10450</v>
      </c>
      <c r="AO9" s="5"/>
      <c r="AR9" s="6">
        <v>44845</v>
      </c>
      <c r="AS9" s="5">
        <v>9400</v>
      </c>
      <c r="AT9" s="5"/>
      <c r="AW9" s="6">
        <v>44875</v>
      </c>
      <c r="AX9" s="21">
        <v>4371</v>
      </c>
      <c r="AZ9" s="6">
        <v>45270</v>
      </c>
      <c r="BA9" s="21">
        <v>12000</v>
      </c>
      <c r="BD9" s="6">
        <v>44941</v>
      </c>
      <c r="BE9" s="5">
        <v>8928</v>
      </c>
    </row>
    <row r="10" spans="1:57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  <c r="AM10" s="6">
        <v>44822</v>
      </c>
      <c r="AN10" s="21">
        <v>33000</v>
      </c>
      <c r="AO10" s="5"/>
      <c r="AR10" s="6">
        <v>44846</v>
      </c>
      <c r="AS10" s="5">
        <v>3960</v>
      </c>
      <c r="AT10" s="5"/>
      <c r="AW10" s="6">
        <v>44875</v>
      </c>
      <c r="AX10" s="21">
        <v>6000</v>
      </c>
      <c r="AZ10" s="6">
        <v>45270</v>
      </c>
      <c r="BA10" s="21">
        <v>59800</v>
      </c>
      <c r="BD10" s="6">
        <v>44941</v>
      </c>
      <c r="BE10" s="5">
        <v>17500</v>
      </c>
    </row>
    <row r="11" spans="1:57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  <c r="AM11" s="6">
        <v>44823</v>
      </c>
      <c r="AN11" s="21">
        <v>50000</v>
      </c>
      <c r="AO11" s="5"/>
      <c r="AR11" s="6">
        <v>44846</v>
      </c>
      <c r="AS11" s="5">
        <v>24200</v>
      </c>
      <c r="AT11" s="5"/>
      <c r="AW11" s="6">
        <v>44876</v>
      </c>
      <c r="AX11" s="21">
        <v>7161</v>
      </c>
      <c r="AZ11" s="6">
        <v>45270</v>
      </c>
      <c r="BA11" s="21">
        <v>11500</v>
      </c>
      <c r="BD11" s="6">
        <v>44941</v>
      </c>
      <c r="BE11" s="5">
        <v>20900</v>
      </c>
    </row>
    <row r="12" spans="1:57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  <c r="AM12" s="6">
        <v>44824</v>
      </c>
      <c r="AN12" s="34" t="s">
        <v>127</v>
      </c>
      <c r="AO12" s="21">
        <v>154390</v>
      </c>
      <c r="AR12" s="6">
        <v>44846</v>
      </c>
      <c r="AS12" s="5">
        <v>14880</v>
      </c>
      <c r="AT12" s="5"/>
      <c r="AW12" s="6">
        <v>44876</v>
      </c>
      <c r="AX12" s="21">
        <v>18700</v>
      </c>
      <c r="AZ12" s="6">
        <v>45270</v>
      </c>
      <c r="BA12" s="21">
        <v>12000</v>
      </c>
      <c r="BD12" s="6">
        <v>44942</v>
      </c>
      <c r="BE12" s="5">
        <v>84000</v>
      </c>
    </row>
    <row r="13" spans="1:57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  <c r="AM13" s="6">
        <v>44824</v>
      </c>
      <c r="AN13" s="21">
        <v>12900</v>
      </c>
      <c r="AO13" s="5"/>
      <c r="AR13" s="6">
        <v>44847</v>
      </c>
      <c r="AS13" s="5">
        <v>25000</v>
      </c>
      <c r="AT13" s="5"/>
      <c r="AW13" s="6">
        <v>44878</v>
      </c>
      <c r="AX13" s="21">
        <v>23000</v>
      </c>
      <c r="AZ13" s="6">
        <v>45271</v>
      </c>
      <c r="BA13" s="21">
        <v>19200</v>
      </c>
      <c r="BD13" s="6">
        <v>44944</v>
      </c>
      <c r="BE13" s="5">
        <v>84370</v>
      </c>
    </row>
    <row r="14" spans="1:57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  <c r="AM14" s="6">
        <v>44826</v>
      </c>
      <c r="AN14" s="21">
        <v>35500</v>
      </c>
      <c r="AO14" s="5"/>
      <c r="AR14" s="6">
        <v>44848</v>
      </c>
      <c r="AS14" s="5">
        <v>4371</v>
      </c>
      <c r="AT14" s="5"/>
      <c r="AW14" s="6">
        <v>44879</v>
      </c>
      <c r="AX14" s="21">
        <v>7812</v>
      </c>
      <c r="AZ14" s="6">
        <v>45271</v>
      </c>
      <c r="BA14" s="21">
        <v>83000</v>
      </c>
      <c r="BD14" s="6">
        <v>44944</v>
      </c>
      <c r="BE14" s="5">
        <v>5000</v>
      </c>
    </row>
    <row r="15" spans="1:57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  <c r="AM15" s="6">
        <v>44826</v>
      </c>
      <c r="AN15" s="21">
        <v>6000</v>
      </c>
      <c r="AO15" s="5"/>
      <c r="AR15" s="6">
        <v>44848</v>
      </c>
      <c r="AS15" s="5">
        <v>8370</v>
      </c>
      <c r="AT15" s="5"/>
      <c r="AW15" s="6">
        <v>44879</v>
      </c>
      <c r="AX15" s="21">
        <v>24000</v>
      </c>
      <c r="AZ15" s="6">
        <v>45271</v>
      </c>
      <c r="BA15" s="21">
        <v>5700</v>
      </c>
      <c r="BD15" s="6">
        <v>44944</v>
      </c>
      <c r="BE15" s="5">
        <v>10450</v>
      </c>
    </row>
    <row r="16" spans="1:57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  <c r="AM16" s="6">
        <v>44827</v>
      </c>
      <c r="AN16" s="21">
        <v>23000</v>
      </c>
      <c r="AO16" s="5"/>
      <c r="AR16" s="6">
        <v>44849</v>
      </c>
      <c r="AS16" s="5">
        <v>13400</v>
      </c>
      <c r="AT16" s="5"/>
      <c r="AW16" s="6">
        <v>44882</v>
      </c>
      <c r="AX16" s="21">
        <v>9161</v>
      </c>
      <c r="AZ16" s="6">
        <v>45271</v>
      </c>
      <c r="BA16" s="21">
        <v>6500</v>
      </c>
      <c r="BD16" s="6">
        <v>44944</v>
      </c>
      <c r="BE16" s="5">
        <v>12900</v>
      </c>
    </row>
    <row r="17" spans="1:57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110</v>
      </c>
      <c r="AG17" s="21">
        <v>62800</v>
      </c>
      <c r="AH17" s="5"/>
      <c r="AM17" s="6">
        <v>44828</v>
      </c>
      <c r="AN17" s="21">
        <v>12100</v>
      </c>
      <c r="AO17" s="5"/>
      <c r="AR17" s="6">
        <v>44851</v>
      </c>
      <c r="AS17" s="5">
        <v>38000</v>
      </c>
      <c r="AT17" s="5"/>
      <c r="AW17" s="6">
        <v>44883</v>
      </c>
      <c r="AX17" s="21">
        <v>84370</v>
      </c>
      <c r="AZ17" s="6">
        <v>45271</v>
      </c>
      <c r="BA17" s="21">
        <v>23000</v>
      </c>
      <c r="BD17" s="6">
        <v>44945</v>
      </c>
      <c r="BE17" s="5">
        <v>10300</v>
      </c>
    </row>
    <row r="18" spans="1:57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103</v>
      </c>
      <c r="AG18" s="21"/>
      <c r="AH18" s="5"/>
      <c r="AM18" s="6">
        <v>44830</v>
      </c>
      <c r="AN18" s="21">
        <v>11400</v>
      </c>
      <c r="AO18" s="5"/>
      <c r="AR18" s="6">
        <v>44851</v>
      </c>
      <c r="AS18" s="5">
        <v>24000</v>
      </c>
      <c r="AT18" s="5"/>
      <c r="AW18" s="6">
        <v>44883</v>
      </c>
      <c r="AX18" s="21">
        <v>495</v>
      </c>
      <c r="AZ18" s="6">
        <v>45271</v>
      </c>
      <c r="BA18" s="21">
        <v>47000</v>
      </c>
      <c r="BD18" s="6">
        <v>44945</v>
      </c>
      <c r="BE18" s="5">
        <v>93</v>
      </c>
    </row>
    <row r="19" spans="1:57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104</v>
      </c>
      <c r="AG19" s="21">
        <v>305551</v>
      </c>
      <c r="AH19" s="5"/>
      <c r="AM19" s="6">
        <v>44831</v>
      </c>
      <c r="AN19" s="21">
        <v>14500</v>
      </c>
      <c r="AO19" s="5"/>
      <c r="AR19" s="6">
        <v>44851</v>
      </c>
      <c r="AS19" s="5">
        <v>8500</v>
      </c>
      <c r="AT19" s="5"/>
      <c r="AW19" s="6">
        <v>44883</v>
      </c>
      <c r="AX19" s="21">
        <v>147000</v>
      </c>
      <c r="AZ19" s="6">
        <v>45271</v>
      </c>
      <c r="BA19" s="21">
        <v>5800</v>
      </c>
      <c r="BD19" s="6">
        <v>44945</v>
      </c>
      <c r="BE19" s="5">
        <v>11253</v>
      </c>
    </row>
    <row r="20" spans="1:57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84</v>
      </c>
      <c r="AB20" s="21">
        <v>154390</v>
      </c>
      <c r="AF20" s="5" t="s">
        <v>105</v>
      </c>
      <c r="AG20" s="21" t="s">
        <v>111</v>
      </c>
      <c r="AH20" s="5">
        <v>214800</v>
      </c>
      <c r="AM20" s="6">
        <v>44831</v>
      </c>
      <c r="AN20" s="21">
        <v>37000</v>
      </c>
      <c r="AO20" s="5"/>
      <c r="AR20" s="6">
        <v>44852</v>
      </c>
      <c r="AS20" s="5">
        <v>10450</v>
      </c>
      <c r="AT20" s="5"/>
      <c r="AW20" s="6">
        <v>44883</v>
      </c>
      <c r="AX20" s="21">
        <v>10450</v>
      </c>
      <c r="AZ20" s="6">
        <v>45275</v>
      </c>
      <c r="BA20" s="21">
        <v>12100</v>
      </c>
      <c r="BD20" s="6">
        <v>44945</v>
      </c>
      <c r="BE20" s="5">
        <v>80000</v>
      </c>
    </row>
    <row r="21" spans="1:57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106</v>
      </c>
      <c r="AG21" s="21">
        <v>323900</v>
      </c>
      <c r="AH21" s="5"/>
      <c r="AM21" s="6">
        <v>44832</v>
      </c>
      <c r="AN21" s="21">
        <v>33500</v>
      </c>
      <c r="AO21" s="5"/>
      <c r="AR21" s="6">
        <v>44852</v>
      </c>
      <c r="AS21" s="5">
        <v>84370</v>
      </c>
      <c r="AT21" s="35"/>
      <c r="AW21" s="6">
        <v>44885</v>
      </c>
      <c r="AX21" s="21">
        <v>9900</v>
      </c>
      <c r="AZ21" s="6">
        <v>45276</v>
      </c>
      <c r="BA21" s="21">
        <v>2000</v>
      </c>
      <c r="BD21" s="6">
        <v>44946</v>
      </c>
      <c r="BE21" s="5">
        <v>19700</v>
      </c>
    </row>
    <row r="22" spans="1:57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94</v>
      </c>
      <c r="AB22" s="21">
        <v>10450</v>
      </c>
      <c r="AF22" s="5" t="s">
        <v>107</v>
      </c>
      <c r="AG22" s="21">
        <v>347945</v>
      </c>
      <c r="AH22" s="5"/>
      <c r="AM22" s="6">
        <v>44832</v>
      </c>
      <c r="AN22" s="21">
        <v>13400</v>
      </c>
      <c r="AO22" s="5"/>
      <c r="AR22" s="6">
        <v>44852</v>
      </c>
      <c r="AS22" s="5">
        <v>49500</v>
      </c>
      <c r="AT22" s="5"/>
      <c r="AW22" s="6">
        <v>44885</v>
      </c>
      <c r="AX22" s="21">
        <v>23000</v>
      </c>
      <c r="AZ22" s="6">
        <v>45276</v>
      </c>
      <c r="BA22" s="21">
        <v>23000</v>
      </c>
      <c r="BD22" s="6">
        <v>44950</v>
      </c>
      <c r="BE22" s="5">
        <v>80000</v>
      </c>
    </row>
    <row r="23" spans="1:57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108</v>
      </c>
      <c r="AG23" s="21" t="s">
        <v>120</v>
      </c>
      <c r="AH23" s="5">
        <v>605300</v>
      </c>
      <c r="AM23" s="6">
        <v>44832</v>
      </c>
      <c r="AN23" s="21">
        <v>9400</v>
      </c>
      <c r="AO23" s="5"/>
      <c r="AR23" s="6">
        <v>44853</v>
      </c>
      <c r="AS23" s="5">
        <v>25000</v>
      </c>
      <c r="AT23" s="5"/>
      <c r="AW23" s="6">
        <v>44885</v>
      </c>
      <c r="AX23" s="21">
        <v>50000</v>
      </c>
      <c r="AZ23" s="6">
        <v>45277</v>
      </c>
      <c r="BA23" s="21">
        <v>19300</v>
      </c>
      <c r="BD23" s="6">
        <v>44950</v>
      </c>
      <c r="BE23" s="5">
        <v>10000</v>
      </c>
    </row>
    <row r="24" spans="1:57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109</v>
      </c>
      <c r="AG24" s="21">
        <v>94300</v>
      </c>
      <c r="AH24" s="5"/>
      <c r="AM24" s="6">
        <v>44832</v>
      </c>
      <c r="AN24" s="21">
        <v>12400</v>
      </c>
      <c r="AO24" s="5"/>
      <c r="AR24" s="6">
        <v>44855</v>
      </c>
      <c r="AS24" s="5">
        <v>12100</v>
      </c>
      <c r="AT24" s="5"/>
      <c r="AW24" s="6">
        <v>44885</v>
      </c>
      <c r="AX24" s="21">
        <v>4500</v>
      </c>
      <c r="AZ24" s="6">
        <v>45277</v>
      </c>
      <c r="BA24" s="21">
        <v>14834</v>
      </c>
      <c r="BD24" s="6">
        <v>44951</v>
      </c>
      <c r="BE24" s="5">
        <v>300</v>
      </c>
    </row>
    <row r="25" spans="1:57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118</v>
      </c>
      <c r="AG25" s="22">
        <v>89800</v>
      </c>
      <c r="AH25" s="5"/>
      <c r="AM25" s="6">
        <v>44833</v>
      </c>
      <c r="AN25" s="21">
        <v>11500</v>
      </c>
      <c r="AO25" s="5"/>
      <c r="AR25" s="6">
        <v>44856</v>
      </c>
      <c r="AS25" s="5">
        <v>20000</v>
      </c>
      <c r="AT25" s="5"/>
      <c r="AW25" s="6">
        <v>44885</v>
      </c>
      <c r="AX25" s="21">
        <v>6510</v>
      </c>
      <c r="AZ25" s="6">
        <v>45277</v>
      </c>
      <c r="BA25" s="21">
        <v>16275</v>
      </c>
      <c r="BD25" s="6">
        <v>44951</v>
      </c>
      <c r="BE25" s="5">
        <v>10600</v>
      </c>
    </row>
    <row r="26" spans="1:57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26" t="s">
        <v>112</v>
      </c>
      <c r="AG26" s="27">
        <f>SUM(AG2:AG25)</f>
        <v>1649061</v>
      </c>
      <c r="AH26" s="5"/>
      <c r="AI26" s="22">
        <f>AG26+SUM(AH1:AH25)</f>
        <v>2623551</v>
      </c>
      <c r="AM26" s="6">
        <v>44834</v>
      </c>
      <c r="AN26" s="21">
        <v>71000</v>
      </c>
      <c r="AO26" s="5"/>
      <c r="AR26" s="6">
        <v>44857</v>
      </c>
      <c r="AS26" s="5">
        <v>74000</v>
      </c>
      <c r="AT26" s="5"/>
      <c r="AW26" s="6">
        <v>44887</v>
      </c>
      <c r="AX26" s="21">
        <v>88000</v>
      </c>
      <c r="AZ26" s="6">
        <v>45278</v>
      </c>
      <c r="BA26" s="21">
        <v>19700</v>
      </c>
      <c r="BD26" s="6">
        <v>44952</v>
      </c>
      <c r="BE26" s="5">
        <v>9300</v>
      </c>
    </row>
    <row r="27" spans="1:57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28" t="s">
        <v>113</v>
      </c>
      <c r="AG27" s="29">
        <v>1576062</v>
      </c>
      <c r="AH27" s="5"/>
      <c r="AM27" s="6">
        <v>44835</v>
      </c>
      <c r="AN27" s="21">
        <v>34000</v>
      </c>
      <c r="AO27" s="5"/>
      <c r="AR27" s="6">
        <v>44857</v>
      </c>
      <c r="AS27" s="5">
        <v>28500</v>
      </c>
      <c r="AT27" s="5"/>
      <c r="AW27" s="6">
        <v>44887</v>
      </c>
      <c r="AX27" s="21">
        <v>18900</v>
      </c>
      <c r="AZ27" s="6">
        <v>45278</v>
      </c>
      <c r="BA27" s="21">
        <v>10450</v>
      </c>
      <c r="BD27" s="6">
        <v>44954</v>
      </c>
      <c r="BE27" s="5">
        <v>13200</v>
      </c>
    </row>
    <row r="28" spans="1:57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116</v>
      </c>
      <c r="AG28" s="30">
        <f>SUM(AG26:AG27)</f>
        <v>3225123</v>
      </c>
      <c r="AH28" s="21">
        <f>AG28-3500000</f>
        <v>-274877</v>
      </c>
      <c r="AI28" t="s">
        <v>121</v>
      </c>
      <c r="AM28" s="6">
        <v>44837</v>
      </c>
      <c r="AN28" s="21">
        <v>990</v>
      </c>
      <c r="AO28" s="5"/>
      <c r="AR28" s="6">
        <v>44857</v>
      </c>
      <c r="AS28" s="5">
        <v>11600</v>
      </c>
      <c r="AT28" s="5"/>
      <c r="AW28" s="6">
        <v>44890</v>
      </c>
      <c r="AX28" s="21">
        <v>13800</v>
      </c>
      <c r="AZ28" s="6">
        <v>45278</v>
      </c>
      <c r="BA28" s="21">
        <v>14700</v>
      </c>
      <c r="BD28" s="6">
        <v>44955</v>
      </c>
      <c r="BE28" s="5">
        <v>7500</v>
      </c>
    </row>
    <row r="29" spans="1:57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114</v>
      </c>
      <c r="AG29" s="21"/>
      <c r="AH29" s="5">
        <v>277200</v>
      </c>
      <c r="AM29" s="6">
        <v>44838</v>
      </c>
      <c r="AN29" s="21">
        <v>24000</v>
      </c>
      <c r="AO29" s="5"/>
      <c r="AR29" s="6">
        <v>44858</v>
      </c>
      <c r="AS29" s="5">
        <v>6000</v>
      </c>
      <c r="AT29" s="5"/>
      <c r="AW29" s="6">
        <v>44890</v>
      </c>
      <c r="AX29" s="21">
        <v>6603</v>
      </c>
      <c r="AZ29" s="6">
        <v>45279</v>
      </c>
      <c r="BA29" s="21">
        <v>84370</v>
      </c>
      <c r="BD29" s="6">
        <v>44955</v>
      </c>
      <c r="BE29" s="5">
        <v>20000</v>
      </c>
    </row>
    <row r="30" spans="1:57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115</v>
      </c>
      <c r="AG30" s="21"/>
      <c r="AH30" s="5">
        <v>1468190</v>
      </c>
      <c r="AM30" s="6">
        <v>44839</v>
      </c>
      <c r="AN30" s="21">
        <v>42600</v>
      </c>
      <c r="AO30" s="5"/>
      <c r="AR30" s="6">
        <v>44858</v>
      </c>
      <c r="AS30" s="5">
        <v>6700</v>
      </c>
      <c r="AT30" s="5"/>
      <c r="AW30" s="6">
        <v>44890</v>
      </c>
      <c r="AX30" s="21">
        <v>100000</v>
      </c>
      <c r="AZ30" s="6">
        <v>45280</v>
      </c>
      <c r="BA30" s="21">
        <v>125500</v>
      </c>
      <c r="BD30" s="6">
        <v>44957</v>
      </c>
      <c r="BE30" s="5">
        <v>8370</v>
      </c>
    </row>
    <row r="31" spans="1:57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  <c r="AM31" s="5"/>
      <c r="AN31" s="21"/>
      <c r="AO31" s="5"/>
      <c r="AR31" s="6">
        <v>44859</v>
      </c>
      <c r="AS31" s="5">
        <v>0</v>
      </c>
      <c r="AT31" s="5"/>
      <c r="AW31" s="6">
        <v>44891</v>
      </c>
      <c r="AX31" s="21">
        <v>92600</v>
      </c>
      <c r="AZ31" s="6">
        <v>45281</v>
      </c>
      <c r="BA31" s="21">
        <v>100000</v>
      </c>
      <c r="BD31" s="6">
        <v>44960</v>
      </c>
      <c r="BE31" s="5">
        <v>990</v>
      </c>
    </row>
    <row r="32" spans="1:57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  <c r="AM32" s="5" t="s">
        <v>122</v>
      </c>
      <c r="AN32" s="21"/>
      <c r="AO32" s="5"/>
      <c r="AR32" s="6">
        <v>44861</v>
      </c>
      <c r="AS32" s="5">
        <v>7800</v>
      </c>
      <c r="AT32" s="5"/>
      <c r="AW32" s="6">
        <v>44892</v>
      </c>
      <c r="AX32" s="21">
        <v>14100</v>
      </c>
      <c r="AZ32" s="6">
        <v>45283</v>
      </c>
      <c r="BA32" s="21">
        <v>50000</v>
      </c>
      <c r="BD32" s="6">
        <v>44960</v>
      </c>
      <c r="BE32" s="5">
        <v>12700</v>
      </c>
    </row>
    <row r="33" spans="4:59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  <c r="AM33" s="5" t="s">
        <v>123</v>
      </c>
      <c r="AN33" s="21">
        <v>301689</v>
      </c>
      <c r="AO33" s="5"/>
      <c r="AR33" s="6">
        <v>44862</v>
      </c>
      <c r="AS33" s="5">
        <v>18180</v>
      </c>
      <c r="AT33" s="5"/>
      <c r="AW33" s="6">
        <v>44893</v>
      </c>
      <c r="AX33" s="21">
        <v>21000</v>
      </c>
      <c r="AZ33" s="6">
        <v>45284</v>
      </c>
      <c r="BA33" s="21">
        <v>19700</v>
      </c>
      <c r="BD33" s="6">
        <v>44961</v>
      </c>
      <c r="BE33" s="5">
        <v>17949</v>
      </c>
    </row>
    <row r="34" spans="4:59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  <c r="AM34" s="5" t="s">
        <v>105</v>
      </c>
      <c r="AN34" s="21" t="s">
        <v>128</v>
      </c>
      <c r="AO34" s="21">
        <v>214800</v>
      </c>
      <c r="AR34" s="6">
        <v>44862</v>
      </c>
      <c r="AS34" s="5">
        <v>6000</v>
      </c>
      <c r="AT34" s="5"/>
      <c r="AW34" s="6">
        <v>44894</v>
      </c>
      <c r="AX34" s="21">
        <v>21000</v>
      </c>
      <c r="AZ34" s="6">
        <v>45284</v>
      </c>
      <c r="BA34" s="21">
        <v>2697</v>
      </c>
      <c r="BD34" s="6">
        <v>44962</v>
      </c>
      <c r="BE34" s="5">
        <v>31200</v>
      </c>
    </row>
    <row r="35" spans="4:59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117</v>
      </c>
      <c r="AH35" s="5">
        <f>SUM(AH2:AH34)</f>
        <v>2445003</v>
      </c>
      <c r="AM35" s="5" t="s">
        <v>106</v>
      </c>
      <c r="AN35" s="21">
        <v>323900</v>
      </c>
      <c r="AO35" s="5"/>
      <c r="AR35" s="6">
        <v>44862</v>
      </c>
      <c r="AS35" s="5">
        <v>5500</v>
      </c>
      <c r="AT35" s="5"/>
      <c r="AW35" s="6">
        <v>44895</v>
      </c>
      <c r="AX35" s="21">
        <v>125000</v>
      </c>
      <c r="AZ35" s="6">
        <v>45285</v>
      </c>
      <c r="BA35" s="21">
        <v>19700</v>
      </c>
      <c r="BD35" s="26" t="s">
        <v>112</v>
      </c>
      <c r="BE35" s="5">
        <f>SUM(BE2:BE34)</f>
        <v>769903</v>
      </c>
    </row>
    <row r="36" spans="4:59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  <c r="AM36" s="24" t="s">
        <v>124</v>
      </c>
      <c r="AN36" s="21">
        <v>342123</v>
      </c>
      <c r="AO36" s="5"/>
      <c r="AR36" s="6">
        <v>44863</v>
      </c>
      <c r="AS36" s="5">
        <v>8277</v>
      </c>
      <c r="AT36" s="5"/>
      <c r="AW36" s="6">
        <v>44896</v>
      </c>
      <c r="AX36" s="21">
        <v>2000</v>
      </c>
      <c r="AZ36" s="6">
        <v>45285</v>
      </c>
      <c r="BA36" s="21">
        <v>9000</v>
      </c>
      <c r="BD36" s="28" t="s">
        <v>113</v>
      </c>
      <c r="BE36" s="24">
        <v>2012050</v>
      </c>
    </row>
    <row r="37" spans="4:59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D37">
        <f>0.09*30</f>
        <v>2.6999999999999997</v>
      </c>
      <c r="AG37" s="31">
        <v>2000</v>
      </c>
      <c r="AH37" s="12">
        <v>447663</v>
      </c>
      <c r="AM37" s="24" t="s">
        <v>125</v>
      </c>
      <c r="AN37" s="21">
        <v>94300</v>
      </c>
      <c r="AO37" s="5"/>
      <c r="AR37" s="6">
        <v>44863</v>
      </c>
      <c r="AS37" s="5">
        <v>11600</v>
      </c>
      <c r="AT37" s="5"/>
      <c r="AW37" s="6">
        <v>44896</v>
      </c>
      <c r="AX37" s="21">
        <v>77000</v>
      </c>
      <c r="AZ37" s="6">
        <v>45291</v>
      </c>
      <c r="BA37" s="21">
        <v>19700</v>
      </c>
      <c r="BD37" s="18" t="s">
        <v>116</v>
      </c>
      <c r="BE37" s="5">
        <f>SUM(BE35:BE36)</f>
        <v>2781953</v>
      </c>
      <c r="BG37">
        <v>4563700</v>
      </c>
    </row>
    <row r="38" spans="4:59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1">
        <v>1200</v>
      </c>
      <c r="AH38" s="12">
        <v>335796</v>
      </c>
      <c r="AM38" s="33" t="s">
        <v>126</v>
      </c>
      <c r="AN38" s="21">
        <v>89800</v>
      </c>
      <c r="AO38" s="5"/>
      <c r="AR38" s="6">
        <v>44864</v>
      </c>
      <c r="AS38" s="5">
        <v>47000</v>
      </c>
      <c r="AT38" s="5"/>
      <c r="AW38" s="6">
        <v>44897</v>
      </c>
      <c r="AX38" s="21">
        <v>9000</v>
      </c>
      <c r="AZ38" s="6">
        <v>45291</v>
      </c>
      <c r="BA38" s="21">
        <v>46280</v>
      </c>
      <c r="BD38" s="5" t="s">
        <v>114</v>
      </c>
      <c r="BE38" s="24">
        <v>747172</v>
      </c>
      <c r="BG38" s="22">
        <f>BE37-BG37</f>
        <v>-1781747</v>
      </c>
    </row>
    <row r="39" spans="4:59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2" t="s">
        <v>27</v>
      </c>
      <c r="AH39" s="14">
        <v>346059</v>
      </c>
      <c r="AM39" s="26" t="s">
        <v>112</v>
      </c>
      <c r="AN39" s="27">
        <f>SUM(AN2:AN38)</f>
        <v>1744208</v>
      </c>
      <c r="AO39" s="21">
        <f>AN39+AO42</f>
        <v>2113398</v>
      </c>
      <c r="AR39" s="6">
        <v>44865</v>
      </c>
      <c r="AS39" s="5">
        <v>23900</v>
      </c>
      <c r="AT39" s="5"/>
      <c r="AW39" s="6">
        <v>44898</v>
      </c>
      <c r="AX39" s="21">
        <v>51800</v>
      </c>
      <c r="AZ39" s="6">
        <v>45291</v>
      </c>
      <c r="BA39" s="21">
        <v>5394</v>
      </c>
      <c r="BD39" s="5" t="s">
        <v>115</v>
      </c>
      <c r="BE39" s="24">
        <v>853680</v>
      </c>
    </row>
    <row r="40" spans="4:59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119</v>
      </c>
      <c r="AH40">
        <v>383000</v>
      </c>
      <c r="AM40" s="28" t="s">
        <v>113</v>
      </c>
      <c r="AN40" s="29">
        <v>3248023</v>
      </c>
      <c r="AO40" s="5"/>
      <c r="AR40" s="6">
        <v>44867</v>
      </c>
      <c r="AS40" s="5">
        <v>100000</v>
      </c>
      <c r="AT40" s="5"/>
      <c r="AW40" s="6">
        <v>44898</v>
      </c>
      <c r="AX40" s="21">
        <v>19700</v>
      </c>
      <c r="AZ40" s="6">
        <v>44927</v>
      </c>
      <c r="BA40" s="21">
        <v>19200</v>
      </c>
      <c r="BD40" s="5" t="s">
        <v>137</v>
      </c>
      <c r="BE40" s="21">
        <v>335964</v>
      </c>
    </row>
    <row r="41" spans="4:59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  <c r="AM41" s="18" t="s">
        <v>116</v>
      </c>
      <c r="AN41" s="30">
        <f>SUM(AN39:AN40)</f>
        <v>4992231</v>
      </c>
      <c r="AO41" s="5"/>
      <c r="AP41" s="22">
        <f>AN41+AO42+AO43</f>
        <v>6156342</v>
      </c>
      <c r="AR41" s="6">
        <v>44868</v>
      </c>
      <c r="AS41" s="5">
        <v>15120</v>
      </c>
      <c r="AT41" s="5"/>
      <c r="AW41" s="6">
        <v>44898</v>
      </c>
      <c r="AX41" s="21">
        <v>19200</v>
      </c>
      <c r="AZ41" s="6">
        <v>44927</v>
      </c>
      <c r="BA41" s="21">
        <v>77000</v>
      </c>
      <c r="BD41" s="5" t="s">
        <v>138</v>
      </c>
      <c r="BE41" s="36">
        <f>346012+1298</f>
        <v>347310</v>
      </c>
    </row>
    <row r="42" spans="4:59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  <c r="AM42" s="5" t="s">
        <v>129</v>
      </c>
      <c r="AN42" s="21"/>
      <c r="AO42" s="21">
        <f>SUM(AO2:AO38)</f>
        <v>369190</v>
      </c>
      <c r="AR42" s="6">
        <v>44869</v>
      </c>
      <c r="AS42" s="5">
        <v>55000</v>
      </c>
      <c r="AT42" s="5"/>
      <c r="AW42" s="6">
        <v>44898</v>
      </c>
      <c r="AX42" s="21">
        <v>59800</v>
      </c>
      <c r="AZ42" s="6">
        <v>44927</v>
      </c>
      <c r="BA42" s="21">
        <v>23000</v>
      </c>
      <c r="BD42" s="24" t="s">
        <v>145</v>
      </c>
      <c r="BE42" s="21">
        <f>SUM(BE38:BE41)</f>
        <v>2284126</v>
      </c>
    </row>
    <row r="43" spans="4:59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  <c r="AM43" s="5" t="s">
        <v>114</v>
      </c>
      <c r="AN43" s="21"/>
      <c r="AO43" s="21">
        <v>794921</v>
      </c>
      <c r="AR43" s="6">
        <v>44870</v>
      </c>
      <c r="AS43" s="5">
        <v>49600</v>
      </c>
      <c r="AT43" s="5"/>
      <c r="AW43" s="6">
        <v>44898</v>
      </c>
      <c r="AX43" s="21">
        <v>990</v>
      </c>
      <c r="AZ43" s="6">
        <v>44928</v>
      </c>
      <c r="BA43" s="21">
        <v>40000</v>
      </c>
    </row>
    <row r="44" spans="4:59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  <c r="AM44" s="5" t="s">
        <v>115</v>
      </c>
      <c r="AN44" s="21"/>
      <c r="AO44" s="21">
        <v>758870</v>
      </c>
      <c r="AR44" s="5" t="s">
        <v>134</v>
      </c>
      <c r="AS44" s="24">
        <v>12000</v>
      </c>
      <c r="AT44" s="5"/>
      <c r="AW44" s="6">
        <v>44898</v>
      </c>
      <c r="AX44" s="21">
        <v>18400</v>
      </c>
      <c r="AZ44" s="6">
        <v>44929</v>
      </c>
      <c r="BA44" s="21">
        <v>990</v>
      </c>
    </row>
    <row r="45" spans="4:59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  <c r="AO45">
        <v>346059</v>
      </c>
      <c r="AR45" s="5" t="s">
        <v>130</v>
      </c>
      <c r="AS45" s="5"/>
      <c r="AT45" s="5"/>
      <c r="AW45" s="6">
        <v>44899</v>
      </c>
      <c r="AX45" s="21">
        <v>28000</v>
      </c>
      <c r="AZ45" s="6">
        <v>44930</v>
      </c>
      <c r="BA45" s="21">
        <v>13113</v>
      </c>
    </row>
    <row r="46" spans="4:59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92</v>
      </c>
      <c r="AA46" s="21">
        <f>SUM(AA2:AA45)</f>
        <v>2285563</v>
      </c>
      <c r="AB46" s="21"/>
      <c r="AO46">
        <v>335964</v>
      </c>
      <c r="AR46" s="5" t="s">
        <v>133</v>
      </c>
      <c r="AS46" s="21">
        <v>297783</v>
      </c>
      <c r="AT46" s="5"/>
      <c r="AW46" s="6">
        <v>44900</v>
      </c>
      <c r="AX46" s="21">
        <v>39000</v>
      </c>
      <c r="AZ46" s="6">
        <v>44931</v>
      </c>
      <c r="BA46" s="21">
        <v>49550</v>
      </c>
    </row>
    <row r="47" spans="4:59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85</v>
      </c>
      <c r="AA47" s="21"/>
      <c r="AB47" s="21"/>
      <c r="AO47" s="22">
        <f>SUM(AO42:AO46)</f>
        <v>2605004</v>
      </c>
      <c r="AR47" s="5" t="s">
        <v>131</v>
      </c>
      <c r="AS47" s="21" t="s">
        <v>128</v>
      </c>
      <c r="AT47" s="21">
        <v>214800</v>
      </c>
      <c r="AW47" s="6">
        <v>44900</v>
      </c>
      <c r="AX47" s="21">
        <v>30000</v>
      </c>
      <c r="AZ47" s="6">
        <v>44931</v>
      </c>
      <c r="BA47" s="21">
        <v>45600</v>
      </c>
    </row>
    <row r="48" spans="4:59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86</v>
      </c>
      <c r="AA48" s="21">
        <v>94300</v>
      </c>
      <c r="AB48" s="21"/>
      <c r="AR48" s="5" t="s">
        <v>132</v>
      </c>
      <c r="AS48" s="21">
        <v>323900</v>
      </c>
      <c r="AT48" s="5"/>
      <c r="AW48" s="5" t="s">
        <v>136</v>
      </c>
      <c r="AX48" s="21"/>
      <c r="AZ48" s="37" t="s">
        <v>126</v>
      </c>
      <c r="BA48" s="21">
        <v>89800</v>
      </c>
    </row>
    <row r="49" spans="11:55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87</v>
      </c>
      <c r="AA49" s="22" t="s">
        <v>96</v>
      </c>
      <c r="AB49" s="21">
        <v>605300</v>
      </c>
      <c r="AR49" s="26" t="s">
        <v>112</v>
      </c>
      <c r="AS49" s="21">
        <f>SUM(AS2:AS48)</f>
        <v>1814456</v>
      </c>
      <c r="AT49" s="5"/>
      <c r="AW49" s="5" t="s">
        <v>131</v>
      </c>
      <c r="AX49" s="21" t="s">
        <v>128</v>
      </c>
      <c r="AZ49" s="5" t="s">
        <v>144</v>
      </c>
      <c r="BA49" s="21"/>
    </row>
    <row r="50" spans="11:55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88</v>
      </c>
      <c r="AA50" s="21">
        <v>270675</v>
      </c>
      <c r="AB50" s="21"/>
      <c r="AR50" s="28" t="s">
        <v>113</v>
      </c>
      <c r="AS50" s="21">
        <v>2576070</v>
      </c>
      <c r="AT50" s="5"/>
      <c r="AW50" s="5" t="s">
        <v>132</v>
      </c>
      <c r="AX50" s="21">
        <v>323900</v>
      </c>
      <c r="AZ50" s="5" t="s">
        <v>142</v>
      </c>
      <c r="BA50" s="21" t="s">
        <v>111</v>
      </c>
    </row>
    <row r="51" spans="11:55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89</v>
      </c>
      <c r="AA51" s="21">
        <v>348878</v>
      </c>
      <c r="AB51" s="21"/>
      <c r="AR51" s="18" t="s">
        <v>116</v>
      </c>
      <c r="AS51" s="21">
        <f>SUM(AS49:AS50)</f>
        <v>4390526</v>
      </c>
      <c r="AT51" s="5"/>
      <c r="AW51" s="26" t="s">
        <v>112</v>
      </c>
      <c r="AX51" s="21">
        <f>SUM(AX2:AX50)</f>
        <v>1718093</v>
      </c>
      <c r="AZ51" s="5" t="s">
        <v>143</v>
      </c>
      <c r="BA51" s="21">
        <v>323900</v>
      </c>
    </row>
    <row r="52" spans="11:55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90</v>
      </c>
      <c r="AA52" s="22" t="s">
        <v>95</v>
      </c>
      <c r="AB52" s="21">
        <v>215030</v>
      </c>
      <c r="AD52" s="22"/>
      <c r="AR52" s="5" t="s">
        <v>129</v>
      </c>
      <c r="AS52" s="21"/>
      <c r="AT52" s="21">
        <f>SUM(AT12:AT48)</f>
        <v>214800</v>
      </c>
      <c r="AW52" s="28" t="s">
        <v>113</v>
      </c>
      <c r="AX52" s="21">
        <f>1129520+89800</f>
        <v>1219320</v>
      </c>
      <c r="AY52" t="s">
        <v>140</v>
      </c>
      <c r="AZ52" s="26" t="s">
        <v>112</v>
      </c>
      <c r="BA52" s="21">
        <f>SUM(BA2:BA51)</f>
        <v>1708233</v>
      </c>
      <c r="BC52" t="s">
        <v>146</v>
      </c>
    </row>
    <row r="53" spans="11:55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91</v>
      </c>
      <c r="AA53" s="21">
        <v>324350</v>
      </c>
      <c r="AB53" s="21"/>
      <c r="AR53" s="5" t="s">
        <v>114</v>
      </c>
      <c r="AS53" s="21"/>
      <c r="AT53" s="21">
        <v>412890</v>
      </c>
      <c r="AW53" s="18" t="s">
        <v>116</v>
      </c>
      <c r="AX53" s="21">
        <f>SUM(AX51:AX52)</f>
        <v>2937413</v>
      </c>
      <c r="AY53">
        <f>4563700</f>
        <v>4563700</v>
      </c>
      <c r="AZ53" s="28" t="s">
        <v>113</v>
      </c>
      <c r="BA53" s="21">
        <v>1547890</v>
      </c>
      <c r="BC53" s="22">
        <f>BA54-BB52</f>
        <v>3256123</v>
      </c>
    </row>
    <row r="54" spans="11:55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26" t="s">
        <v>97</v>
      </c>
      <c r="AA54" s="27">
        <f>SUM(AA46:AA53)</f>
        <v>3323766</v>
      </c>
      <c r="AB54" s="21"/>
      <c r="AR54" s="5" t="s">
        <v>115</v>
      </c>
      <c r="AS54" s="21"/>
      <c r="AT54" s="21">
        <v>1271600</v>
      </c>
      <c r="AW54" s="5" t="s">
        <v>129</v>
      </c>
      <c r="AX54" s="21">
        <v>214800</v>
      </c>
      <c r="AY54" s="22">
        <f>AX53-AY53</f>
        <v>-1626287</v>
      </c>
      <c r="AZ54" s="18" t="s">
        <v>116</v>
      </c>
      <c r="BA54" s="21">
        <f>SUM(BA52:BA53)</f>
        <v>3256123</v>
      </c>
    </row>
    <row r="55" spans="11:55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28" t="s">
        <v>98</v>
      </c>
      <c r="AA55" s="29">
        <v>2446572</v>
      </c>
      <c r="AB55" s="21"/>
      <c r="AT55">
        <v>346059</v>
      </c>
      <c r="AW55" s="5" t="s">
        <v>114</v>
      </c>
      <c r="AX55" s="21">
        <v>509314</v>
      </c>
      <c r="AZ55" s="5" t="s">
        <v>129</v>
      </c>
      <c r="BA55" s="21">
        <v>0</v>
      </c>
    </row>
    <row r="56" spans="11:55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99</v>
      </c>
      <c r="AA56" s="30">
        <f>SUM(AA54:AA55)+89800</f>
        <v>5860138</v>
      </c>
      <c r="AB56" s="21"/>
      <c r="AT56">
        <v>335964</v>
      </c>
      <c r="AW56" s="5" t="s">
        <v>115</v>
      </c>
      <c r="AX56" s="21">
        <v>1140710</v>
      </c>
      <c r="AZ56" s="5" t="s">
        <v>114</v>
      </c>
      <c r="BA56" s="21">
        <v>1009910</v>
      </c>
    </row>
    <row r="57" spans="11:55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101</v>
      </c>
      <c r="AA57" s="22">
        <v>89800</v>
      </c>
      <c r="AB57" s="21" t="s">
        <v>100</v>
      </c>
      <c r="AC57" s="5">
        <f>SUM(AB2:AB53)</f>
        <v>985170</v>
      </c>
      <c r="AS57" s="5" t="s">
        <v>135</v>
      </c>
      <c r="AT57" s="21">
        <f>SUM(AT54:AT56)</f>
        <v>1953623</v>
      </c>
      <c r="AW57" s="5" t="s">
        <v>137</v>
      </c>
      <c r="AX57" s="36">
        <v>335964</v>
      </c>
      <c r="AZ57" s="5" t="s">
        <v>115</v>
      </c>
      <c r="BA57" s="21">
        <v>859534</v>
      </c>
    </row>
    <row r="58" spans="11:55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  <c r="AW58" s="5" t="s">
        <v>138</v>
      </c>
      <c r="AX58" s="36">
        <f>346012+1298</f>
        <v>347310</v>
      </c>
      <c r="AZ58" s="5" t="s">
        <v>137</v>
      </c>
      <c r="BA58" s="21">
        <v>335964</v>
      </c>
    </row>
    <row r="59" spans="11:55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  <c r="AW59" s="24" t="s">
        <v>139</v>
      </c>
      <c r="AX59" s="21">
        <f>SUM(AX54:AX58)</f>
        <v>2548098</v>
      </c>
      <c r="AZ59" s="5" t="s">
        <v>138</v>
      </c>
      <c r="BA59" s="36">
        <f>346012+1298</f>
        <v>347310</v>
      </c>
    </row>
    <row r="60" spans="11:55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  <c r="AZ60" s="24" t="s">
        <v>135</v>
      </c>
      <c r="BA60" s="21">
        <f>SUM(BA55:BA59)</f>
        <v>2552718</v>
      </c>
    </row>
    <row r="61" spans="11:55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55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55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55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6"/>
  <sheetViews>
    <sheetView topLeftCell="AO1" zoomScale="85" zoomScaleNormal="85" workbookViewId="0">
      <selection activeCell="AR41" sqref="AR41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  <col min="35" max="35" width="11.875" bestFit="1" customWidth="1"/>
    <col min="39" max="39" width="23.125" bestFit="1" customWidth="1"/>
    <col min="40" max="40" width="11.875" style="22" bestFit="1" customWidth="1"/>
    <col min="41" max="42" width="11.875" bestFit="1" customWidth="1"/>
    <col min="44" max="44" width="20.5" customWidth="1"/>
    <col min="45" max="45" width="21.125" customWidth="1"/>
    <col min="46" max="46" width="21.5" customWidth="1"/>
    <col min="49" max="49" width="24" customWidth="1"/>
    <col min="50" max="50" width="22" style="22" customWidth="1"/>
    <col min="51" max="51" width="16.5" customWidth="1"/>
    <col min="52" max="52" width="16.25" customWidth="1"/>
  </cols>
  <sheetData>
    <row r="1" spans="1:50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  <c r="AM1" s="5" t="s">
        <v>17</v>
      </c>
      <c r="AN1" s="21" t="s">
        <v>16</v>
      </c>
      <c r="AO1" s="21"/>
      <c r="AR1" s="5" t="s">
        <v>17</v>
      </c>
      <c r="AS1" s="21" t="s">
        <v>16</v>
      </c>
      <c r="AT1" s="21"/>
      <c r="AW1" s="5" t="s">
        <v>17</v>
      </c>
      <c r="AX1" s="21" t="s">
        <v>16</v>
      </c>
    </row>
    <row r="2" spans="1:50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71</v>
      </c>
      <c r="AF2" s="6">
        <v>44785</v>
      </c>
      <c r="AG2" s="21">
        <v>9300</v>
      </c>
      <c r="AH2" s="5"/>
      <c r="AM2" s="6">
        <v>44816</v>
      </c>
      <c r="AN2" s="21">
        <v>8370</v>
      </c>
      <c r="AO2" s="5"/>
      <c r="AR2" s="6">
        <v>44841</v>
      </c>
      <c r="AS2" s="5">
        <v>52000</v>
      </c>
      <c r="AT2" s="5"/>
      <c r="AW2" s="6">
        <v>44871</v>
      </c>
      <c r="AX2" s="21">
        <v>23000</v>
      </c>
    </row>
    <row r="3" spans="1:50" x14ac:dyDescent="0.3">
      <c r="A3" s="1">
        <v>44567</v>
      </c>
      <c r="D3" s="6">
        <v>44598</v>
      </c>
      <c r="E3" s="5"/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  <c r="AM3" s="6">
        <v>44816</v>
      </c>
      <c r="AN3" s="21">
        <v>4929</v>
      </c>
      <c r="AO3" s="5"/>
      <c r="AR3" s="6">
        <v>44842</v>
      </c>
      <c r="AS3" s="5">
        <v>12695</v>
      </c>
      <c r="AT3" s="5"/>
      <c r="AW3" s="6">
        <v>44871</v>
      </c>
      <c r="AX3" s="21">
        <v>11718</v>
      </c>
    </row>
    <row r="4" spans="1:50" x14ac:dyDescent="0.3">
      <c r="A4" s="1">
        <v>44569</v>
      </c>
      <c r="D4" s="6">
        <v>44601</v>
      </c>
      <c r="E4" s="5"/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  <c r="AM4" s="6">
        <v>44817</v>
      </c>
      <c r="AN4" s="21">
        <v>6045</v>
      </c>
      <c r="AO4" s="5"/>
      <c r="AR4" s="6">
        <v>44843</v>
      </c>
      <c r="AS4" s="5">
        <v>30000</v>
      </c>
      <c r="AT4" s="5"/>
      <c r="AW4" s="6">
        <v>44872</v>
      </c>
      <c r="AX4" s="21">
        <v>7000</v>
      </c>
    </row>
    <row r="5" spans="1:50" x14ac:dyDescent="0.3">
      <c r="A5" s="1">
        <v>44570</v>
      </c>
      <c r="D5" s="6">
        <v>44601</v>
      </c>
      <c r="E5" s="5"/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93</v>
      </c>
      <c r="AF5" s="6">
        <v>44791</v>
      </c>
      <c r="AG5" s="21">
        <v>10450</v>
      </c>
      <c r="AH5" s="5"/>
      <c r="AM5" s="6">
        <v>44818</v>
      </c>
      <c r="AN5" s="21">
        <v>6000</v>
      </c>
      <c r="AO5" s="5"/>
      <c r="AR5" s="6">
        <v>44843</v>
      </c>
      <c r="AS5" s="5">
        <v>12000</v>
      </c>
      <c r="AT5" s="5"/>
      <c r="AW5" s="6">
        <v>44872</v>
      </c>
      <c r="AX5" s="21">
        <v>43000</v>
      </c>
    </row>
    <row r="6" spans="1:50" x14ac:dyDescent="0.3">
      <c r="A6" s="1">
        <v>44570</v>
      </c>
      <c r="D6" s="6">
        <v>44603</v>
      </c>
      <c r="E6" s="5"/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102</v>
      </c>
      <c r="AH6" s="5">
        <v>154390</v>
      </c>
      <c r="AM6" s="6">
        <v>44820</v>
      </c>
      <c r="AN6" s="21">
        <v>49000</v>
      </c>
      <c r="AO6" s="5"/>
      <c r="AR6" s="6">
        <v>44844</v>
      </c>
      <c r="AS6" s="5">
        <v>18200</v>
      </c>
      <c r="AT6" s="5"/>
      <c r="AW6" s="6">
        <v>44873</v>
      </c>
      <c r="AX6" s="21">
        <v>1767</v>
      </c>
    </row>
    <row r="7" spans="1:50" x14ac:dyDescent="0.3">
      <c r="A7" s="1">
        <v>44570</v>
      </c>
      <c r="D7" s="6">
        <v>44615</v>
      </c>
      <c r="E7" s="5"/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  <c r="AM7" s="6">
        <v>44821</v>
      </c>
      <c r="AN7" s="21">
        <v>11600</v>
      </c>
      <c r="AO7" s="5"/>
      <c r="AR7" s="6">
        <v>44845</v>
      </c>
      <c r="AS7" s="5">
        <v>100000</v>
      </c>
      <c r="AT7" s="5"/>
      <c r="AW7" s="6">
        <v>44873</v>
      </c>
      <c r="AX7" s="21">
        <v>11200</v>
      </c>
    </row>
    <row r="8" spans="1:50" x14ac:dyDescent="0.3">
      <c r="A8" s="1">
        <v>44571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  <c r="AM8" s="6">
        <v>44821</v>
      </c>
      <c r="AN8" s="21">
        <v>7812</v>
      </c>
      <c r="AO8" s="5"/>
      <c r="AR8" s="6">
        <v>44845</v>
      </c>
      <c r="AS8" s="5">
        <v>105600</v>
      </c>
      <c r="AT8" s="5"/>
      <c r="AW8" s="6">
        <v>44874</v>
      </c>
      <c r="AX8" s="21">
        <v>4185</v>
      </c>
    </row>
    <row r="9" spans="1:50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  <c r="AM9" s="6">
        <v>44822</v>
      </c>
      <c r="AN9" s="21">
        <v>10450</v>
      </c>
      <c r="AO9" s="5"/>
      <c r="AR9" s="6">
        <v>44845</v>
      </c>
      <c r="AS9" s="5">
        <v>9400</v>
      </c>
      <c r="AT9" s="5"/>
      <c r="AW9" s="6">
        <v>44875</v>
      </c>
      <c r="AX9" s="21">
        <v>4371</v>
      </c>
    </row>
    <row r="10" spans="1:50" x14ac:dyDescent="0.3">
      <c r="A10" s="1">
        <v>44574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  <c r="AM10" s="6">
        <v>44822</v>
      </c>
      <c r="AN10" s="21">
        <v>33000</v>
      </c>
      <c r="AO10" s="5"/>
      <c r="AR10" s="6">
        <v>44846</v>
      </c>
      <c r="AS10" s="5">
        <v>3960</v>
      </c>
      <c r="AT10" s="5"/>
      <c r="AW10" s="6">
        <v>44875</v>
      </c>
      <c r="AX10" s="21">
        <v>6000</v>
      </c>
    </row>
    <row r="11" spans="1:50" x14ac:dyDescent="0.3">
      <c r="A11" s="1">
        <v>44575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  <c r="AM11" s="6">
        <v>44823</v>
      </c>
      <c r="AN11" s="21">
        <v>50000</v>
      </c>
      <c r="AO11" s="5"/>
      <c r="AR11" s="6">
        <v>44846</v>
      </c>
      <c r="AS11" s="5">
        <v>24200</v>
      </c>
      <c r="AT11" s="5"/>
      <c r="AW11" s="6">
        <v>44876</v>
      </c>
      <c r="AX11" s="21">
        <v>7161</v>
      </c>
    </row>
    <row r="12" spans="1:50" x14ac:dyDescent="0.3">
      <c r="A12" s="1">
        <v>44577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  <c r="AM12" s="6">
        <v>44824</v>
      </c>
      <c r="AN12" s="34" t="s">
        <v>102</v>
      </c>
      <c r="AO12" s="21">
        <v>154390</v>
      </c>
      <c r="AR12" s="6">
        <v>44846</v>
      </c>
      <c r="AS12" s="5">
        <v>14880</v>
      </c>
      <c r="AT12" s="5"/>
      <c r="AW12" s="6">
        <v>44876</v>
      </c>
      <c r="AX12" s="21">
        <v>18700</v>
      </c>
    </row>
    <row r="13" spans="1:50" x14ac:dyDescent="0.3">
      <c r="A13" s="1">
        <v>44577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  <c r="AM13" s="6">
        <v>44824</v>
      </c>
      <c r="AN13" s="21">
        <v>12900</v>
      </c>
      <c r="AO13" s="5"/>
      <c r="AR13" s="6">
        <v>44847</v>
      </c>
      <c r="AS13" s="5">
        <v>25000</v>
      </c>
      <c r="AT13" s="5"/>
      <c r="AW13" s="6">
        <v>44878</v>
      </c>
      <c r="AX13" s="21">
        <v>23000</v>
      </c>
    </row>
    <row r="14" spans="1:50" x14ac:dyDescent="0.3">
      <c r="A14" s="1">
        <v>44579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  <c r="AM14" s="6">
        <v>44826</v>
      </c>
      <c r="AN14" s="21">
        <v>35500</v>
      </c>
      <c r="AO14" s="5"/>
      <c r="AR14" s="6">
        <v>44848</v>
      </c>
      <c r="AS14" s="5">
        <v>4371</v>
      </c>
      <c r="AT14" s="5"/>
      <c r="AW14" s="6">
        <v>44879</v>
      </c>
      <c r="AX14" s="21">
        <v>7812</v>
      </c>
    </row>
    <row r="15" spans="1:50" x14ac:dyDescent="0.3">
      <c r="A15" s="1">
        <v>44575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  <c r="AM15" s="6">
        <v>44826</v>
      </c>
      <c r="AN15" s="21">
        <v>6000</v>
      </c>
      <c r="AO15" s="5"/>
      <c r="AR15" s="6">
        <v>44848</v>
      </c>
      <c r="AS15" s="5">
        <v>8370</v>
      </c>
      <c r="AT15" s="5"/>
      <c r="AW15" s="6">
        <v>44879</v>
      </c>
      <c r="AX15" s="21">
        <v>24000</v>
      </c>
    </row>
    <row r="16" spans="1:50" x14ac:dyDescent="0.3">
      <c r="A16" s="1">
        <v>44581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  <c r="AM16" s="6">
        <v>44827</v>
      </c>
      <c r="AN16" s="21">
        <v>23000</v>
      </c>
      <c r="AO16" s="5"/>
      <c r="AR16" s="6">
        <v>44849</v>
      </c>
      <c r="AS16" s="5">
        <v>13400</v>
      </c>
      <c r="AT16" s="5"/>
      <c r="AW16" s="6">
        <v>44882</v>
      </c>
      <c r="AX16" s="21">
        <v>9161</v>
      </c>
    </row>
    <row r="17" spans="1:50" x14ac:dyDescent="0.3">
      <c r="A17" s="1">
        <v>44581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110</v>
      </c>
      <c r="AG17" s="21">
        <v>62800</v>
      </c>
      <c r="AH17" s="5"/>
      <c r="AM17" s="6">
        <v>44828</v>
      </c>
      <c r="AN17" s="21">
        <v>12100</v>
      </c>
      <c r="AO17" s="5"/>
      <c r="AR17" s="6">
        <v>44851</v>
      </c>
      <c r="AS17" s="5">
        <v>38000</v>
      </c>
      <c r="AT17" s="5"/>
      <c r="AW17" s="6">
        <v>44883</v>
      </c>
      <c r="AX17" s="21">
        <v>84370</v>
      </c>
    </row>
    <row r="18" spans="1:50" x14ac:dyDescent="0.3">
      <c r="A18" s="1">
        <v>44585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103</v>
      </c>
      <c r="AG18" s="21"/>
      <c r="AH18" s="5"/>
      <c r="AM18" s="6">
        <v>44830</v>
      </c>
      <c r="AN18" s="21">
        <v>11400</v>
      </c>
      <c r="AO18" s="5"/>
      <c r="AR18" s="6">
        <v>44851</v>
      </c>
      <c r="AS18" s="5">
        <v>24000</v>
      </c>
      <c r="AT18" s="5"/>
      <c r="AW18" s="6">
        <v>44883</v>
      </c>
      <c r="AX18" s="21">
        <v>495</v>
      </c>
    </row>
    <row r="19" spans="1:50" x14ac:dyDescent="0.3">
      <c r="A19" s="1">
        <v>44587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104</v>
      </c>
      <c r="AG19" s="21">
        <v>305551</v>
      </c>
      <c r="AH19" s="5"/>
      <c r="AM19" s="6">
        <v>44831</v>
      </c>
      <c r="AN19" s="21">
        <v>14500</v>
      </c>
      <c r="AO19" s="5"/>
      <c r="AR19" s="6">
        <v>44851</v>
      </c>
      <c r="AS19" s="5">
        <v>8500</v>
      </c>
      <c r="AT19" s="5"/>
      <c r="AW19" s="6">
        <v>44883</v>
      </c>
      <c r="AX19" s="21">
        <v>147000</v>
      </c>
    </row>
    <row r="20" spans="1:50" x14ac:dyDescent="0.3">
      <c r="A20" s="1">
        <v>44587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84</v>
      </c>
      <c r="AB20" s="21">
        <v>154390</v>
      </c>
      <c r="AF20" s="5" t="s">
        <v>105</v>
      </c>
      <c r="AG20" s="21" t="s">
        <v>111</v>
      </c>
      <c r="AH20" s="5">
        <v>214800</v>
      </c>
      <c r="AM20" s="6">
        <v>44831</v>
      </c>
      <c r="AN20" s="21">
        <v>37000</v>
      </c>
      <c r="AO20" s="5"/>
      <c r="AR20" s="6">
        <v>44852</v>
      </c>
      <c r="AS20" s="5">
        <v>10450</v>
      </c>
      <c r="AT20" s="5"/>
      <c r="AW20" s="6">
        <v>44883</v>
      </c>
      <c r="AX20" s="21">
        <v>10450</v>
      </c>
    </row>
    <row r="21" spans="1:50" x14ac:dyDescent="0.3">
      <c r="A21" s="1">
        <v>44587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106</v>
      </c>
      <c r="AG21" s="21">
        <v>323900</v>
      </c>
      <c r="AH21" s="5"/>
      <c r="AM21" s="6">
        <v>44832</v>
      </c>
      <c r="AN21" s="21">
        <v>33500</v>
      </c>
      <c r="AO21" s="5"/>
      <c r="AR21" s="6">
        <v>44852</v>
      </c>
      <c r="AS21" s="5">
        <v>84370</v>
      </c>
      <c r="AT21" s="35"/>
      <c r="AW21" s="6">
        <v>44885</v>
      </c>
      <c r="AX21" s="21">
        <v>9900</v>
      </c>
    </row>
    <row r="22" spans="1:50" x14ac:dyDescent="0.3">
      <c r="A22" s="1">
        <v>44588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94</v>
      </c>
      <c r="AB22" s="21">
        <v>10450</v>
      </c>
      <c r="AF22" s="5" t="s">
        <v>107</v>
      </c>
      <c r="AG22" s="21">
        <v>347945</v>
      </c>
      <c r="AH22" s="5"/>
      <c r="AM22" s="6">
        <v>44832</v>
      </c>
      <c r="AN22" s="21">
        <v>13400</v>
      </c>
      <c r="AO22" s="5"/>
      <c r="AR22" s="6">
        <v>44852</v>
      </c>
      <c r="AS22" s="5">
        <v>49500</v>
      </c>
      <c r="AT22" s="5"/>
      <c r="AW22" s="6">
        <v>44885</v>
      </c>
      <c r="AX22" s="21">
        <v>23000</v>
      </c>
    </row>
    <row r="23" spans="1:50" x14ac:dyDescent="0.3">
      <c r="A23" s="1">
        <v>44588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108</v>
      </c>
      <c r="AG23" s="21" t="s">
        <v>120</v>
      </c>
      <c r="AH23" s="5">
        <v>605300</v>
      </c>
      <c r="AM23" s="6">
        <v>44832</v>
      </c>
      <c r="AN23" s="21">
        <v>9400</v>
      </c>
      <c r="AO23" s="5"/>
      <c r="AR23" s="6">
        <v>44853</v>
      </c>
      <c r="AS23" s="5">
        <v>25000</v>
      </c>
      <c r="AT23" s="5"/>
      <c r="AW23" s="6">
        <v>44885</v>
      </c>
      <c r="AX23" s="21">
        <v>50000</v>
      </c>
    </row>
    <row r="24" spans="1:50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109</v>
      </c>
      <c r="AG24" s="21">
        <v>94300</v>
      </c>
      <c r="AH24" s="5"/>
      <c r="AM24" s="6">
        <v>44832</v>
      </c>
      <c r="AN24" s="21">
        <v>12400</v>
      </c>
      <c r="AO24" s="5"/>
      <c r="AR24" s="6">
        <v>44855</v>
      </c>
      <c r="AS24" s="5">
        <v>12100</v>
      </c>
      <c r="AT24" s="5"/>
      <c r="AW24" s="6">
        <v>44885</v>
      </c>
      <c r="AX24" s="21">
        <v>4500</v>
      </c>
    </row>
    <row r="25" spans="1:50" x14ac:dyDescent="0.3">
      <c r="A25" s="2" t="s">
        <v>0</v>
      </c>
      <c r="B25" s="2">
        <f>SUM(B3:B23)</f>
        <v>0</v>
      </c>
      <c r="D25" s="18" t="s">
        <v>8</v>
      </c>
      <c r="E25" s="18"/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101</v>
      </c>
      <c r="AG25" s="22">
        <v>89800</v>
      </c>
      <c r="AH25" s="5"/>
      <c r="AM25" s="6">
        <v>44833</v>
      </c>
      <c r="AN25" s="21">
        <v>11500</v>
      </c>
      <c r="AO25" s="5"/>
      <c r="AR25" s="6">
        <v>44856</v>
      </c>
      <c r="AS25" s="5">
        <v>20000</v>
      </c>
      <c r="AT25" s="5"/>
      <c r="AW25" s="6">
        <v>44885</v>
      </c>
      <c r="AX25" s="21">
        <v>6510</v>
      </c>
    </row>
    <row r="26" spans="1:50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26" t="s">
        <v>112</v>
      </c>
      <c r="AG26" s="27">
        <f>SUM(AG2:AG25)</f>
        <v>1649061</v>
      </c>
      <c r="AH26" s="5"/>
      <c r="AI26" s="22">
        <f>AG26+SUM(AH1:AH25)</f>
        <v>2623551</v>
      </c>
      <c r="AM26" s="6">
        <v>44834</v>
      </c>
      <c r="AN26" s="21">
        <v>71000</v>
      </c>
      <c r="AO26" s="5"/>
      <c r="AR26" s="6">
        <v>44857</v>
      </c>
      <c r="AS26" s="5">
        <v>74000</v>
      </c>
      <c r="AT26" s="5"/>
      <c r="AW26" s="6">
        <v>44887</v>
      </c>
      <c r="AX26" s="21">
        <v>88000</v>
      </c>
    </row>
    <row r="27" spans="1:50" x14ac:dyDescent="0.3">
      <c r="B27">
        <f>B26-B25</f>
        <v>1941983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28" t="s">
        <v>113</v>
      </c>
      <c r="AG27" s="29">
        <v>1576062</v>
      </c>
      <c r="AH27" s="5"/>
      <c r="AM27" s="6">
        <v>44835</v>
      </c>
      <c r="AN27" s="21">
        <v>34000</v>
      </c>
      <c r="AO27" s="5"/>
      <c r="AR27" s="6">
        <v>44857</v>
      </c>
      <c r="AS27" s="5">
        <v>28500</v>
      </c>
      <c r="AT27" s="5"/>
      <c r="AW27" s="6">
        <v>44887</v>
      </c>
      <c r="AX27" s="21">
        <v>18900</v>
      </c>
    </row>
    <row r="28" spans="1:50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116</v>
      </c>
      <c r="AG28" s="30">
        <f>SUM(AG26:AG27)</f>
        <v>3225123</v>
      </c>
      <c r="AH28" s="21">
        <f>AG28-3500000</f>
        <v>-274877</v>
      </c>
      <c r="AI28" t="s">
        <v>121</v>
      </c>
      <c r="AM28" s="6">
        <v>44837</v>
      </c>
      <c r="AN28" s="21">
        <v>990</v>
      </c>
      <c r="AO28" s="5"/>
      <c r="AR28" s="6">
        <v>44857</v>
      </c>
      <c r="AS28" s="5">
        <v>11600</v>
      </c>
      <c r="AT28" s="5"/>
      <c r="AW28" s="6">
        <v>44890</v>
      </c>
      <c r="AX28" s="21">
        <v>13800</v>
      </c>
    </row>
    <row r="29" spans="1:50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114</v>
      </c>
      <c r="AG29" s="21"/>
      <c r="AH29" s="5">
        <v>277200</v>
      </c>
      <c r="AM29" s="6">
        <v>44838</v>
      </c>
      <c r="AN29" s="21">
        <v>24000</v>
      </c>
      <c r="AO29" s="5"/>
      <c r="AR29" s="6">
        <v>44858</v>
      </c>
      <c r="AS29" s="5">
        <v>6000</v>
      </c>
      <c r="AT29" s="5"/>
      <c r="AW29" s="6">
        <v>44890</v>
      </c>
      <c r="AX29" s="21">
        <v>6603</v>
      </c>
    </row>
    <row r="30" spans="1:50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115</v>
      </c>
      <c r="AG30" s="21"/>
      <c r="AH30" s="5">
        <v>1468190</v>
      </c>
      <c r="AM30" s="6">
        <v>44839</v>
      </c>
      <c r="AN30" s="21">
        <v>42600</v>
      </c>
      <c r="AO30" s="5"/>
      <c r="AR30" s="6">
        <v>44858</v>
      </c>
      <c r="AS30" s="5">
        <v>6700</v>
      </c>
      <c r="AT30" s="5"/>
      <c r="AW30" s="6">
        <v>44890</v>
      </c>
      <c r="AX30" s="21">
        <v>100000</v>
      </c>
    </row>
    <row r="31" spans="1:50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  <c r="AM31" s="5"/>
      <c r="AN31" s="21"/>
      <c r="AO31" s="5"/>
      <c r="AR31" s="6">
        <v>44859</v>
      </c>
      <c r="AS31" s="5">
        <v>0</v>
      </c>
      <c r="AT31" s="5"/>
      <c r="AW31" s="6">
        <v>44891</v>
      </c>
      <c r="AX31" s="21">
        <v>92600</v>
      </c>
    </row>
    <row r="32" spans="1:50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  <c r="AM32" s="5" t="s">
        <v>103</v>
      </c>
      <c r="AN32" s="21"/>
      <c r="AO32" s="5"/>
      <c r="AR32" s="6">
        <v>44861</v>
      </c>
      <c r="AS32" s="5">
        <v>7800</v>
      </c>
      <c r="AT32" s="5"/>
      <c r="AW32" s="6">
        <v>44892</v>
      </c>
      <c r="AX32" s="21">
        <v>14100</v>
      </c>
    </row>
    <row r="33" spans="4:50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  <c r="AM33" s="5" t="s">
        <v>123</v>
      </c>
      <c r="AN33" s="21">
        <v>301689</v>
      </c>
      <c r="AO33" s="5"/>
      <c r="AR33" s="6">
        <v>44862</v>
      </c>
      <c r="AS33" s="5">
        <v>18180</v>
      </c>
      <c r="AT33" s="5"/>
      <c r="AW33" s="6">
        <v>44893</v>
      </c>
      <c r="AX33" s="21">
        <v>21000</v>
      </c>
    </row>
    <row r="34" spans="4:50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  <c r="AM34" s="5" t="s">
        <v>105</v>
      </c>
      <c r="AN34" s="21" t="s">
        <v>111</v>
      </c>
      <c r="AO34" s="21">
        <v>214800</v>
      </c>
      <c r="AR34" s="6">
        <v>44862</v>
      </c>
      <c r="AS34" s="5">
        <v>6000</v>
      </c>
      <c r="AT34" s="5"/>
      <c r="AW34" s="6">
        <v>44894</v>
      </c>
      <c r="AX34" s="21">
        <v>21000</v>
      </c>
    </row>
    <row r="35" spans="4:50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117</v>
      </c>
      <c r="AH35" s="5">
        <f>SUM(AH2:AH34)</f>
        <v>2445003</v>
      </c>
      <c r="AM35" s="5" t="s">
        <v>106</v>
      </c>
      <c r="AN35" s="21">
        <v>323900</v>
      </c>
      <c r="AO35" s="5"/>
      <c r="AR35" s="6">
        <v>44862</v>
      </c>
      <c r="AS35" s="5">
        <v>5500</v>
      </c>
      <c r="AT35" s="5"/>
      <c r="AW35" s="6">
        <v>44895</v>
      </c>
      <c r="AX35" s="21">
        <v>125000</v>
      </c>
    </row>
    <row r="36" spans="4:50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  <c r="AM36" s="24" t="s">
        <v>124</v>
      </c>
      <c r="AN36" s="21">
        <v>342123</v>
      </c>
      <c r="AO36" s="5"/>
      <c r="AR36" s="6">
        <v>44863</v>
      </c>
      <c r="AS36" s="5">
        <v>8277</v>
      </c>
      <c r="AT36" s="5"/>
      <c r="AW36" s="6">
        <v>44896</v>
      </c>
      <c r="AX36" s="21">
        <v>2000</v>
      </c>
    </row>
    <row r="37" spans="4:50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D37">
        <f>0.09*30</f>
        <v>2.6999999999999997</v>
      </c>
      <c r="AG37" s="31">
        <v>2000</v>
      </c>
      <c r="AH37" s="12">
        <v>447663</v>
      </c>
      <c r="AM37" s="24" t="s">
        <v>125</v>
      </c>
      <c r="AN37" s="21">
        <v>94300</v>
      </c>
      <c r="AO37" s="5"/>
      <c r="AR37" s="6">
        <v>44863</v>
      </c>
      <c r="AS37" s="5">
        <v>11600</v>
      </c>
      <c r="AT37" s="5"/>
      <c r="AW37" s="6">
        <v>44896</v>
      </c>
      <c r="AX37" s="21">
        <v>77000</v>
      </c>
    </row>
    <row r="38" spans="4:50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1">
        <v>1200</v>
      </c>
      <c r="AH38" s="12">
        <v>335796</v>
      </c>
      <c r="AM38" s="33" t="s">
        <v>126</v>
      </c>
      <c r="AN38" s="21">
        <v>89800</v>
      </c>
      <c r="AO38" s="5"/>
      <c r="AR38" s="6">
        <v>44864</v>
      </c>
      <c r="AS38" s="5">
        <v>47000</v>
      </c>
      <c r="AT38" s="5"/>
      <c r="AW38" s="6">
        <v>44897</v>
      </c>
      <c r="AX38" s="21">
        <v>9000</v>
      </c>
    </row>
    <row r="39" spans="4:50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2" t="s">
        <v>27</v>
      </c>
      <c r="AH39" s="14">
        <v>346059</v>
      </c>
      <c r="AM39" s="26" t="s">
        <v>112</v>
      </c>
      <c r="AN39" s="27">
        <f>SUM(AN2:AN38)</f>
        <v>1744208</v>
      </c>
      <c r="AO39" s="21">
        <f>AN39+AO42</f>
        <v>2113398</v>
      </c>
      <c r="AR39" s="6">
        <v>44865</v>
      </c>
      <c r="AS39" s="5">
        <v>23900</v>
      </c>
      <c r="AT39" s="5"/>
      <c r="AW39" s="6">
        <v>44898</v>
      </c>
      <c r="AX39" s="21">
        <v>51800</v>
      </c>
    </row>
    <row r="40" spans="4:50" x14ac:dyDescent="0.3">
      <c r="G40" s="5" t="s">
        <v>1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119</v>
      </c>
      <c r="AH40">
        <v>383000</v>
      </c>
      <c r="AM40" s="28" t="s">
        <v>113</v>
      </c>
      <c r="AN40" s="29">
        <v>3248023</v>
      </c>
      <c r="AO40" s="5"/>
      <c r="AR40" s="6">
        <v>44867</v>
      </c>
      <c r="AS40" s="5">
        <v>100000</v>
      </c>
      <c r="AT40" s="5"/>
      <c r="AW40" s="6">
        <v>44898</v>
      </c>
      <c r="AX40" s="21">
        <v>19700</v>
      </c>
    </row>
    <row r="41" spans="4:50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  <c r="AM41" s="18" t="s">
        <v>116</v>
      </c>
      <c r="AN41" s="30">
        <f>SUM(AN39:AN40)</f>
        <v>4992231</v>
      </c>
      <c r="AO41" s="5"/>
      <c r="AP41" s="22">
        <f>AN41+AO42+AO43</f>
        <v>6156342</v>
      </c>
      <c r="AR41" s="6">
        <v>44868</v>
      </c>
      <c r="AS41" s="5">
        <v>15120</v>
      </c>
      <c r="AT41" s="5"/>
      <c r="AW41" s="6">
        <v>44898</v>
      </c>
      <c r="AX41" s="21">
        <v>19200</v>
      </c>
    </row>
    <row r="42" spans="4:50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  <c r="AM42" s="5" t="s">
        <v>129</v>
      </c>
      <c r="AN42" s="21"/>
      <c r="AO42" s="21">
        <f>SUM(AO2:AO38)</f>
        <v>369190</v>
      </c>
      <c r="AR42" s="6">
        <v>44869</v>
      </c>
      <c r="AS42" s="5">
        <v>55000</v>
      </c>
      <c r="AT42" s="5"/>
      <c r="AW42" s="6">
        <v>44898</v>
      </c>
      <c r="AX42" s="21">
        <v>59800</v>
      </c>
    </row>
    <row r="43" spans="4:50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  <c r="AM43" s="5" t="s">
        <v>114</v>
      </c>
      <c r="AN43" s="21"/>
      <c r="AO43" s="21">
        <v>794921</v>
      </c>
      <c r="AR43" s="6">
        <v>44870</v>
      </c>
      <c r="AS43" s="5">
        <v>49600</v>
      </c>
      <c r="AT43" s="5"/>
      <c r="AW43" s="6">
        <v>44898</v>
      </c>
      <c r="AX43" s="21">
        <v>990</v>
      </c>
    </row>
    <row r="44" spans="4:50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  <c r="AM44" s="5" t="s">
        <v>115</v>
      </c>
      <c r="AN44" s="21"/>
      <c r="AO44" s="21">
        <v>758870</v>
      </c>
      <c r="AR44" s="5" t="s">
        <v>134</v>
      </c>
      <c r="AS44" s="24">
        <v>12000</v>
      </c>
      <c r="AT44" s="5"/>
      <c r="AW44" s="6">
        <v>44898</v>
      </c>
      <c r="AX44" s="21">
        <v>18400</v>
      </c>
    </row>
    <row r="45" spans="4:50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  <c r="AO45">
        <v>346059</v>
      </c>
      <c r="AR45" s="5" t="s">
        <v>103</v>
      </c>
      <c r="AS45" s="5"/>
      <c r="AT45" s="5"/>
      <c r="AW45" s="6">
        <v>44899</v>
      </c>
      <c r="AX45" s="21">
        <v>28000</v>
      </c>
    </row>
    <row r="46" spans="4:50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92</v>
      </c>
      <c r="AA46" s="21">
        <f>SUM(AA2:AA45)</f>
        <v>2285563</v>
      </c>
      <c r="AB46" s="21"/>
      <c r="AO46">
        <v>335964</v>
      </c>
      <c r="AR46" s="5" t="s">
        <v>133</v>
      </c>
      <c r="AS46" s="21">
        <v>297783</v>
      </c>
      <c r="AT46" s="5"/>
      <c r="AW46" s="6">
        <v>44900</v>
      </c>
      <c r="AX46" s="21">
        <v>39000</v>
      </c>
    </row>
    <row r="47" spans="4:50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85</v>
      </c>
      <c r="AA47" s="21"/>
      <c r="AB47" s="21"/>
      <c r="AO47" s="22">
        <f>SUM(AO42:AO46)</f>
        <v>2605004</v>
      </c>
      <c r="AR47" s="5" t="s">
        <v>131</v>
      </c>
      <c r="AS47" s="21" t="s">
        <v>111</v>
      </c>
      <c r="AT47" s="21">
        <v>214800</v>
      </c>
      <c r="AW47" s="6">
        <v>44900</v>
      </c>
      <c r="AX47" s="21">
        <v>30000</v>
      </c>
    </row>
    <row r="48" spans="4:50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86</v>
      </c>
      <c r="AA48" s="21">
        <v>94300</v>
      </c>
      <c r="AB48" s="21"/>
      <c r="AR48" s="5" t="s">
        <v>132</v>
      </c>
      <c r="AS48" s="21">
        <v>323900</v>
      </c>
      <c r="AT48" s="5"/>
      <c r="AW48" s="5" t="s">
        <v>103</v>
      </c>
      <c r="AX48" s="21"/>
    </row>
    <row r="49" spans="11:52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87</v>
      </c>
      <c r="AA49" s="22" t="s">
        <v>96</v>
      </c>
      <c r="AB49" s="21">
        <v>605300</v>
      </c>
      <c r="AR49" s="26" t="s">
        <v>112</v>
      </c>
      <c r="AS49" s="21">
        <f>SUM(AS2:AS48)</f>
        <v>1814456</v>
      </c>
      <c r="AT49" s="5"/>
      <c r="AW49" s="5" t="s">
        <v>131</v>
      </c>
      <c r="AX49" s="21" t="s">
        <v>111</v>
      </c>
    </row>
    <row r="50" spans="11:52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88</v>
      </c>
      <c r="AA50" s="21">
        <v>270675</v>
      </c>
      <c r="AB50" s="21"/>
      <c r="AR50" s="28" t="s">
        <v>113</v>
      </c>
      <c r="AS50" s="21">
        <v>2576070</v>
      </c>
      <c r="AT50" s="5"/>
      <c r="AW50" s="5" t="s">
        <v>132</v>
      </c>
      <c r="AX50" s="21">
        <v>323900</v>
      </c>
    </row>
    <row r="51" spans="11:52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89</v>
      </c>
      <c r="AA51" s="21">
        <v>348878</v>
      </c>
      <c r="AB51" s="21"/>
      <c r="AR51" s="18" t="s">
        <v>116</v>
      </c>
      <c r="AS51" s="21">
        <f>SUM(AS49:AS50)</f>
        <v>4390526</v>
      </c>
      <c r="AT51" s="5"/>
      <c r="AW51" s="26" t="s">
        <v>112</v>
      </c>
      <c r="AX51" s="21">
        <f>SUM(AX2:AX50)</f>
        <v>1718093</v>
      </c>
    </row>
    <row r="52" spans="11:52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90</v>
      </c>
      <c r="AA52" s="22" t="s">
        <v>95</v>
      </c>
      <c r="AB52" s="21">
        <v>215030</v>
      </c>
      <c r="AD52" s="22"/>
      <c r="AR52" s="5" t="s">
        <v>129</v>
      </c>
      <c r="AS52" s="21"/>
      <c r="AT52" s="21">
        <f>SUM(AT12:AT48)</f>
        <v>214800</v>
      </c>
      <c r="AW52" s="28" t="s">
        <v>113</v>
      </c>
      <c r="AX52" s="21">
        <f>1129520+89800</f>
        <v>1219320</v>
      </c>
      <c r="AY52" t="s">
        <v>140</v>
      </c>
    </row>
    <row r="53" spans="11:52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91</v>
      </c>
      <c r="AA53" s="21">
        <v>324350</v>
      </c>
      <c r="AB53" s="21"/>
      <c r="AR53" s="5" t="s">
        <v>114</v>
      </c>
      <c r="AS53" s="21"/>
      <c r="AT53" s="21">
        <v>412890</v>
      </c>
      <c r="AW53" s="18" t="s">
        <v>116</v>
      </c>
      <c r="AX53" s="21">
        <f>SUM(AX51:AX52)</f>
        <v>2937413</v>
      </c>
      <c r="AY53">
        <f>4563700</f>
        <v>4563700</v>
      </c>
      <c r="AZ53" s="22">
        <f>AX53-AY53</f>
        <v>-1626287</v>
      </c>
    </row>
    <row r="54" spans="11:52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26" t="s">
        <v>97</v>
      </c>
      <c r="AA54" s="27">
        <f>SUM(AA46:AA53)</f>
        <v>3323766</v>
      </c>
      <c r="AB54" s="21"/>
      <c r="AR54" s="5" t="s">
        <v>115</v>
      </c>
      <c r="AS54" s="21"/>
      <c r="AT54" s="21">
        <v>1271600</v>
      </c>
      <c r="AW54" s="5" t="s">
        <v>129</v>
      </c>
      <c r="AX54" s="21">
        <v>214800</v>
      </c>
    </row>
    <row r="55" spans="11:52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28" t="s">
        <v>98</v>
      </c>
      <c r="AA55" s="29">
        <v>2446572</v>
      </c>
      <c r="AB55" s="21"/>
      <c r="AT55">
        <v>346059</v>
      </c>
      <c r="AW55" s="5" t="s">
        <v>114</v>
      </c>
      <c r="AX55" s="21">
        <v>509314</v>
      </c>
    </row>
    <row r="56" spans="11:52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99</v>
      </c>
      <c r="AA56" s="30">
        <f>SUM(AA54:AA55)+89800</f>
        <v>5860138</v>
      </c>
      <c r="AB56" s="21"/>
      <c r="AT56">
        <v>335964</v>
      </c>
      <c r="AW56" s="5" t="s">
        <v>115</v>
      </c>
      <c r="AX56" s="21">
        <v>1140710</v>
      </c>
    </row>
    <row r="57" spans="11:52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101</v>
      </c>
      <c r="AA57" s="22">
        <v>89800</v>
      </c>
      <c r="AB57" s="21" t="s">
        <v>100</v>
      </c>
      <c r="AC57" s="5">
        <f>SUM(AB2:AB53)</f>
        <v>985170</v>
      </c>
      <c r="AS57" s="5" t="s">
        <v>135</v>
      </c>
      <c r="AT57" s="21">
        <f>SUM(AT54:AT56)</f>
        <v>1953623</v>
      </c>
      <c r="AW57" s="5" t="s">
        <v>137</v>
      </c>
      <c r="AX57" s="36">
        <v>335964</v>
      </c>
    </row>
    <row r="58" spans="11:52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  <c r="AW58" s="5" t="s">
        <v>138</v>
      </c>
      <c r="AX58" s="36">
        <f>346012+1298</f>
        <v>347310</v>
      </c>
    </row>
    <row r="59" spans="11:52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  <c r="AW59" s="24" t="s">
        <v>135</v>
      </c>
      <c r="AX59" s="21">
        <f>SUM(AX54:AX58)</f>
        <v>2548098</v>
      </c>
    </row>
    <row r="60" spans="11:52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52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52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52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37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52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37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36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36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37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14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54</v>
      </c>
      <c r="P78" s="13" t="s">
        <v>23</v>
      </c>
      <c r="Q78" s="13">
        <v>1003811</v>
      </c>
      <c r="S78" t="s">
        <v>60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60</v>
      </c>
    </row>
    <row r="81" spans="15:19" x14ac:dyDescent="0.3">
      <c r="O81" t="s">
        <v>37</v>
      </c>
      <c r="P81" s="12">
        <v>1200</v>
      </c>
      <c r="Q81" s="12">
        <v>335796</v>
      </c>
      <c r="R81">
        <f>SUM(Q76:Q82)</f>
        <v>5553329</v>
      </c>
      <c r="S81" t="s">
        <v>60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0" sqref="F10"/>
    </sheetView>
  </sheetViews>
  <sheetFormatPr defaultRowHeight="16.5" x14ac:dyDescent="0.3"/>
  <cols>
    <col min="1" max="2" width="12.5" customWidth="1"/>
    <col min="6" max="6" width="13.25" customWidth="1"/>
  </cols>
  <sheetData>
    <row r="1" spans="1:6" x14ac:dyDescent="0.3">
      <c r="A1" t="s">
        <v>66</v>
      </c>
      <c r="B1" t="s">
        <v>148</v>
      </c>
      <c r="D1" t="s">
        <v>152</v>
      </c>
      <c r="F1" t="s">
        <v>159</v>
      </c>
    </row>
    <row r="4" spans="1:6" x14ac:dyDescent="0.3">
      <c r="A4" t="s">
        <v>64</v>
      </c>
      <c r="B4">
        <v>13000000</v>
      </c>
      <c r="C4" t="s">
        <v>65</v>
      </c>
      <c r="D4" t="s">
        <v>155</v>
      </c>
      <c r="E4">
        <v>335796</v>
      </c>
    </row>
    <row r="6" spans="1:6" x14ac:dyDescent="0.3">
      <c r="A6" t="s">
        <v>149</v>
      </c>
      <c r="B6">
        <v>200000000</v>
      </c>
      <c r="C6" t="s">
        <v>147</v>
      </c>
      <c r="D6" t="s">
        <v>154</v>
      </c>
    </row>
    <row r="8" spans="1:6" x14ac:dyDescent="0.3">
      <c r="A8" t="s">
        <v>150</v>
      </c>
      <c r="B8">
        <v>20000000</v>
      </c>
      <c r="C8" t="s">
        <v>151</v>
      </c>
      <c r="D8" t="s">
        <v>153</v>
      </c>
    </row>
    <row r="10" spans="1:6" x14ac:dyDescent="0.3">
      <c r="A10" t="s">
        <v>156</v>
      </c>
      <c r="B10">
        <v>15000000</v>
      </c>
      <c r="C10" t="s">
        <v>157</v>
      </c>
      <c r="D10" t="s">
        <v>158</v>
      </c>
      <c r="E10">
        <v>346012</v>
      </c>
      <c r="F10" s="38">
        <v>46351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2022년</vt:lpstr>
      <vt:lpstr>2023년</vt:lpstr>
      <vt:lpstr>카드사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2023-02-10T11:16:27Z</dcterms:modified>
</cp:coreProperties>
</file>