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75" windowHeight="7575"/>
  </bookViews>
  <sheets>
    <sheet name="2022년" sheetId="1" r:id="rId1"/>
    <sheet name="2023년" sheetId="5" r:id="rId2"/>
    <sheet name="카드사 일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49" i="1" l="1"/>
  <c r="BR55" i="1" l="1"/>
  <c r="BR49" i="1"/>
  <c r="BE37" i="1"/>
  <c r="BR46" i="1"/>
  <c r="BJ19" i="1" l="1"/>
  <c r="BJ18" i="1"/>
  <c r="BJ13" i="1" l="1"/>
  <c r="BJ11" i="1"/>
  <c r="BE43" i="1" l="1"/>
  <c r="BE45" i="1" s="1"/>
  <c r="BC53" i="1" l="1"/>
  <c r="BG38" i="1"/>
  <c r="BE42" i="1"/>
  <c r="BE41" i="1"/>
  <c r="BE35" i="1"/>
  <c r="BA59" i="1" l="1"/>
  <c r="BA60" i="1" s="1"/>
  <c r="BA52" i="1" l="1"/>
  <c r="BA54" i="1" s="1"/>
  <c r="R85" i="5"/>
  <c r="R81" i="5"/>
  <c r="R77" i="5"/>
  <c r="Q73" i="5"/>
  <c r="R73" i="5" s="1"/>
  <c r="L73" i="5"/>
  <c r="L67" i="5"/>
  <c r="L64" i="5"/>
  <c r="L66" i="5" s="1"/>
  <c r="W63" i="5"/>
  <c r="V73" i="5" s="1"/>
  <c r="V77" i="5" s="1"/>
  <c r="V63" i="5"/>
  <c r="V65" i="5" s="1"/>
  <c r="AX58" i="5"/>
  <c r="AX59" i="5" s="1"/>
  <c r="AT57" i="5"/>
  <c r="AC57" i="5"/>
  <c r="AC59" i="5" s="1"/>
  <c r="AY53" i="5"/>
  <c r="AX52" i="5"/>
  <c r="AT52" i="5"/>
  <c r="AX51" i="5"/>
  <c r="AX53" i="5" s="1"/>
  <c r="AZ53" i="5" s="1"/>
  <c r="AS49" i="5"/>
  <c r="AS51" i="5" s="1"/>
  <c r="AA46" i="5"/>
  <c r="AA54" i="5" s="1"/>
  <c r="AA56" i="5" s="1"/>
  <c r="H45" i="5"/>
  <c r="AO42" i="5"/>
  <c r="AO47" i="5" s="1"/>
  <c r="AO39" i="5"/>
  <c r="AN39" i="5"/>
  <c r="AN41" i="5" s="1"/>
  <c r="AP41" i="5" s="1"/>
  <c r="AD37" i="5"/>
  <c r="E35" i="5"/>
  <c r="E37" i="5" s="1"/>
  <c r="H33" i="5"/>
  <c r="H35" i="5" s="1"/>
  <c r="AG26" i="5"/>
  <c r="AG28" i="5" s="1"/>
  <c r="AH28" i="5" s="1"/>
  <c r="AH35" i="5" s="1"/>
  <c r="AH41" i="5" s="1"/>
  <c r="B25" i="5"/>
  <c r="B27" i="5" s="1"/>
  <c r="M73" i="5" l="1"/>
  <c r="Q75" i="5"/>
  <c r="AI26" i="5"/>
  <c r="X63" i="5"/>
  <c r="AY53" i="1"/>
  <c r="AX58" i="1"/>
  <c r="AX59" i="1" s="1"/>
  <c r="AT57" i="1"/>
  <c r="AX52" i="1"/>
  <c r="AX51" i="1"/>
  <c r="AX53" i="1" l="1"/>
  <c r="AY54" i="1" s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<sst xmlns="http://schemas.openxmlformats.org/spreadsheetml/2006/main" count="464" uniqueCount="180">
  <si>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</si>
  <si>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</si>
  <si>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</si>
  <si>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</si>
  <si>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</si>
  <si>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</si>
  <si>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</si>
  <si>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</si>
  <si>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</si>
  <si>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</si>
  <si>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</si>
  <si>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</si>
  <si>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</si>
  <si>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</si>
  <si>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</si>
  <si>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</si>
  <si>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</si>
  <si>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</si>
  <si>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</si>
  <si>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</si>
  <si>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</si>
  <si>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</si>
  <si>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</si>
  <si>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</si>
  <si>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</si>
  <si>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</si>
  <si>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</si>
  <si>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</si>
  <si>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</si>
  <si>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</si>
  <si>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</si>
  <si>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</si>
  <si>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</si>
  <si>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</si>
  <si>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</si>
  <si>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</si>
  <si>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</si>
  <si>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</si>
  <si>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</si>
  <si>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</si>
  <si>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</si>
  <si>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</si>
  <si>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</si>
  <si>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</si>
  <si>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</si>
  <si>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</si>
  <si>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</si>
  <si>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</si>
  <si>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</si>
  <si>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</si>
  <si>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</si>
  <si>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</si>
  <si>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</si>
  <si>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</si>
  <si>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</si>
  <si>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</si>
  <si>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</si>
  <si>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</si>
  <si>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</si>
  <si>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</si>
  <si>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</si>
  <si>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</si>
  <si>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</si>
  <si>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</si>
  <si>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</si>
  <si>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</si>
  <si>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</si>
  <si>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</si>
  <si>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</si>
  <si>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</si>
  <si>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</si>
  <si>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</si>
  <si>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</si>
  <si>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</si>
  <si>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</si>
  <si>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</si>
  <si>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</si>
  <si>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</si>
  <si>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</si>
  <si>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</si>
  <si>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</si>
  <si>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</si>
  <si>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</si>
  <si>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</si>
  <si>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</si>
  <si>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</si>
  <si>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</si>
  <si>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</si>
  <si>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</si>
  <si>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</si>
  <si>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</si>
  <si>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</si>
  <si>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</si>
  <si>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</si>
  <si>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</si>
  <si>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</si>
  <si>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</si>
  <si>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</si>
  <si>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</si>
  <si>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</si>
  <si>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</si>
  <si>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</si>
  <si>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</si>
  <si>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</si>
  <si>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</si>
  <si>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</si>
  <si>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</si>
  <si>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</si>
  <si>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</si>
  <si>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</si>
  <si>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</si>
  <si>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</si>
  <si>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</si>
  <si>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</si>
  <si>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</si>
  <si>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</si>
  <si>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</si>
  <si>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</si>
  <si>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</si>
  <si>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</si>
  <si>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</si>
  <si>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</si>
  <si>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</si>
  <si>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</si>
  <si>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</si>
  <si>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</si>
  <si>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</si>
  <si>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</si>
  <si>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</si>
  <si>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</si>
  <si>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</si>
  <si>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</si>
  <si>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</si>
  <si>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</si>
  <si>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</si>
  <si>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</si>
  <si>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</si>
  <si>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</si>
  <si>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</si>
  <si>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</si>
  <si>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</si>
  <si>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</si>
  <si>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</si>
  <si>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</si>
  <si>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</si>
  <si>
    <t>현욱합계</t>
    <phoneticPr fontId="1" type="noConversion"/>
  </si>
  <si>
    <t>다성건기(월급) , 현찰로엄마한테 326만원</t>
    <phoneticPr fontId="1" type="noConversion"/>
  </si>
  <si>
    <t>20일</t>
    <phoneticPr fontId="1" type="noConversion"/>
  </si>
  <si>
    <t>금액</t>
    <phoneticPr fontId="1" type="noConversion"/>
  </si>
  <si>
    <t>하나은행</t>
    <phoneticPr fontId="1" type="noConversion"/>
  </si>
  <si>
    <t>농협은행</t>
    <phoneticPr fontId="1" type="noConversion"/>
  </si>
  <si>
    <t>5일</t>
    <phoneticPr fontId="1" type="noConversion"/>
  </si>
  <si>
    <t>상환방식</t>
    <phoneticPr fontId="1" type="noConversion"/>
  </si>
  <si>
    <t>원리금</t>
    <phoneticPr fontId="1" type="noConversion"/>
  </si>
  <si>
    <t>일시</t>
    <phoneticPr fontId="1" type="noConversion"/>
  </si>
  <si>
    <t>원리금</t>
    <phoneticPr fontId="1" type="noConversion"/>
  </si>
  <si>
    <t>현대 캐피탈</t>
    <phoneticPr fontId="1" type="noConversion"/>
  </si>
  <si>
    <t xml:space="preserve">25일 </t>
    <phoneticPr fontId="1" type="noConversion"/>
  </si>
  <si>
    <t>원리금</t>
    <phoneticPr fontId="1" type="noConversion"/>
  </si>
  <si>
    <t>종료일자</t>
    <phoneticPr fontId="1" type="noConversion"/>
  </si>
  <si>
    <t>우리 캐피탈(엄마)</t>
    <phoneticPr fontId="1" type="noConversion"/>
  </si>
  <si>
    <t>5회남음</t>
    <phoneticPr fontId="1" type="noConversion"/>
  </si>
  <si>
    <t>3일</t>
    <phoneticPr fontId="1" type="noConversion"/>
  </si>
  <si>
    <t>원리금</t>
    <phoneticPr fontId="1" type="noConversion"/>
  </si>
  <si>
    <t>금액</t>
    <phoneticPr fontId="1" type="noConversion"/>
  </si>
  <si>
    <t>현욱 하나카드</t>
    <phoneticPr fontId="1" type="noConversion"/>
  </si>
  <si>
    <t>할부</t>
    <phoneticPr fontId="1" type="noConversion"/>
  </si>
  <si>
    <t>하이모텔 1/3</t>
    <phoneticPr fontId="1" type="noConversion"/>
  </si>
  <si>
    <t>삼성화재 1/3</t>
    <phoneticPr fontId="1" type="noConversion"/>
  </si>
  <si>
    <t>화산로프 1/3</t>
    <phoneticPr fontId="1" type="noConversion"/>
  </si>
  <si>
    <t>하이모텔 1/3</t>
    <phoneticPr fontId="1" type="noConversion"/>
  </si>
  <si>
    <t>우리카드 합계</t>
    <phoneticPr fontId="1" type="noConversion"/>
  </si>
  <si>
    <t>현욱 하나카드</t>
    <phoneticPr fontId="1" type="noConversion"/>
  </si>
  <si>
    <t>아빠 합계금액</t>
    <phoneticPr fontId="1" type="noConversion"/>
  </si>
  <si>
    <t>우리</t>
    <phoneticPr fontId="1" type="noConversion"/>
  </si>
  <si>
    <t>우리</t>
    <phoneticPr fontId="1" type="noConversion"/>
  </si>
  <si>
    <t>농협</t>
    <phoneticPr fontId="1" type="noConversion"/>
  </si>
  <si>
    <t>우리</t>
    <phoneticPr fontId="1" type="noConversion"/>
  </si>
  <si>
    <t>농협</t>
    <phoneticPr fontId="1" type="noConversion"/>
  </si>
  <si>
    <t>하나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</si>
</sst>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tabSelected="1" topLeftCell="BE19" zoomScale="85" zoomScaleNormal="85" workbookViewId="0">
      <selection activeCell="BR50" sqref="BR50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  <col min="55" max="55" width="33.375" customWidth="1"/>
    <col min="56" max="56" width="17.5" customWidth="1"/>
    <col min="57" max="57" width="20.25" customWidth="1"/>
    <col min="58" max="58" width="15.75" customWidth="1"/>
    <col min="59" max="59" width="12.625" bestFit="1" customWidth="1"/>
    <col min="60" max="61" width="22.5" customWidth="1"/>
    <col min="62" max="62" width="18" customWidth="1"/>
    <col min="68" max="68" width="10" bestFit="1" customWidth="1"/>
    <col min="69" max="69" width="12.625" bestFit="1" customWidth="1"/>
    <col min="70" max="70" width="15.75" style="22" customWidth="1"/>
    <col min="72" max="72" width="11.875" bestFit="1" customWidth="1"/>
  </cols>
  <sheetData>
    <row r="1" spans="1:7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141</v>
      </c>
      <c r="BA1" s="21"/>
      <c r="BD1" s="5" t="s">
        <v>141</v>
      </c>
      <c r="BE1" s="21"/>
      <c r="BI1" s="5" t="s">
        <v>141</v>
      </c>
      <c r="BJ1" s="5" t="s">
        <v>164</v>
      </c>
      <c r="BP1" s="5"/>
      <c r="BQ1" s="5" t="s">
        <v>17</v>
      </c>
      <c r="BR1" s="21" t="s">
        <v>16</v>
      </c>
    </row>
    <row r="2" spans="1:7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83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  <c r="BD2" s="6">
        <v>44934</v>
      </c>
      <c r="BE2" s="5">
        <v>21600</v>
      </c>
      <c r="BI2" s="6">
        <v>44970</v>
      </c>
      <c r="BJ2" s="5">
        <v>45400</v>
      </c>
      <c r="BP2" s="5"/>
      <c r="BQ2" s="6">
        <v>44991</v>
      </c>
      <c r="BR2" s="21">
        <v>49000</v>
      </c>
    </row>
    <row r="3" spans="1:70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  <c r="BD3" s="6">
        <v>44934</v>
      </c>
      <c r="BE3" s="5">
        <v>12400</v>
      </c>
      <c r="BI3" s="6">
        <v>44970</v>
      </c>
      <c r="BJ3" s="5">
        <v>17000</v>
      </c>
      <c r="BP3" s="5"/>
      <c r="BQ3" s="6">
        <v>44992</v>
      </c>
      <c r="BR3" s="21">
        <v>20000</v>
      </c>
    </row>
    <row r="4" spans="1:70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  <c r="BD4" s="6">
        <v>44937</v>
      </c>
      <c r="BE4" s="5">
        <v>47000</v>
      </c>
      <c r="BI4" s="6">
        <v>44970</v>
      </c>
      <c r="BJ4" s="5">
        <v>70000</v>
      </c>
      <c r="BP4" s="5"/>
      <c r="BQ4" s="6">
        <v>44992</v>
      </c>
      <c r="BR4" s="21">
        <v>30000</v>
      </c>
    </row>
    <row r="5" spans="1:70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  <c r="BD5" s="6">
        <v>44939</v>
      </c>
      <c r="BE5" s="5">
        <v>37000</v>
      </c>
      <c r="BI5" s="6">
        <v>44975</v>
      </c>
      <c r="BJ5" s="5">
        <v>10450</v>
      </c>
      <c r="BP5" s="5"/>
      <c r="BQ5" s="6">
        <v>44992</v>
      </c>
      <c r="BR5" s="21">
        <v>32500</v>
      </c>
    </row>
    <row r="6" spans="1:70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  <c r="BD6" s="6">
        <v>44939</v>
      </c>
      <c r="BE6" s="5">
        <v>6000</v>
      </c>
      <c r="BI6" s="6">
        <v>44975</v>
      </c>
      <c r="BJ6" s="5">
        <v>17500</v>
      </c>
      <c r="BP6" s="5"/>
      <c r="BQ6" s="6">
        <v>44998</v>
      </c>
      <c r="BR6" s="21">
        <v>6600</v>
      </c>
    </row>
    <row r="7" spans="1:70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  <c r="BD7" s="6">
        <v>44939</v>
      </c>
      <c r="BE7" s="5">
        <v>13000</v>
      </c>
      <c r="BI7" s="6">
        <v>44977</v>
      </c>
      <c r="BJ7" s="5">
        <v>84370</v>
      </c>
      <c r="BP7" s="5"/>
      <c r="BQ7" s="6">
        <v>44998</v>
      </c>
      <c r="BR7" s="21">
        <v>50000</v>
      </c>
    </row>
    <row r="8" spans="1:70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  <c r="BD8" s="6">
        <v>44939</v>
      </c>
      <c r="BE8" s="5">
        <v>45400</v>
      </c>
      <c r="BI8" s="6">
        <v>44979</v>
      </c>
      <c r="BJ8" s="5">
        <v>300</v>
      </c>
      <c r="BP8" s="5"/>
      <c r="BQ8" s="6">
        <v>44999</v>
      </c>
      <c r="BR8" s="21">
        <v>5100</v>
      </c>
    </row>
    <row r="9" spans="1:7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  <c r="BD9" s="6">
        <v>44941</v>
      </c>
      <c r="BE9" s="5">
        <v>8928</v>
      </c>
      <c r="BI9" s="6">
        <v>44988</v>
      </c>
      <c r="BJ9" s="5">
        <v>990</v>
      </c>
      <c r="BP9" s="5"/>
      <c r="BQ9" s="6">
        <v>44999</v>
      </c>
      <c r="BR9" s="21">
        <v>7000</v>
      </c>
    </row>
    <row r="10" spans="1:70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  <c r="BD10" s="6">
        <v>44941</v>
      </c>
      <c r="BE10" s="5">
        <v>17500</v>
      </c>
      <c r="BI10" s="6">
        <v>44990</v>
      </c>
      <c r="BJ10" s="5">
        <v>22600</v>
      </c>
      <c r="BP10" s="5"/>
      <c r="BQ10" s="6">
        <v>44999</v>
      </c>
      <c r="BR10" s="21">
        <v>5200</v>
      </c>
    </row>
    <row r="11" spans="1:70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  <c r="BD11" s="6">
        <v>44941</v>
      </c>
      <c r="BE11" s="5">
        <v>20900</v>
      </c>
      <c r="BI11" s="26" t="s">
        <v>112</v>
      </c>
      <c r="BJ11" s="5">
        <f>SUM(BJ3:BJ10)</f>
        <v>223210</v>
      </c>
      <c r="BP11" s="5"/>
      <c r="BQ11" s="6">
        <v>45000</v>
      </c>
      <c r="BR11" s="21">
        <v>755500</v>
      </c>
    </row>
    <row r="12" spans="1:70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127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  <c r="BD12" s="6">
        <v>44942</v>
      </c>
      <c r="BE12" s="5">
        <v>84000</v>
      </c>
      <c r="BI12" s="28" t="s">
        <v>113</v>
      </c>
      <c r="BJ12" s="24">
        <v>5341918</v>
      </c>
      <c r="BP12" s="5"/>
      <c r="BQ12" s="6">
        <v>45001</v>
      </c>
      <c r="BR12" s="21">
        <v>127000</v>
      </c>
    </row>
    <row r="13" spans="1:70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  <c r="BD13" s="6">
        <v>44944</v>
      </c>
      <c r="BE13" s="5">
        <v>84370</v>
      </c>
      <c r="BI13" s="18" t="s">
        <v>116</v>
      </c>
      <c r="BJ13" s="5">
        <f>SUM(BJ11:BJ12)</f>
        <v>5565128</v>
      </c>
      <c r="BP13" s="5"/>
      <c r="BQ13" s="6">
        <v>45001</v>
      </c>
      <c r="BR13" s="21">
        <v>10300</v>
      </c>
    </row>
    <row r="14" spans="1:70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  <c r="BD14" s="6">
        <v>44944</v>
      </c>
      <c r="BE14" s="5">
        <v>5000</v>
      </c>
      <c r="BI14" s="5" t="s">
        <v>114</v>
      </c>
      <c r="BJ14" s="24">
        <v>523240</v>
      </c>
      <c r="BM14">
        <v>345230</v>
      </c>
      <c r="BP14" s="5"/>
      <c r="BQ14" s="6">
        <v>45002</v>
      </c>
      <c r="BR14" s="21">
        <v>18300</v>
      </c>
    </row>
    <row r="15" spans="1:70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  <c r="BD15" s="6">
        <v>44944</v>
      </c>
      <c r="BE15" s="5">
        <v>10450</v>
      </c>
      <c r="BI15" s="5" t="s">
        <v>115</v>
      </c>
      <c r="BJ15" s="24">
        <v>314310</v>
      </c>
      <c r="BM15">
        <v>627794</v>
      </c>
      <c r="BP15" s="5"/>
      <c r="BQ15" s="6">
        <v>45003</v>
      </c>
      <c r="BR15" s="21">
        <v>1000</v>
      </c>
    </row>
    <row r="16" spans="1:70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  <c r="BD16" s="6">
        <v>44944</v>
      </c>
      <c r="BE16" s="5">
        <v>12900</v>
      </c>
      <c r="BI16" t="s">
        <v>165</v>
      </c>
      <c r="BJ16" s="33">
        <v>969298</v>
      </c>
      <c r="BM16">
        <v>1059866</v>
      </c>
      <c r="BP16" s="5"/>
      <c r="BQ16" s="6">
        <v>45003</v>
      </c>
      <c r="BR16" s="21">
        <v>379500</v>
      </c>
    </row>
    <row r="17" spans="1:70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  <c r="BD17" s="6">
        <v>44945</v>
      </c>
      <c r="BE17" s="5">
        <v>10300</v>
      </c>
      <c r="BI17" s="5" t="s">
        <v>137</v>
      </c>
      <c r="BJ17" s="5">
        <v>335964</v>
      </c>
      <c r="BP17" s="5"/>
      <c r="BQ17" s="6">
        <v>45003</v>
      </c>
      <c r="BR17" s="21">
        <v>10450</v>
      </c>
    </row>
    <row r="18" spans="1:70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  <c r="BD18" s="6">
        <v>44945</v>
      </c>
      <c r="BE18" s="5">
        <v>93</v>
      </c>
      <c r="BI18" s="5" t="s">
        <v>138</v>
      </c>
      <c r="BJ18" s="36">
        <f>346012+1298</f>
        <v>347310</v>
      </c>
      <c r="BP18" s="5"/>
      <c r="BQ18" s="6">
        <v>45004</v>
      </c>
      <c r="BR18" s="21">
        <v>82000</v>
      </c>
    </row>
    <row r="19" spans="1:70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  <c r="BD19" s="6">
        <v>44945</v>
      </c>
      <c r="BE19" s="5">
        <v>11253</v>
      </c>
      <c r="BI19" s="24" t="s">
        <v>117</v>
      </c>
      <c r="BJ19" s="21">
        <f>SUM(BJ14:BJ18)</f>
        <v>2490122</v>
      </c>
      <c r="BP19" s="5"/>
      <c r="BQ19" s="6">
        <v>45005</v>
      </c>
      <c r="BR19" s="21">
        <v>84460</v>
      </c>
    </row>
    <row r="20" spans="1:70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  <c r="BD20" s="6">
        <v>44945</v>
      </c>
      <c r="BE20" s="5">
        <v>80000</v>
      </c>
      <c r="BP20" s="5"/>
      <c r="BQ20" s="6">
        <v>45005</v>
      </c>
      <c r="BR20" s="21">
        <v>57200</v>
      </c>
    </row>
    <row r="21" spans="1:70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  <c r="AZ21" s="6">
        <v>45276</v>
      </c>
      <c r="BA21" s="21">
        <v>2000</v>
      </c>
      <c r="BD21" s="6">
        <v>44946</v>
      </c>
      <c r="BE21" s="5">
        <v>19700</v>
      </c>
      <c r="BP21" s="5"/>
      <c r="BQ21" s="6">
        <v>45007</v>
      </c>
      <c r="BR21" s="21">
        <v>18600</v>
      </c>
    </row>
    <row r="22" spans="1:70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  <c r="BD22" s="6">
        <v>44950</v>
      </c>
      <c r="BE22" s="5">
        <v>80000</v>
      </c>
      <c r="BP22" s="5"/>
      <c r="BQ22" s="6">
        <v>45008</v>
      </c>
      <c r="BR22" s="21">
        <v>11200</v>
      </c>
    </row>
    <row r="23" spans="1:70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  <c r="BD23" s="6">
        <v>44950</v>
      </c>
      <c r="BE23" s="5">
        <v>10000</v>
      </c>
      <c r="BP23" s="5"/>
      <c r="BQ23" s="6">
        <v>45011</v>
      </c>
      <c r="BR23" s="21">
        <v>23000</v>
      </c>
    </row>
    <row r="24" spans="1:7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  <c r="BD24" s="6">
        <v>44951</v>
      </c>
      <c r="BE24" s="5">
        <v>300</v>
      </c>
      <c r="BP24" s="5"/>
      <c r="BQ24" s="6">
        <v>45012</v>
      </c>
      <c r="BR24" s="21">
        <v>300</v>
      </c>
    </row>
    <row r="25" spans="1:70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118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  <c r="BD25" s="6">
        <v>44951</v>
      </c>
      <c r="BE25" s="5">
        <v>10600</v>
      </c>
      <c r="BP25" s="5"/>
      <c r="BQ25" s="6">
        <v>45012</v>
      </c>
      <c r="BR25" s="21">
        <v>72600</v>
      </c>
    </row>
    <row r="26" spans="1:7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  <c r="BD26" s="6">
        <v>44952</v>
      </c>
      <c r="BE26" s="5">
        <v>9300</v>
      </c>
      <c r="BP26" s="5"/>
      <c r="BQ26" s="6">
        <v>45012</v>
      </c>
      <c r="BR26" s="21">
        <v>250000</v>
      </c>
    </row>
    <row r="27" spans="1:70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  <c r="BD27" s="6">
        <v>44954</v>
      </c>
      <c r="BE27" s="5">
        <v>13200</v>
      </c>
      <c r="BP27" s="5"/>
      <c r="BQ27" s="6">
        <v>45017</v>
      </c>
      <c r="BR27" s="21">
        <v>172700</v>
      </c>
    </row>
    <row r="28" spans="1:7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  <c r="BD28" s="6">
        <v>44955</v>
      </c>
      <c r="BE28" s="5">
        <v>7500</v>
      </c>
      <c r="BP28" s="5"/>
      <c r="BQ28" s="6">
        <v>45017</v>
      </c>
      <c r="BR28" s="21">
        <v>276100</v>
      </c>
    </row>
    <row r="29" spans="1:7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  <c r="BD29" s="6">
        <v>44955</v>
      </c>
      <c r="BE29" s="5">
        <v>20000</v>
      </c>
      <c r="BP29" s="5"/>
      <c r="BQ29" s="6">
        <v>45018</v>
      </c>
      <c r="BR29" s="21">
        <v>3000</v>
      </c>
    </row>
    <row r="30" spans="1:7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  <c r="BD30" s="6">
        <v>44957</v>
      </c>
      <c r="BE30" s="5">
        <v>8370</v>
      </c>
      <c r="BP30" s="5"/>
      <c r="BQ30" s="6">
        <v>45018</v>
      </c>
      <c r="BR30" s="21">
        <v>10600</v>
      </c>
    </row>
    <row r="31" spans="1:7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  <c r="BD31" s="6">
        <v>44960</v>
      </c>
      <c r="BE31" s="5">
        <v>990</v>
      </c>
      <c r="BP31" s="5"/>
      <c r="BQ31" s="6">
        <v>45018</v>
      </c>
      <c r="BR31" s="21">
        <v>6500</v>
      </c>
    </row>
    <row r="32" spans="1:7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122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  <c r="BD32" s="6">
        <v>44960</v>
      </c>
      <c r="BE32" s="5">
        <v>12700</v>
      </c>
      <c r="BP32" s="5"/>
      <c r="BQ32" s="6">
        <v>45018</v>
      </c>
      <c r="BR32" s="21">
        <v>30000</v>
      </c>
    </row>
    <row r="33" spans="4:7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  <c r="BD33" s="6">
        <v>44961</v>
      </c>
      <c r="BE33" s="5">
        <v>17949</v>
      </c>
      <c r="BP33" s="5"/>
      <c r="BQ33" s="6">
        <v>45019</v>
      </c>
      <c r="BR33" s="21">
        <v>990</v>
      </c>
    </row>
    <row r="34" spans="4:7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128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  <c r="BD34" s="6">
        <v>44962</v>
      </c>
      <c r="BE34" s="5">
        <v>31200</v>
      </c>
      <c r="BP34" s="5"/>
      <c r="BQ34" s="6">
        <v>45019</v>
      </c>
      <c r="BR34" s="21">
        <v>757900</v>
      </c>
    </row>
    <row r="35" spans="4:7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  <c r="BC35">
        <v>0</v>
      </c>
      <c r="BD35" s="26" t="s">
        <v>112</v>
      </c>
      <c r="BE35" s="5">
        <f>SUM(BE2:BE34)</f>
        <v>769903</v>
      </c>
      <c r="BP35" s="5"/>
      <c r="BQ35" s="6">
        <v>45020</v>
      </c>
      <c r="BR35" s="21">
        <v>17800</v>
      </c>
    </row>
    <row r="36" spans="4:7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  <c r="BC36">
        <v>0</v>
      </c>
      <c r="BD36" s="28" t="s">
        <v>113</v>
      </c>
      <c r="BE36" s="24">
        <v>2012050</v>
      </c>
      <c r="BP36" s="5"/>
      <c r="BQ36" s="6">
        <v>45021</v>
      </c>
      <c r="BR36" s="21">
        <v>96900</v>
      </c>
    </row>
    <row r="37" spans="4:7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  <c r="BD37" s="18" t="s">
        <v>116</v>
      </c>
      <c r="BE37" s="5">
        <f>SUM(BE35:BE36)</f>
        <v>2781953</v>
      </c>
      <c r="BG37">
        <v>4091560</v>
      </c>
      <c r="BP37" s="5"/>
      <c r="BQ37" s="6">
        <v>45021</v>
      </c>
      <c r="BR37" s="21">
        <v>30800</v>
      </c>
    </row>
    <row r="38" spans="4:7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  <c r="BD38" s="5" t="s">
        <v>114</v>
      </c>
      <c r="BE38" s="24">
        <v>747172</v>
      </c>
      <c r="BG38" s="22">
        <f>BE37-BG37</f>
        <v>-1309607</v>
      </c>
      <c r="BP38" s="5"/>
      <c r="BQ38" s="6">
        <v>45021</v>
      </c>
      <c r="BR38" s="21">
        <v>8370</v>
      </c>
    </row>
    <row r="39" spans="4:7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  <c r="BC39">
        <v>0</v>
      </c>
      <c r="BD39" s="5" t="s">
        <v>115</v>
      </c>
      <c r="BE39" s="24">
        <v>853680</v>
      </c>
      <c r="BP39" s="5"/>
      <c r="BQ39" s="6">
        <v>45021</v>
      </c>
      <c r="BR39" s="21">
        <v>39940</v>
      </c>
    </row>
    <row r="40" spans="4:70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  <c r="BD40" s="5" t="s">
        <v>137</v>
      </c>
      <c r="BE40" s="21">
        <v>335964</v>
      </c>
      <c r="BP40" s="5"/>
      <c r="BQ40" s="5" t="s">
        <v>166</v>
      </c>
      <c r="BR40" s="21"/>
    </row>
    <row r="41" spans="4:7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  <c r="BD41" s="5" t="s">
        <v>138</v>
      </c>
      <c r="BE41" s="36">
        <f>346012+1298</f>
        <v>347310</v>
      </c>
      <c r="BP41" s="6">
        <v>45021</v>
      </c>
      <c r="BQ41" s="5" t="s">
        <v>167</v>
      </c>
      <c r="BR41" s="21">
        <v>152884</v>
      </c>
    </row>
    <row r="42" spans="4:7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  <c r="BD42" s="24" t="s">
        <v>145</v>
      </c>
      <c r="BE42" s="21">
        <f>SUM(BE38:BE41)</f>
        <v>2284126</v>
      </c>
      <c r="BP42" s="6">
        <v>44998</v>
      </c>
      <c r="BQ42" s="5" t="s">
        <v>168</v>
      </c>
      <c r="BR42" s="21">
        <v>170420</v>
      </c>
    </row>
    <row r="43" spans="4:7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  <c r="BE43">
        <f>SUM(BE37:BE42)</f>
        <v>7350205</v>
      </c>
      <c r="BP43" s="6">
        <v>44993</v>
      </c>
      <c r="BQ43" s="5" t="s">
        <v>167</v>
      </c>
      <c r="BR43" s="21">
        <v>159098</v>
      </c>
    </row>
    <row r="44" spans="4:7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  <c r="BE44">
        <v>12700000</v>
      </c>
      <c r="BP44" s="6">
        <v>44993</v>
      </c>
      <c r="BQ44" s="5" t="s">
        <v>169</v>
      </c>
      <c r="BR44" s="21">
        <v>375362</v>
      </c>
    </row>
    <row r="45" spans="4:7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130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  <c r="BE45">
        <f>BE44-BE43</f>
        <v>5349795</v>
      </c>
      <c r="BP45" s="6">
        <v>44992</v>
      </c>
      <c r="BQ45" s="5" t="s">
        <v>170</v>
      </c>
      <c r="BR45" s="21">
        <v>477961</v>
      </c>
    </row>
    <row r="46" spans="4:7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  <c r="BP46" s="5" t="s">
        <v>175</v>
      </c>
      <c r="BQ46" s="26" t="s">
        <v>112</v>
      </c>
      <c r="BR46" s="21">
        <f>SUM(BR2:BR45)</f>
        <v>4894135</v>
      </c>
    </row>
    <row r="47" spans="4:7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128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  <c r="BP47" s="5" t="s">
        <v>176</v>
      </c>
      <c r="BQ47" s="28" t="s">
        <v>113</v>
      </c>
      <c r="BR47" s="21">
        <v>2903462</v>
      </c>
    </row>
    <row r="48" spans="4:7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136</v>
      </c>
      <c r="AX48" s="21"/>
      <c r="AZ48" s="37" t="s">
        <v>126</v>
      </c>
      <c r="BA48" s="21">
        <v>89800</v>
      </c>
      <c r="BP48" s="5" t="s">
        <v>174</v>
      </c>
      <c r="BQ48" s="8" t="s">
        <v>171</v>
      </c>
      <c r="BR48" s="21">
        <v>2725214</v>
      </c>
    </row>
    <row r="49" spans="11:7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128</v>
      </c>
      <c r="AZ49" s="5" t="s">
        <v>144</v>
      </c>
      <c r="BA49" s="21"/>
      <c r="BP49" s="5"/>
      <c r="BQ49" s="18" t="s">
        <v>173</v>
      </c>
      <c r="BR49" s="21">
        <f>SUM(BR46:BR48)</f>
        <v>10522811</v>
      </c>
      <c r="BT49" s="22">
        <f>SUM(BR48,BR50,BR51,BR52)</f>
        <v>4688538</v>
      </c>
    </row>
    <row r="50" spans="11:7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  <c r="AZ50" s="5" t="s">
        <v>142</v>
      </c>
      <c r="BA50" s="21" t="s">
        <v>111</v>
      </c>
      <c r="BP50" s="5" t="s">
        <v>178</v>
      </c>
      <c r="BQ50" s="5" t="s">
        <v>114</v>
      </c>
      <c r="BR50" s="21">
        <v>360230</v>
      </c>
    </row>
    <row r="51" spans="11:7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  <c r="AZ51" s="5" t="s">
        <v>143</v>
      </c>
      <c r="BA51" s="21">
        <v>323900</v>
      </c>
      <c r="BP51" s="5" t="s">
        <v>177</v>
      </c>
      <c r="BQ51" s="5" t="s">
        <v>115</v>
      </c>
      <c r="BR51" s="21">
        <v>637794</v>
      </c>
    </row>
    <row r="52" spans="11:7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  <c r="AZ52" s="26" t="s">
        <v>112</v>
      </c>
      <c r="BA52" s="21">
        <f>SUM(BA2:BA51)</f>
        <v>1708233</v>
      </c>
      <c r="BC52" t="s">
        <v>146</v>
      </c>
      <c r="BP52" s="5" t="s">
        <v>179</v>
      </c>
      <c r="BQ52" s="5" t="s">
        <v>172</v>
      </c>
      <c r="BR52" s="21">
        <v>965300</v>
      </c>
    </row>
    <row r="53" spans="11:7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8" t="s">
        <v>113</v>
      </c>
      <c r="BA53" s="21">
        <v>1547890</v>
      </c>
      <c r="BC53" s="22">
        <f>BA54-BB52</f>
        <v>3256123</v>
      </c>
      <c r="BP53" s="5"/>
      <c r="BQ53" s="5" t="s">
        <v>137</v>
      </c>
      <c r="BR53" s="21">
        <v>335964</v>
      </c>
    </row>
    <row r="54" spans="11:7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  <c r="AY54" s="22">
        <f>AX53-AY53</f>
        <v>-1626287</v>
      </c>
      <c r="AZ54" s="18" t="s">
        <v>116</v>
      </c>
      <c r="BA54" s="21">
        <f>SUM(BA52:BA53)</f>
        <v>3256123</v>
      </c>
      <c r="BP54" s="5"/>
      <c r="BQ54" s="5" t="s">
        <v>138</v>
      </c>
      <c r="BR54" s="21">
        <v>347310</v>
      </c>
    </row>
    <row r="55" spans="11:7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  <c r="AZ55" s="5" t="s">
        <v>129</v>
      </c>
      <c r="BA55" s="21">
        <v>0</v>
      </c>
      <c r="BP55" s="5"/>
      <c r="BQ55" s="24" t="s">
        <v>117</v>
      </c>
      <c r="BR55" s="21">
        <f>SUM(BR50:BR54)</f>
        <v>2646598</v>
      </c>
    </row>
    <row r="56" spans="11:7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  <c r="AZ56" s="5" t="s">
        <v>114</v>
      </c>
      <c r="BA56" s="21">
        <v>1009910</v>
      </c>
    </row>
    <row r="57" spans="11:7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  <c r="AZ57" s="5" t="s">
        <v>115</v>
      </c>
      <c r="BA57" s="21">
        <v>859534</v>
      </c>
    </row>
    <row r="58" spans="11:7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  <c r="AZ58" s="5" t="s">
        <v>137</v>
      </c>
      <c r="BA58" s="21">
        <v>335964</v>
      </c>
    </row>
    <row r="59" spans="11:7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139</v>
      </c>
      <c r="AX59" s="21">
        <f>SUM(AX54:AX58)</f>
        <v>2548098</v>
      </c>
      <c r="AZ59" s="5" t="s">
        <v>138</v>
      </c>
      <c r="BA59" s="36">
        <f>346012+1298</f>
        <v>347310</v>
      </c>
    </row>
    <row r="60" spans="11:7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135</v>
      </c>
      <c r="BA60" s="21">
        <f>SUM(BA55:BA59)</f>
        <v>2552718</v>
      </c>
    </row>
    <row r="61" spans="11:7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7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7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7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G1" zoomScale="85" zoomScaleNormal="85" workbookViewId="0">
      <selection activeCell="BA2" sqref="BA2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71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D3" s="6">
        <v>44598</v>
      </c>
      <c r="E3" s="5"/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D4" s="6">
        <v>44601</v>
      </c>
      <c r="E4" s="5"/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D5" s="6">
        <v>44601</v>
      </c>
      <c r="E5" s="5"/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D6" s="6">
        <v>44603</v>
      </c>
      <c r="E6" s="5"/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D7" s="6">
        <v>44615</v>
      </c>
      <c r="E7" s="5"/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102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</row>
    <row r="22" spans="1:50" x14ac:dyDescent="0.3">
      <c r="A22" s="1">
        <v>44588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0</v>
      </c>
      <c r="D25" s="18" t="s">
        <v>8</v>
      </c>
      <c r="E25" s="18"/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101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1941983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103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111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103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111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103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111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135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37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37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36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36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37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14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54</v>
      </c>
      <c r="P78" s="13" t="s">
        <v>23</v>
      </c>
      <c r="Q78" s="13">
        <v>1003811</v>
      </c>
      <c r="S78" t="s">
        <v>60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60</v>
      </c>
    </row>
    <row r="81" spans="15:19" x14ac:dyDescent="0.3">
      <c r="O81" t="s">
        <v>37</v>
      </c>
      <c r="P81" s="12">
        <v>1200</v>
      </c>
      <c r="Q81" s="12">
        <v>335796</v>
      </c>
      <c r="R81">
        <f>SUM(Q76:Q82)</f>
        <v>5553329</v>
      </c>
      <c r="S81" t="s">
        <v>60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6" sqref="E6"/>
    </sheetView>
  </sheetViews>
  <sheetFormatPr defaultRowHeight="16.5" x14ac:dyDescent="0.3"/>
  <cols>
    <col min="1" max="2" width="12.5" customWidth="1"/>
    <col min="5" max="5" width="11.5" customWidth="1"/>
    <col min="6" max="6" width="13.25" customWidth="1"/>
  </cols>
  <sheetData>
    <row r="1" spans="1:6" x14ac:dyDescent="0.3">
      <c r="A1" t="s">
        <v>66</v>
      </c>
      <c r="B1" t="s">
        <v>148</v>
      </c>
      <c r="D1" t="s">
        <v>152</v>
      </c>
      <c r="F1" t="s">
        <v>159</v>
      </c>
    </row>
    <row r="4" spans="1:6" x14ac:dyDescent="0.3">
      <c r="A4" t="s">
        <v>64</v>
      </c>
      <c r="B4">
        <v>13000000</v>
      </c>
      <c r="C4" t="s">
        <v>65</v>
      </c>
      <c r="D4" t="s">
        <v>155</v>
      </c>
      <c r="E4">
        <v>335796</v>
      </c>
    </row>
    <row r="6" spans="1:6" x14ac:dyDescent="0.3">
      <c r="A6" t="s">
        <v>149</v>
      </c>
      <c r="B6">
        <v>200000000</v>
      </c>
      <c r="C6" t="s">
        <v>147</v>
      </c>
      <c r="D6" t="s">
        <v>154</v>
      </c>
    </row>
    <row r="8" spans="1:6" x14ac:dyDescent="0.3">
      <c r="A8" t="s">
        <v>150</v>
      </c>
      <c r="B8">
        <v>20000000</v>
      </c>
      <c r="C8" t="s">
        <v>151</v>
      </c>
      <c r="D8" t="s">
        <v>153</v>
      </c>
    </row>
    <row r="10" spans="1:6" x14ac:dyDescent="0.3">
      <c r="A10" t="s">
        <v>156</v>
      </c>
      <c r="B10">
        <v>15000000</v>
      </c>
      <c r="C10" t="s">
        <v>157</v>
      </c>
      <c r="D10" t="s">
        <v>158</v>
      </c>
      <c r="E10">
        <v>346012</v>
      </c>
      <c r="F10" s="38">
        <v>46351</v>
      </c>
    </row>
    <row r="12" spans="1:6" x14ac:dyDescent="0.3">
      <c r="A12" t="s">
        <v>160</v>
      </c>
      <c r="B12" t="s">
        <v>161</v>
      </c>
      <c r="C12" t="s">
        <v>162</v>
      </c>
      <c r="D12" t="s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2022년</vt:lpstr>
      <vt:lpstr>2023년</vt:lpstr>
      <vt:lpstr>카드사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2023-04-20T17:08:21Z</dcterms:modified>
</cp:coreProperties>
</file>