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eph\Google Drive\UA\Capstone\"/>
    </mc:Choice>
  </mc:AlternateContent>
  <bookViews>
    <workbookView xWindow="0" yWindow="0" windowWidth="15345" windowHeight="3855"/>
  </bookViews>
  <sheets>
    <sheet name="Property Data" sheetId="7" r:id="rId1"/>
    <sheet name="Estimated Costs" sheetId="10" r:id="rId2"/>
    <sheet name="Data Dictionary" sheetId="11" r:id="rId3"/>
    <sheet name="Influence Chart" sheetId="5" r:id="rId4"/>
    <sheet name="Sub Value" sheetId="8" r:id="rId5"/>
    <sheet name="Sub Variance" sheetId="9" r:id="rId6"/>
    <sheet name="UATools" sheetId="4" r:id="rId7"/>
    <sheet name="Variables" sheetId="6" r:id="rId8"/>
    <sheet name="Sheet1" sheetId="1" r:id="rId9"/>
  </sheets>
  <externalReferences>
    <externalReference r:id="rId10"/>
  </externalReferences>
  <definedNames>
    <definedName name="Addr">'Property Data'!$B$10</definedName>
    <definedName name="AdvProm">'Estimated Costs'!$K$14</definedName>
    <definedName name="AmtFin">'Estimated Costs'!$H$22</definedName>
    <definedName name="AnnInt">'Estimated Costs'!$N$10</definedName>
    <definedName name="AnnPropTax">'Property Data'!$B$36</definedName>
    <definedName name="AskPrice">'Property Data'!$B$6</definedName>
    <definedName name="Bath">'Property Data'!$B$29</definedName>
    <definedName name="Bed">'Property Data'!$B$28</definedName>
    <definedName name="BsmtSF">'Property Data'!$B$18</definedName>
    <definedName name="BuyClosCost">'Estimated Costs'!$K$9</definedName>
    <definedName name="BuyingCost">'Estimated Costs'!$B$21</definedName>
    <definedName name="BuyRate">'Estimated Costs'!$B$9</definedName>
    <definedName name="CBWorkbookPriority" hidden="1">-1783723858</definedName>
    <definedName name="CityTax">'Property Data'!$B$22</definedName>
    <definedName name="Clean">'Estimated Costs'!$K$11</definedName>
    <definedName name="ClosCost">'Estimated Costs'!$B$20</definedName>
    <definedName name="CommRate">'Estimated Costs'!$K$13</definedName>
    <definedName name="CountyTax">'Property Data'!$B$23</definedName>
    <definedName name="CracdInPrem">#REF!</definedName>
    <definedName name="CrackdInPrem">#REF!</definedName>
    <definedName name="CrackdInReg">#REF!</definedName>
    <definedName name="CrackedDistillate">#REF!</definedName>
    <definedName name="CrackedLow">#REF!</definedName>
    <definedName name="Crude1">#REF!</definedName>
    <definedName name="Crude2">#REF!</definedName>
    <definedName name="Crude3">#REF!</definedName>
    <definedName name="Distillate">#REF!</definedName>
    <definedName name="DivFact">'Estimated Costs'!$N$9</definedName>
    <definedName name="DolSf">'Property Data'!$E$8</definedName>
    <definedName name="DownDol">'Estimated Costs'!$H$21</definedName>
    <definedName name="DownPmt">'Estimated Costs'!$H$8</definedName>
    <definedName name="EstHomeIns">'Estimated Costs'!$N$25</definedName>
    <definedName name="EstIns">'Estimated Costs'!$N$14</definedName>
    <definedName name="EstProf">'Property Data'!$E$3</definedName>
    <definedName name="EstProj">'Estimated Costs'!$N$20</definedName>
    <definedName name="EstRehab">'Estimated Costs'!$H$10</definedName>
    <definedName name="EstRevSq">'Property Data'!$E$33</definedName>
    <definedName name="EstSellP">'Estimated Costs'!$K$8</definedName>
    <definedName name="EstTaxes">'Estimated Costs'!$N$24</definedName>
    <definedName name="Feedstock">#REF!</definedName>
    <definedName name="FinArea">'Estimated Costs'!$E$8</definedName>
    <definedName name="GarSf">'Property Data'!$B$19</definedName>
    <definedName name="GasInPrem">#REF!</definedName>
    <definedName name="GasInReg">#REF!</definedName>
    <definedName name="Gasoil">#REF!</definedName>
    <definedName name="GasoilBlended">#REF!</definedName>
    <definedName name="GasoilCracked">#REF!</definedName>
    <definedName name="Gasoline">#REF!</definedName>
    <definedName name="HighOctane">#REF!</definedName>
    <definedName name="HiOctInPrem">#REF!</definedName>
    <definedName name="HiOctInReg">#REF!</definedName>
    <definedName name="HoldCost">'Estimated Costs'!$N$26</definedName>
    <definedName name="InitFin">'Estimated Costs'!$H$20</definedName>
    <definedName name="LawnAnn">'Estimated Costs'!$N$23</definedName>
    <definedName name="LawnMain">'Estimated Costs'!$N$12</definedName>
    <definedName name="LoanInt">'Estimated Costs'!$N$21</definedName>
    <definedName name="logFinArea">'Property Data'!$B$33</definedName>
    <definedName name="MarkSell">'Estimated Costs'!#REF!</definedName>
    <definedName name="MaxOff">'Property Data'!$E$6</definedName>
    <definedName name="MinProf">'Property Data'!$B$21</definedName>
    <definedName name="MktSell">'Estimated Costs'!$N$8</definedName>
    <definedName name="MoneyCost">'Estimated Costs'!$H$23</definedName>
    <definedName name="MonYr">'Estimated Costs'!$N$15</definedName>
    <definedName name="OrigRate">'Estimated Costs'!$H$9</definedName>
    <definedName name="ProfCon">'Property Data'!$G$3</definedName>
    <definedName name="PropAppr">'Property Data'!$B$27</definedName>
    <definedName name="PropTax">'Estimated Costs'!$N$13</definedName>
    <definedName name="PurchP">'Estimated Costs'!$B$8</definedName>
    <definedName name="RehabCost">'Estimated Costs'!$E$20</definedName>
    <definedName name="RehCostSf">'Estimated Costs'!$E$9</definedName>
    <definedName name="SaleComm">'Estimated Costs'!$K$20</definedName>
    <definedName name="SellClosCost">'Estimated Costs'!$K$21</definedName>
    <definedName name="SellClosRate">'Estimated Costs'!$K$15</definedName>
    <definedName name="SellingCost">'Estimated Costs'!$K$22</definedName>
    <definedName name="solver_adj" localSheetId="0" hidden="1">'Property Data'!$E$6</definedName>
    <definedName name="solver_corr" hidden="1">1</definedName>
    <definedName name="solver_ctp1" hidden="1">0</definedName>
    <definedName name="solver_ctp2" hidden="1">0</definedName>
    <definedName name="solver_cvg" localSheetId="0" hidden="1">0.000000000001</definedName>
    <definedName name="solver_disp" hidden="1">0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eval" hidden="1">0</definedName>
    <definedName name="solver_itr" localSheetId="0" hidden="1">50000</definedName>
    <definedName name="solver_lcens" hidden="1">-1E+30</definedName>
    <definedName name="solver_lcut" hidden="1">-1E+30</definedName>
    <definedName name="solver_lhs1" localSheetId="0" hidden="1">'Property Data'!$E$3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sim" hidden="1">1</definedName>
    <definedName name="solver_nssim" hidden="1">-1</definedName>
    <definedName name="solver_ntri" hidden="1">1000</definedName>
    <definedName name="solver_num" localSheetId="0" hidden="1">1</definedName>
    <definedName name="solver_nwt" localSheetId="0" hidden="1">1</definedName>
    <definedName name="solver_opt" localSheetId="0" hidden="1">'Property Data'!$E$3</definedName>
    <definedName name="solver_pre" localSheetId="0" hidden="1">0.00000000001</definedName>
    <definedName name="solver_rbv" localSheetId="0" hidden="1">2</definedName>
    <definedName name="solver_rel1" localSheetId="0" hidden="1">2</definedName>
    <definedName name="solver_rhs1" localSheetId="0" hidden="1">ProfCon</definedName>
    <definedName name="solver_rlx" localSheetId="0" hidden="1">2</definedName>
    <definedName name="solver_rsd" localSheetId="0" hidden="1">0</definedName>
    <definedName name="solver_rsmp" hidden="1">2</definedName>
    <definedName name="solver_scl" localSheetId="0" hidden="1">1</definedName>
    <definedName name="solver_seed" hidden="1">0</definedName>
    <definedName name="solver_sho" localSheetId="0" hidden="1">2</definedName>
    <definedName name="solver_ssz" localSheetId="0" hidden="1">100</definedName>
    <definedName name="solver_sthr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ucens" hidden="1">1E+30</definedName>
    <definedName name="solver_ucut" hidden="1">1E+30</definedName>
    <definedName name="solver_val" localSheetId="0" hidden="1">0</definedName>
    <definedName name="solver_ver" localSheetId="0" hidden="1">3</definedName>
    <definedName name="SqrtRev">'Property Data'!$E$16</definedName>
    <definedName name="Stage">'Estimated Costs'!$K$12</definedName>
    <definedName name="Stor">'Property Data'!$B$17</definedName>
    <definedName name="Subd">'Property Data'!$B$12</definedName>
    <definedName name="TotCost">'Property Data'!$E$5</definedName>
    <definedName name="totFinArea">'Property Data'!$B$16</definedName>
    <definedName name="TotRev">'Property Data'!$E$4</definedName>
    <definedName name="Util">'Estimated Costs'!$N$22</definedName>
    <definedName name="UtilRate">'Estimated Costs'!$N$11</definedName>
    <definedName name="ValBin">'Property Data'!$B$34</definedName>
    <definedName name="VarBin">'Property Data'!$B$35</definedName>
    <definedName name="Warr">'Estimated Costs'!$K$10</definedName>
    <definedName name="x">#REF!</definedName>
    <definedName name="YrBuilt">'Property Data'!$B$20</definedName>
    <definedName name="Zip">'Property Data'!$B$11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0" l="1"/>
  <c r="N24" i="10"/>
  <c r="N23" i="10"/>
  <c r="N22" i="10"/>
  <c r="N20" i="10"/>
  <c r="K22" i="10"/>
  <c r="K21" i="10"/>
  <c r="K20" i="10"/>
  <c r="E33" i="7"/>
  <c r="E4" i="7" s="1"/>
  <c r="B36" i="7"/>
  <c r="B35" i="7"/>
  <c r="B34" i="7"/>
  <c r="N13" i="10" l="1"/>
  <c r="E8" i="10"/>
  <c r="E20" i="10" s="1"/>
  <c r="J10" i="1"/>
  <c r="B8" i="10"/>
  <c r="E8" i="7"/>
  <c r="B33" i="7"/>
  <c r="B20" i="10" l="1"/>
  <c r="B21" i="10" s="1"/>
  <c r="H16" i="7" s="1"/>
  <c r="H20" i="10"/>
  <c r="H19" i="7"/>
  <c r="H10" i="10"/>
  <c r="K8" i="10"/>
  <c r="B12" i="1"/>
  <c r="H21" i="10" l="1"/>
  <c r="H22" i="10" s="1"/>
  <c r="H23" i="10" l="1"/>
  <c r="H18" i="7" s="1"/>
  <c r="N21" i="10"/>
  <c r="N26" i="10" s="1"/>
  <c r="H17" i="7" s="1"/>
  <c r="H20" i="7"/>
  <c r="E5" i="7" l="1"/>
  <c r="E3" i="7" l="1"/>
  <c r="G3" i="7"/>
</calcChain>
</file>

<file path=xl/sharedStrings.xml><?xml version="1.0" encoding="utf-8"?>
<sst xmlns="http://schemas.openxmlformats.org/spreadsheetml/2006/main" count="3977" uniqueCount="1280">
  <si>
    <t>Advertising &amp; Promotion</t>
  </si>
  <si>
    <t>Home Warranty</t>
  </si>
  <si>
    <t>Selling</t>
  </si>
  <si>
    <t>Buying</t>
  </si>
  <si>
    <t>Commission</t>
  </si>
  <si>
    <t>Investor Interest</t>
  </si>
  <si>
    <t>Holding</t>
  </si>
  <si>
    <t>Inspection &amp; Appraisal</t>
  </si>
  <si>
    <t>Lawn Maintenance</t>
  </si>
  <si>
    <t>per month</t>
  </si>
  <si>
    <t>Rehab Labor</t>
  </si>
  <si>
    <t>Rehab</t>
  </si>
  <si>
    <t>Rehab Materials</t>
  </si>
  <si>
    <t>Cleaning</t>
  </si>
  <si>
    <t>Closing Costs Covered</t>
  </si>
  <si>
    <t>Includes Title Insurance</t>
  </si>
  <si>
    <t>Staging</t>
  </si>
  <si>
    <t>Property Tax</t>
  </si>
  <si>
    <t>Per month</t>
  </si>
  <si>
    <t>Utilities</t>
  </si>
  <si>
    <t>per month per square foot</t>
  </si>
  <si>
    <t>Closing Costs - Buying</t>
  </si>
  <si>
    <t>Origination</t>
  </si>
  <si>
    <t>Money</t>
  </si>
  <si>
    <t>Rehab Fee</t>
  </si>
  <si>
    <t>of total investment (purchase price * 0.85 + Rehab Costs)</t>
  </si>
  <si>
    <t>Capital Gains Tax</t>
  </si>
  <si>
    <t>Taxes</t>
  </si>
  <si>
    <t>TN Excise Tax</t>
  </si>
  <si>
    <t>Self Employment Tax</t>
  </si>
  <si>
    <t>OM 500:</t>
  </si>
  <si>
    <t>OM 517:</t>
  </si>
  <si>
    <t>ST 560:</t>
  </si>
  <si>
    <t>ST 531:</t>
  </si>
  <si>
    <t>ST 532:</t>
  </si>
  <si>
    <t>Spreadsheet modeling, optimization, graphical displays of information</t>
  </si>
  <si>
    <t>Facility location</t>
  </si>
  <si>
    <t>Basic statistical methods</t>
  </si>
  <si>
    <t>Regression analysis</t>
  </si>
  <si>
    <t>Data Mining in Enterprise Miner, advanced data mining methods</t>
  </si>
  <si>
    <t>Tools / Techniques Checklist</t>
  </si>
  <si>
    <t>Listing of Inputs and Outputs for Max Offer Model</t>
  </si>
  <si>
    <t>Description</t>
  </si>
  <si>
    <t>Title</t>
  </si>
  <si>
    <t>Estimated Profit</t>
  </si>
  <si>
    <t>This is the overall output</t>
  </si>
  <si>
    <t>Estimated Revenue</t>
  </si>
  <si>
    <t>Estimated from output of regression model</t>
  </si>
  <si>
    <t>Estimated Costs</t>
  </si>
  <si>
    <t>Sum of all macro costs</t>
  </si>
  <si>
    <t>Max Offer</t>
  </si>
  <si>
    <t>Holding Costs</t>
  </si>
  <si>
    <t>Cost to hold property</t>
  </si>
  <si>
    <t>Selling Costs</t>
  </si>
  <si>
    <t>Cost to sell property</t>
  </si>
  <si>
    <t>Buying Costs</t>
  </si>
  <si>
    <t>Decision variable, optimized.</t>
  </si>
  <si>
    <t>Cost to buy property</t>
  </si>
  <si>
    <t>Investment Costs</t>
  </si>
  <si>
    <t>Cost of Money</t>
  </si>
  <si>
    <t>Cost to acquire financing</t>
  </si>
  <si>
    <t>Project Time</t>
  </si>
  <si>
    <t>$150 per month</t>
  </si>
  <si>
    <t>Insurance</t>
  </si>
  <si>
    <t>0.005 of Eventual Sell Price (ESP) divided by months in year mult by project time</t>
  </si>
  <si>
    <t>Estimated length that property will go from bought to sold in months</t>
  </si>
  <si>
    <t>Estimated Taxes</t>
  </si>
  <si>
    <t>Monthly tax escrow requirement. Need clarification from Assessor on calculating taxes, so this can be estimated</t>
  </si>
  <si>
    <t>Financed amount</t>
  </si>
  <si>
    <t>Total financed amount</t>
  </si>
  <si>
    <t>Monthly interest</t>
  </si>
  <si>
    <t>12.95% divided by months in year mult by total financed amount mult by project time</t>
  </si>
  <si>
    <t>Cost to rehab property, estimated at $22 per square foot</t>
  </si>
  <si>
    <t>Sales Commission</t>
  </si>
  <si>
    <t>Estimated 5% of ESP</t>
  </si>
  <si>
    <t>Buyer Closing Costs</t>
  </si>
  <si>
    <t>$3000 to buyer at closing of sale</t>
  </si>
  <si>
    <t>Seller Closing Costs</t>
  </si>
  <si>
    <t>2% of ESP</t>
  </si>
  <si>
    <t>3.9% of financed amount</t>
  </si>
  <si>
    <t>Down Payment</t>
  </si>
  <si>
    <t>15% of ARV</t>
  </si>
  <si>
    <t>Time to Market and Sell</t>
  </si>
  <si>
    <t>2.5 months</t>
  </si>
  <si>
    <t>Min Profit</t>
  </si>
  <si>
    <t>12%, but may be adjusted</t>
  </si>
  <si>
    <t>Square Feet</t>
  </si>
  <si>
    <t>Expected to be key indicator for max offer model and regression</t>
  </si>
  <si>
    <t>Divisor Factor</t>
  </si>
  <si>
    <t>10. Used to calculate project time (Villani &amp; Davis, 2007).</t>
  </si>
  <si>
    <t>Mult Variables</t>
  </si>
  <si>
    <t>As yet undetermined until completion of regression analysis</t>
  </si>
  <si>
    <t>Address:</t>
  </si>
  <si>
    <t>Zip Code:</t>
  </si>
  <si>
    <t>Subdivision:</t>
  </si>
  <si>
    <t>Subdivision</t>
  </si>
  <si>
    <t>AvgOfTotalAppraisal</t>
  </si>
  <si>
    <t>ValueBin</t>
  </si>
  <si>
    <t>MLow</t>
  </si>
  <si>
    <t>500 MAIN ST CONDOS</t>
  </si>
  <si>
    <t>ABBY LYNN CONDOS</t>
  </si>
  <si>
    <t>MHigh</t>
  </si>
  <si>
    <t>ADDISON COMMERCIAL</t>
  </si>
  <si>
    <t>Mid</t>
  </si>
  <si>
    <t>AIRPORT</t>
  </si>
  <si>
    <t>Low</t>
  </si>
  <si>
    <t>ALBRIGHT L M</t>
  </si>
  <si>
    <t>ALFRED ASHCRAFT PROP</t>
  </si>
  <si>
    <t>ALLEN JAMES C PROPER</t>
  </si>
  <si>
    <t>ALLEN PARK</t>
  </si>
  <si>
    <t>ALS ACRES</t>
  </si>
  <si>
    <t>ANDERSON PLACE</t>
  </si>
  <si>
    <t>ANDREW ESTATES</t>
  </si>
  <si>
    <t>High</t>
  </si>
  <si>
    <t>ANDREW STEELE PROPER</t>
  </si>
  <si>
    <t>APPLEGROVE</t>
  </si>
  <si>
    <t>APPLETON RD</t>
  </si>
  <si>
    <t>ARBOUR GREENE</t>
  </si>
  <si>
    <t>ARBOUR GREENE NORTH</t>
  </si>
  <si>
    <t>ARBOUR GREENE SOUTH</t>
  </si>
  <si>
    <t>ASHLAND CITY RD</t>
  </si>
  <si>
    <t>ASHLAND HEIGHTS</t>
  </si>
  <si>
    <t>ASHLAND HILLS</t>
  </si>
  <si>
    <t>ASHLEYS PLACE TOWNHO</t>
  </si>
  <si>
    <t>ASHTON PLACE</t>
  </si>
  <si>
    <t>ASHTON PLACE-REPLAT</t>
  </si>
  <si>
    <t>ASPEN GROVE</t>
  </si>
  <si>
    <t>ATKINSON TW</t>
  </si>
  <si>
    <t>AUSTIN</t>
  </si>
  <si>
    <t>AUTUMN CREEK</t>
  </si>
  <si>
    <t>AUTUMNWOOD FARMS</t>
  </si>
  <si>
    <t>AVALON</t>
  </si>
  <si>
    <t>AZALEA TRACE</t>
  </si>
  <si>
    <t>BAGGETT COY SR PROPE</t>
  </si>
  <si>
    <t>BAGGETT RD</t>
  </si>
  <si>
    <t>BAGWELL RD</t>
  </si>
  <si>
    <t>BALDWIN PROPERTY</t>
  </si>
  <si>
    <t>BALES RD</t>
  </si>
  <si>
    <t>BANDYWOOD</t>
  </si>
  <si>
    <t>BARKER ADDITION</t>
  </si>
  <si>
    <t>BARKERS MILL</t>
  </si>
  <si>
    <t>BARKLEY HILLS ESTATE</t>
  </si>
  <si>
    <t>BARKLEY VILLAGE</t>
  </si>
  <si>
    <t>BARKWOOD</t>
  </si>
  <si>
    <t>BARRY MURRAY PROP</t>
  </si>
  <si>
    <t>BARTONS CREEK RD</t>
  </si>
  <si>
    <t>BASHAM ESTATES</t>
  </si>
  <si>
    <t>BASHAM PLACE</t>
  </si>
  <si>
    <t>BATSON RD</t>
  </si>
  <si>
    <t>BEACHAVEN</t>
  </si>
  <si>
    <t>BEACON HILLS</t>
  </si>
  <si>
    <t>BEARDEN RD</t>
  </si>
  <si>
    <t>BEECH GROVE</t>
  </si>
  <si>
    <t>BEECH STREET PROPERT</t>
  </si>
  <si>
    <t>BEECHWOOD</t>
  </si>
  <si>
    <t>BELAIR</t>
  </si>
  <si>
    <t>BELEW INVESTMENT PRO</t>
  </si>
  <si>
    <t>BELEW-DIXIE BEE RD</t>
  </si>
  <si>
    <t>BELL CHASE</t>
  </si>
  <si>
    <t>BELL COURT</t>
  </si>
  <si>
    <t>BELLA VISTA MANOR</t>
  </si>
  <si>
    <t>BELLAMY COURT</t>
  </si>
  <si>
    <t>BELLAMY LANE</t>
  </si>
  <si>
    <t>BELLE COURT</t>
  </si>
  <si>
    <t>BELLE FOREST</t>
  </si>
  <si>
    <t>BELLE MEADE</t>
  </si>
  <si>
    <t>BELLGAR</t>
  </si>
  <si>
    <t>BELLSHIRE</t>
  </si>
  <si>
    <t>BELMONT</t>
  </si>
  <si>
    <t>BELMONT HEIGHTS</t>
  </si>
  <si>
    <t>BENNINGTON</t>
  </si>
  <si>
    <t>BENTLEY MEADOWS</t>
  </si>
  <si>
    <t>BENTON PARK</t>
  </si>
  <si>
    <t>BENTON RIDGE RD</t>
  </si>
  <si>
    <t>BENTREE ESTATES</t>
  </si>
  <si>
    <t>BEVERLY HILLS</t>
  </si>
  <si>
    <t>BILLY RINEHART RD</t>
  </si>
  <si>
    <t>BIRCHWOOD</t>
  </si>
  <si>
    <t>BIRNAM WOOD</t>
  </si>
  <si>
    <t>BITER RD</t>
  </si>
  <si>
    <t>BLACK MARK</t>
  </si>
  <si>
    <t>BLACK RD</t>
  </si>
  <si>
    <t>BLACKFORD HILLS</t>
  </si>
  <si>
    <t>BLACKWELL ACRES</t>
  </si>
  <si>
    <t>BLOOMING GROVE RD</t>
  </si>
  <si>
    <t>BLUEGRASS DOWNS</t>
  </si>
  <si>
    <t>BLUFF AT BRADBURY</t>
  </si>
  <si>
    <t>BOOTH JIMMY AND CALE</t>
  </si>
  <si>
    <t>BOURNE PLACE</t>
  </si>
  <si>
    <t>BOWL &amp; CUNNINGHAM</t>
  </si>
  <si>
    <t>BOXCROFT</t>
  </si>
  <si>
    <t>BOYD</t>
  </si>
  <si>
    <t>BOYD ACRES</t>
  </si>
  <si>
    <t>BOYD JOHNSON</t>
  </si>
  <si>
    <t>BOYER FARMS</t>
  </si>
  <si>
    <t>BOYER RUBEN</t>
  </si>
  <si>
    <t>BRADBURY</t>
  </si>
  <si>
    <t>BRADBURY FARMS</t>
  </si>
  <si>
    <t>BRAXTONS RUN</t>
  </si>
  <si>
    <t>BRECKENRIDGE</t>
  </si>
  <si>
    <t>BRENTWOOD</t>
  </si>
  <si>
    <t>BRIARWOOD</t>
  </si>
  <si>
    <t>BRICE SMITH PROPERTY</t>
  </si>
  <si>
    <t>BRITTON SPRINGS ESTA</t>
  </si>
  <si>
    <t>BROOKHAVEN</t>
  </si>
  <si>
    <t>BROWNSVILLE</t>
  </si>
  <si>
    <t>BROWNWOOD FARMS</t>
  </si>
  <si>
    <t>BRYANT HOLLOW RD</t>
  </si>
  <si>
    <t>BUCK SMITH RD</t>
  </si>
  <si>
    <t>BUDDS CREEK RD</t>
  </si>
  <si>
    <t>BUFFALO RUN</t>
  </si>
  <si>
    <t>BURKHART &amp; THOMPSON</t>
  </si>
  <si>
    <t>BURKHART PROPERTY</t>
  </si>
  <si>
    <t>BYERS &amp; HARVEY</t>
  </si>
  <si>
    <t>C J S FARMS</t>
  </si>
  <si>
    <t>CABOT COVE</t>
  </si>
  <si>
    <t>CAMBRIDGE ESTATES</t>
  </si>
  <si>
    <t>CAMELOT HILLS</t>
  </si>
  <si>
    <t>CAMPBELL HEIGHTS</t>
  </si>
  <si>
    <t>CANDLEWOOD</t>
  </si>
  <si>
    <t>CANNON HILLS ESTATES</t>
  </si>
  <si>
    <t>CANTERBURY CONDOS</t>
  </si>
  <si>
    <t>CAPITOL HILL</t>
  </si>
  <si>
    <t>CARDINAL ACRES</t>
  </si>
  <si>
    <t>CARNEY &amp; SAVAGE</t>
  </si>
  <si>
    <t>CARNEY HILLS</t>
  </si>
  <si>
    <t>CASTLEBERRY HOLLOW RD</t>
  </si>
  <si>
    <t>CBP PROPERTIES</t>
  </si>
  <si>
    <t>CEDAR GROVE</t>
  </si>
  <si>
    <t>CEDAR HILL DR</t>
  </si>
  <si>
    <t>CEDAR SPRINGS</t>
  </si>
  <si>
    <t>CEDAR VALLEY</t>
  </si>
  <si>
    <t>CEDARBROOK</t>
  </si>
  <si>
    <t>CEDARCROFT</t>
  </si>
  <si>
    <t>CEDARGOLD ESTATES</t>
  </si>
  <si>
    <t>CENTERSTONE VILLAGE</t>
  </si>
  <si>
    <t>CHADWICK PROPERTY</t>
  </si>
  <si>
    <t>CHALET HILLS</t>
  </si>
  <si>
    <t>CHANDLER PLACE</t>
  </si>
  <si>
    <t>CHANNING PLACE CONDO</t>
  </si>
  <si>
    <t>CHAPEL</t>
  </si>
  <si>
    <t>CHAPEL HEIGHTS</t>
  </si>
  <si>
    <t>CHAPEL HILL ESTATES</t>
  </si>
  <si>
    <t>CHAPEL RIDGE</t>
  </si>
  <si>
    <t>CHARLES LADD PROPERT</t>
  </si>
  <si>
    <t>CHARLESTOWN ESTATES</t>
  </si>
  <si>
    <t>CHEROKEE BLUFF</t>
  </si>
  <si>
    <t>CHESAPEAKE ESTATES</t>
  </si>
  <si>
    <t>CHESTER VIRGIL ETUX</t>
  </si>
  <si>
    <t>CHESTNUT GROVE</t>
  </si>
  <si>
    <t>CHRIS COOK ROCKY HIL</t>
  </si>
  <si>
    <t>CHRISMAN HILLS</t>
  </si>
  <si>
    <t>CHURCHPLACE</t>
  </si>
  <si>
    <t>CHURCHVIEW ESTATES</t>
  </si>
  <si>
    <t>CIDER RIDGE</t>
  </si>
  <si>
    <t>CIRCLE DR</t>
  </si>
  <si>
    <t>CIRCLE DR ANNEX</t>
  </si>
  <si>
    <t>CITY LIVING CONDOS</t>
  </si>
  <si>
    <t>CLARENCE RAPP PROP</t>
  </si>
  <si>
    <t>CLC HIDDEN SPRINGS</t>
  </si>
  <si>
    <t>CLEARVIEW</t>
  </si>
  <si>
    <t>CLOVER GLEN</t>
  </si>
  <si>
    <t>CLOVER HILLS</t>
  </si>
  <si>
    <t>COLEMAN ESTATES</t>
  </si>
  <si>
    <t>COLLIER ESTATES</t>
  </si>
  <si>
    <t>COLONIAL VILLAGE</t>
  </si>
  <si>
    <t>COLONY ESTATES</t>
  </si>
  <si>
    <t>CONTRYBROOK</t>
  </si>
  <si>
    <t>COPELAND VILLAGE</t>
  </si>
  <si>
    <t>COPPEDGE BEAUTIFUL A</t>
  </si>
  <si>
    <t>COPPEDGE MCGREGOR RD</t>
  </si>
  <si>
    <t>COPPERSTONE</t>
  </si>
  <si>
    <t>CORDER R E</t>
  </si>
  <si>
    <t>COTHAMS CORNER</t>
  </si>
  <si>
    <t>COUNTRY CLUB ESTATES</t>
  </si>
  <si>
    <t>COUNTRY WOODS</t>
  </si>
  <si>
    <t>COUNTRYBROOK</t>
  </si>
  <si>
    <t>COUNTRYSIDE ESTATES</t>
  </si>
  <si>
    <t>CRAIGMONT</t>
  </si>
  <si>
    <t>CREEKSIDE</t>
  </si>
  <si>
    <t>CREEKSIDE ESTATES</t>
  </si>
  <si>
    <t>CREEKVIEW VILLAGE</t>
  </si>
  <si>
    <t>CREEKWOOD</t>
  </si>
  <si>
    <t>CRESTVIEW</t>
  </si>
  <si>
    <t>CRESTVIEW EST</t>
  </si>
  <si>
    <t>CRESTVIEW NORTH</t>
  </si>
  <si>
    <t>CRESTWOOD</t>
  </si>
  <si>
    <t>CROCKETT GUS A PROP</t>
  </si>
  <si>
    <t>CROSS LN</t>
  </si>
  <si>
    <t>CROSS POINTE</t>
  </si>
  <si>
    <t>CROSSWINDS</t>
  </si>
  <si>
    <t>CULLOM GROVE</t>
  </si>
  <si>
    <t>CULPEPPER</t>
  </si>
  <si>
    <t>CUMBERLAND CT CONDO</t>
  </si>
  <si>
    <t>CUMBERLAND HEIGHTS E</t>
  </si>
  <si>
    <t>CUMBERLAND HILLS</t>
  </si>
  <si>
    <t>CUMBERLAND TERRACE</t>
  </si>
  <si>
    <t>CUMBERLAND VIEW</t>
  </si>
  <si>
    <t>CUNNINGHAM</t>
  </si>
  <si>
    <t>CUNNINGHAM FARMS</t>
  </si>
  <si>
    <t>CUNNINGHAM PLACE</t>
  </si>
  <si>
    <t>C'VILLE FEM.ACAD PRO</t>
  </si>
  <si>
    <t>C'VILLE LAND IMP CO</t>
  </si>
  <si>
    <t>DAISY CIRCLE RD</t>
  </si>
  <si>
    <t>DALE TERRACE</t>
  </si>
  <si>
    <t>DALEWOOD</t>
  </si>
  <si>
    <t>DARNELL BOBBY PROP</t>
  </si>
  <si>
    <t>DARNELL ESTATES</t>
  </si>
  <si>
    <t>DARNELL RD</t>
  </si>
  <si>
    <t>DAVIDSON GRAVEYARD RD</t>
  </si>
  <si>
    <t>DAVIS JEREMY PROPERT</t>
  </si>
  <si>
    <t>DAWSON RD</t>
  </si>
  <si>
    <t>DEEPWOOD</t>
  </si>
  <si>
    <t>DEEPWOOD SOUTH</t>
  </si>
  <si>
    <t>DEER HOLLOW ESTATES</t>
  </si>
  <si>
    <t>DEERFIELD ESTATES</t>
  </si>
  <si>
    <t>DEERHILL RD</t>
  </si>
  <si>
    <t>DEERPARK</t>
  </si>
  <si>
    <t>DEERTRAIL</t>
  </si>
  <si>
    <t>DEERWOOD RD</t>
  </si>
  <si>
    <t>DELTA YARBROUGH PROP</t>
  </si>
  <si>
    <t>DENISE PLACE</t>
  </si>
  <si>
    <t>DENNY ESTATES</t>
  </si>
  <si>
    <t>DOGWOOD FOREST</t>
  </si>
  <si>
    <t>DOGWOOD HILLS</t>
  </si>
  <si>
    <t>DOTSONVILLE RD</t>
  </si>
  <si>
    <t>DOVER RD</t>
  </si>
  <si>
    <t>DOWDY H R PROPERTY</t>
  </si>
  <si>
    <t>DRAKES COVE</t>
  </si>
  <si>
    <t>DUDLEY RD</t>
  </si>
  <si>
    <t>DUNBAR</t>
  </si>
  <si>
    <t>DUNBAR CAVE RD</t>
  </si>
  <si>
    <t>DUNBAR DELL</t>
  </si>
  <si>
    <t>DUNBAR RD</t>
  </si>
  <si>
    <t>DUNNAWAY &amp; SHELBY</t>
  </si>
  <si>
    <t>DURHAM RD</t>
  </si>
  <si>
    <t>E ST</t>
  </si>
  <si>
    <t>EAGLES BLUFF</t>
  </si>
  <si>
    <t>EAGLES LANDING</t>
  </si>
  <si>
    <t>EAST ACRES</t>
  </si>
  <si>
    <t>EAST MCCLARDY MANOR</t>
  </si>
  <si>
    <t>EAST MEADE</t>
  </si>
  <si>
    <t>EAST MONTGOMERY ESTA</t>
  </si>
  <si>
    <t>EASTERN HILLS</t>
  </si>
  <si>
    <t>EASTHAVEN</t>
  </si>
  <si>
    <t>EASTLAND GREEN</t>
  </si>
  <si>
    <t>EASTWOOD PARK</t>
  </si>
  <si>
    <t>EDMONDSON FERRY HEIGHTS</t>
  </si>
  <si>
    <t>EDMONDSON FERRY RD</t>
  </si>
  <si>
    <t>ELDER</t>
  </si>
  <si>
    <t>ELLINGTON CHASE</t>
  </si>
  <si>
    <t>ELLINGTON GAIT</t>
  </si>
  <si>
    <t>ELM HILL</t>
  </si>
  <si>
    <t>ELMWOOD</t>
  </si>
  <si>
    <t>ELROD MICHAEL J PROP</t>
  </si>
  <si>
    <t>ELWOOD</t>
  </si>
  <si>
    <t>ENCLAVE AT THE VILLA</t>
  </si>
  <si>
    <t>ENCLAVE II</t>
  </si>
  <si>
    <t>ENDSVILLE</t>
  </si>
  <si>
    <t>ERIC HUNEYCUTT PROP</t>
  </si>
  <si>
    <t>ERLE M. BUTTS &amp; JEWE</t>
  </si>
  <si>
    <t>EVA MOR HOMES</t>
  </si>
  <si>
    <t>EVERGREEN ESTATES</t>
  </si>
  <si>
    <t>EXECUTIVE PARK</t>
  </si>
  <si>
    <t>FAIRLANE</t>
  </si>
  <si>
    <t>FAIRMONT</t>
  </si>
  <si>
    <t>FAIRVIEW</t>
  </si>
  <si>
    <t>FARMINGTON</t>
  </si>
  <si>
    <t>FAWN MEADOWS</t>
  </si>
  <si>
    <t>FIELDS OF NORTHMEADE</t>
  </si>
  <si>
    <t>FONTAINEBLEAU</t>
  </si>
  <si>
    <t>FOREST ACRES</t>
  </si>
  <si>
    <t>FOREST HILLS</t>
  </si>
  <si>
    <t>FORREST PARK</t>
  </si>
  <si>
    <t>FOUR OAKS</t>
  </si>
  <si>
    <t>FOX CROSSING</t>
  </si>
  <si>
    <t>FOX MEADOW</t>
  </si>
  <si>
    <t>FOXMOOR</t>
  </si>
  <si>
    <t>FRANKLIN MEADOWS</t>
  </si>
  <si>
    <t>FRAZIER JOHN PROPERT</t>
  </si>
  <si>
    <t>FREDDIE A BOWLES PRO</t>
  </si>
  <si>
    <t>FURNACE</t>
  </si>
  <si>
    <t>GARLAND HILLS</t>
  </si>
  <si>
    <t>GARRETT POPE</t>
  </si>
  <si>
    <t>GARRETTSBURG</t>
  </si>
  <si>
    <t>GARRETTSBURG ESTATES</t>
  </si>
  <si>
    <t>GARVIN</t>
  </si>
  <si>
    <t>GARY HILLS</t>
  </si>
  <si>
    <t>GENERALS RIDGE</t>
  </si>
  <si>
    <t>GEORGE GRAY PROPERTY</t>
  </si>
  <si>
    <t>GEORGETOWN</t>
  </si>
  <si>
    <t>GIVENS</t>
  </si>
  <si>
    <t>GLEN ELLEN LANDING</t>
  </si>
  <si>
    <t>GLENBROOK</t>
  </si>
  <si>
    <t>GLENDALE</t>
  </si>
  <si>
    <t>GLENELLEN LANDING</t>
  </si>
  <si>
    <t>GLENSTONE</t>
  </si>
  <si>
    <t>GLENWOOD</t>
  </si>
  <si>
    <t>GOVERNORS CROSSING</t>
  </si>
  <si>
    <t>GRANDVIEW</t>
  </si>
  <si>
    <t>GRANDVIEW EAST</t>
  </si>
  <si>
    <t>GRANTLAND</t>
  </si>
  <si>
    <t>GRASSLAND</t>
  </si>
  <si>
    <t>GRASSLAND EAST</t>
  </si>
  <si>
    <t>GRASSLAND-GRASSLAND</t>
  </si>
  <si>
    <t>GRATTON PARK</t>
  </si>
  <si>
    <t>GRAYS RUN</t>
  </si>
  <si>
    <t>GREAT OAKS</t>
  </si>
  <si>
    <t>GREEN ACRES</t>
  </si>
  <si>
    <t>GREEN VALLEY</t>
  </si>
  <si>
    <t>GREENBRIAR</t>
  </si>
  <si>
    <t>GREENE LN</t>
  </si>
  <si>
    <t>GREENFIELD</t>
  </si>
  <si>
    <t>GREENLAND FARMS</t>
  </si>
  <si>
    <t>GREENLAND FARMS EAST</t>
  </si>
  <si>
    <t>GREENSPOINT</t>
  </si>
  <si>
    <t>GREENWOOD COURT</t>
  </si>
  <si>
    <t>GREYSTONE</t>
  </si>
  <si>
    <t>GRIFFEY ESTATES</t>
  </si>
  <si>
    <t>GRIMES JAMES PROPERT</t>
  </si>
  <si>
    <t>GROSSE POINT</t>
  </si>
  <si>
    <t>GUNN RD</t>
  </si>
  <si>
    <t>GUNNELS J J</t>
  </si>
  <si>
    <t>GUTHRIE DR</t>
  </si>
  <si>
    <t>GUY T EVANS PROPERTY</t>
  </si>
  <si>
    <t>GWEN LN</t>
  </si>
  <si>
    <t>HABITAT FOR HUMANITY</t>
  </si>
  <si>
    <t>HAMM RD</t>
  </si>
  <si>
    <t>HAMPTON STATION</t>
  </si>
  <si>
    <t>HAND ESTATES</t>
  </si>
  <si>
    <t>HANKINS FLOYD C</t>
  </si>
  <si>
    <t>HANNUM ADD</t>
  </si>
  <si>
    <t>HAPPY HILLS ACRES</t>
  </si>
  <si>
    <t>HAPPY HOLLOW</t>
  </si>
  <si>
    <t>HAPPY TRAILS FARMS</t>
  </si>
  <si>
    <t>HARGROVE MARABLE RD</t>
  </si>
  <si>
    <t>HARPEL HILLS</t>
  </si>
  <si>
    <t>HARRISON RIDGE</t>
  </si>
  <si>
    <t>HARTFORD HEIGHTS</t>
  </si>
  <si>
    <t>HARTLEY HILLS</t>
  </si>
  <si>
    <t>HAYES RIGGS JR</t>
  </si>
  <si>
    <t>HAZELWOOD</t>
  </si>
  <si>
    <t>HEAD RD</t>
  </si>
  <si>
    <t>HEATHER A MESSMER PR</t>
  </si>
  <si>
    <t>HEATHERFIELD</t>
  </si>
  <si>
    <t>HEDGEWOOD</t>
  </si>
  <si>
    <t>HEFNER SAMUEL PROP-L</t>
  </si>
  <si>
    <t>HENSON PROPERTY</t>
  </si>
  <si>
    <t>HERITAGE ESTATES</t>
  </si>
  <si>
    <t>HERMITAGE ESTATES</t>
  </si>
  <si>
    <t>HICKORY GROVE</t>
  </si>
  <si>
    <t>HICKORY POINT ESTATE</t>
  </si>
  <si>
    <t>HICKORY POINT RD</t>
  </si>
  <si>
    <t>HICKORY WILD</t>
  </si>
  <si>
    <t>HIDDEN MEADOWS</t>
  </si>
  <si>
    <t>HIDDEN SPRINGS</t>
  </si>
  <si>
    <t>HIDDEN VALLEY</t>
  </si>
  <si>
    <t>HIGHLAND CIRCLE</t>
  </si>
  <si>
    <t>HIGHLANDS</t>
  </si>
  <si>
    <t>HIGHLANDS WEST</t>
  </si>
  <si>
    <t>HIGHPOINTE PL CONDOS</t>
  </si>
  <si>
    <t>HIGHPOINTE ROW</t>
  </si>
  <si>
    <t>HILCROFT</t>
  </si>
  <si>
    <t>HILLCREEK</t>
  </si>
  <si>
    <t>HILLCREST COMMONS</t>
  </si>
  <si>
    <t>HILLDALE HEIGHTS</t>
  </si>
  <si>
    <t>HILLTOP RD</t>
  </si>
  <si>
    <t>HILLVIEW ESTATES</t>
  </si>
  <si>
    <t>HILLWOOD</t>
  </si>
  <si>
    <t>HITE VERNON PROPERTY</t>
  </si>
  <si>
    <t>HOLLEMAN J G</t>
  </si>
  <si>
    <t>HOLLEMAN M F</t>
  </si>
  <si>
    <t>HOLLY POINT</t>
  </si>
  <si>
    <t>HOLT LN</t>
  </si>
  <si>
    <t>HOUNDS RUN ESTATES</t>
  </si>
  <si>
    <t>HUGGINS ACRES</t>
  </si>
  <si>
    <t>HUGGINS RD</t>
  </si>
  <si>
    <t>HUMPHREY PROPERTY</t>
  </si>
  <si>
    <t>HUNDRED OAKS</t>
  </si>
  <si>
    <t>HUNTERS POINT</t>
  </si>
  <si>
    <t>HUNTINGTON PLACE</t>
  </si>
  <si>
    <t>HWY 13</t>
  </si>
  <si>
    <t>HWY 48</t>
  </si>
  <si>
    <t>HWY 76</t>
  </si>
  <si>
    <t>HYLAND</t>
  </si>
  <si>
    <t>HYLAND MARGARET</t>
  </si>
  <si>
    <t>IDAHO SPRINGS</t>
  </si>
  <si>
    <t>INDIAN HILLS</t>
  </si>
  <si>
    <t>IRON WORKERS RD</t>
  </si>
  <si>
    <t>IVY BEND</t>
  </si>
  <si>
    <t>J E ELDER ADDITION</t>
  </si>
  <si>
    <t>J L THOMPSON LN</t>
  </si>
  <si>
    <t>J&amp;N ENTERPRISES INC</t>
  </si>
  <si>
    <t>JACKSON ESTATES</t>
  </si>
  <si>
    <t>JAMES D GREENFIELD P</t>
  </si>
  <si>
    <t>JAMES REESE PROP</t>
  </si>
  <si>
    <t>JARRELL RIDGE RD</t>
  </si>
  <si>
    <t>JEN HOLLOW RD</t>
  </si>
  <si>
    <t>JERRY AKINS PROP</t>
  </si>
  <si>
    <t>JIM KIM RD</t>
  </si>
  <si>
    <t>JOHN MORRISON PROPER</t>
  </si>
  <si>
    <t>JOHNSON &amp; WYATT</t>
  </si>
  <si>
    <t>JOHNSON HEIGHTS</t>
  </si>
  <si>
    <t>JONES JOHN BILLY PRO</t>
  </si>
  <si>
    <t>JONES RD</t>
  </si>
  <si>
    <t>JOSEPH B TRAHERN PRO</t>
  </si>
  <si>
    <t>KAYLA ACRES</t>
  </si>
  <si>
    <t>KBK OUTDOOR ADVERTIS</t>
  </si>
  <si>
    <t>KELLY LN</t>
  </si>
  <si>
    <t>KENWOOD</t>
  </si>
  <si>
    <t>KEVIN F HUNT PROPERT</t>
  </si>
  <si>
    <t>KEYSTONE</t>
  </si>
  <si>
    <t>KING &amp; NORMAN</t>
  </si>
  <si>
    <t>KINGSBURY ESTATES</t>
  </si>
  <si>
    <t>KINGSTONS COVE</t>
  </si>
  <si>
    <t>KINGSWOOD</t>
  </si>
  <si>
    <t>KINGSWOOD GARDEN</t>
  </si>
  <si>
    <t>KLINE ALLEY ESTATES</t>
  </si>
  <si>
    <t>KMG PROPERTIES</t>
  </si>
  <si>
    <t>KNOX RD</t>
  </si>
  <si>
    <t>L &amp; B ESTATES</t>
  </si>
  <si>
    <t>LAFAYETTE POINTE</t>
  </si>
  <si>
    <t>LAFAYETTE RD</t>
  </si>
  <si>
    <t>LAFAYETTE TERRACE</t>
  </si>
  <si>
    <t>LAFFERTY</t>
  </si>
  <si>
    <t>LAKE RD</t>
  </si>
  <si>
    <t>LAKESIDE ESTATES</t>
  </si>
  <si>
    <t>LAKEVIEW TERRACE</t>
  </si>
  <si>
    <t>LAUREL PARK CONDOS</t>
  </si>
  <si>
    <t>LEALAND</t>
  </si>
  <si>
    <t>LESTER ARMSTRONG</t>
  </si>
  <si>
    <t>LEWELLEN M L PROPERT</t>
  </si>
  <si>
    <t>LEWIS ATKINS RD</t>
  </si>
  <si>
    <t>LIBERTY PARK</t>
  </si>
  <si>
    <t>LIBERTY PARKWAY</t>
  </si>
  <si>
    <t>LINTWOOD HEIGHTS</t>
  </si>
  <si>
    <t>LINWOOD</t>
  </si>
  <si>
    <t>LISENBEE HORACE</t>
  </si>
  <si>
    <t>LIVERWORTH RD</t>
  </si>
  <si>
    <t>LOCUST HILLS</t>
  </si>
  <si>
    <t>LOGAN RD</t>
  </si>
  <si>
    <t>LONE OAK STATION</t>
  </si>
  <si>
    <t>LONG ESTATES</t>
  </si>
  <si>
    <t>LOUISE HEIGHTS</t>
  </si>
  <si>
    <t>LOUISE RD</t>
  </si>
  <si>
    <t>LOUISE WELCH ACRES</t>
  </si>
  <si>
    <t>LOUISIANA AVE</t>
  </si>
  <si>
    <t>LUKE DR</t>
  </si>
  <si>
    <t>LYLEWOOD ESTATES</t>
  </si>
  <si>
    <t>LYLEWOOD RD</t>
  </si>
  <si>
    <t>MACKENS RD</t>
  </si>
  <si>
    <t>MADISON COURT CONDOS</t>
  </si>
  <si>
    <t>MADISON MANOR CONDOS</t>
  </si>
  <si>
    <t>MADISON SUMMIT</t>
  </si>
  <si>
    <t>MADISON TERRACE</t>
  </si>
  <si>
    <t>MADISON VIEW</t>
  </si>
  <si>
    <t>MAGNOLIA PLACE</t>
  </si>
  <si>
    <t>MAGNOLIA SQUARE</t>
  </si>
  <si>
    <t>MAIN ST</t>
  </si>
  <si>
    <t>MANNING HEIGHTS</t>
  </si>
  <si>
    <t>MANNION PROPERTY</t>
  </si>
  <si>
    <t>MAPLE ACRES</t>
  </si>
  <si>
    <t>MAPLE PARK</t>
  </si>
  <si>
    <t>MAPLEWOOD</t>
  </si>
  <si>
    <t>MARIA FORD PROP</t>
  </si>
  <si>
    <t>MARION RD</t>
  </si>
  <si>
    <t>MARK DAVIS PROPERTY</t>
  </si>
  <si>
    <t>MARQUEE ESTATES</t>
  </si>
  <si>
    <t>MARRS PROP</t>
  </si>
  <si>
    <t>MARSHAL BENTLEY DAIL</t>
  </si>
  <si>
    <t>MARSHALL SCHRIMPSHIR</t>
  </si>
  <si>
    <t>MARYMONT</t>
  </si>
  <si>
    <t>MATHEWS GARY MOTORS</t>
  </si>
  <si>
    <t>MAY APPLE ESTATES</t>
  </si>
  <si>
    <t>MAYFAIR</t>
  </si>
  <si>
    <t>MAYHEW RD</t>
  </si>
  <si>
    <t>MCADOO CREEK RD</t>
  </si>
  <si>
    <t>MCCLARDY MANOR</t>
  </si>
  <si>
    <t>MCCLURE ESTATES</t>
  </si>
  <si>
    <t>MCCLURE RD</t>
  </si>
  <si>
    <t>MCFALL RD</t>
  </si>
  <si>
    <t>MEADOW CIRCLE</t>
  </si>
  <si>
    <t>MEADOW LANE</t>
  </si>
  <si>
    <t>MEADOW WOOD PARK</t>
  </si>
  <si>
    <t>MEADOWBROOK</t>
  </si>
  <si>
    <t>MEADOWLAND</t>
  </si>
  <si>
    <t>MEADOWS OF HEARTHSTO</t>
  </si>
  <si>
    <t>MEDALLION ACRES</t>
  </si>
  <si>
    <t>MEMORIAL DR</t>
  </si>
  <si>
    <t>MERIWETHER FARMS</t>
  </si>
  <si>
    <t>MERRITT &amp; JOHNSON</t>
  </si>
  <si>
    <t>MICHAEL &amp; PAULETTE C</t>
  </si>
  <si>
    <t>MICHAEL ARNOLD PROP</t>
  </si>
  <si>
    <t>MICHAEL DEMONBREUN P</t>
  </si>
  <si>
    <t>MIDDLETON PLACE</t>
  </si>
  <si>
    <t>MILLER ADDITION</t>
  </si>
  <si>
    <t>MILLER ESTATES</t>
  </si>
  <si>
    <t>MILLSTONE PLACE</t>
  </si>
  <si>
    <t>MILLSWOOD</t>
  </si>
  <si>
    <t>MIMI RD</t>
  </si>
  <si>
    <t>MINGLEWOOD ACRES</t>
  </si>
  <si>
    <t>MINOR HILL</t>
  </si>
  <si>
    <t>MINT SPRINGS</t>
  </si>
  <si>
    <t>MOBLEY RD</t>
  </si>
  <si>
    <t>MONROE</t>
  </si>
  <si>
    <t>MONROE ESTATES</t>
  </si>
  <si>
    <t>MONTGOMERY ESTATES</t>
  </si>
  <si>
    <t>MONTICELLO</t>
  </si>
  <si>
    <t>MOORE HOLLOW RD</t>
  </si>
  <si>
    <t>MOORE RD</t>
  </si>
  <si>
    <t>MOOREFIELD RD</t>
  </si>
  <si>
    <t>MOORELAND</t>
  </si>
  <si>
    <t>MORRIS ACRES</t>
  </si>
  <si>
    <t>MORRISON ESTATES</t>
  </si>
  <si>
    <t>MOSSLAND</t>
  </si>
  <si>
    <t>MUDDY BRANCH RD</t>
  </si>
  <si>
    <t>N HINTON RD</t>
  </si>
  <si>
    <t>N SEVEN MILE FERRY RD</t>
  </si>
  <si>
    <t>N THOMAS ST</t>
  </si>
  <si>
    <t>NEAL HARRIS PROPERTY</t>
  </si>
  <si>
    <t>NEEDLESS RD</t>
  </si>
  <si>
    <t>NEEDMORE CT</t>
  </si>
  <si>
    <t>NICHOLS &amp; DARNELL</t>
  </si>
  <si>
    <t>NICHOLS &amp; SMITH</t>
  </si>
  <si>
    <t>NICKS RIDGE</t>
  </si>
  <si>
    <t>NOLAND ACRES</t>
  </si>
  <si>
    <t>NORMAN LN</t>
  </si>
  <si>
    <t>NORTH HAVEN</t>
  </si>
  <si>
    <t>NORTH PARK VILLAS</t>
  </si>
  <si>
    <t>NORTH WINDWOOD</t>
  </si>
  <si>
    <t>NORTHPARK</t>
  </si>
  <si>
    <t>NORTHRIDGE</t>
  </si>
  <si>
    <t>NORTHSIDE ESTATES</t>
  </si>
  <si>
    <t>NORTHWEST ESTATES</t>
  </si>
  <si>
    <t>NORTHWOOD TERRACE</t>
  </si>
  <si>
    <t>NUSSBAUMER &amp; WELCH</t>
  </si>
  <si>
    <t>OAK GROVE</t>
  </si>
  <si>
    <t>OAK HILLS</t>
  </si>
  <si>
    <t>OAK PARK</t>
  </si>
  <si>
    <t>OAK PLAINS RD</t>
  </si>
  <si>
    <t>OAK RIDGE RD</t>
  </si>
  <si>
    <t>OAKLAND HEIGHTS</t>
  </si>
  <si>
    <t>OAKLAND HILLS</t>
  </si>
  <si>
    <t>OAKLAND RD</t>
  </si>
  <si>
    <t>OAKVIEW RIDGE</t>
  </si>
  <si>
    <t>OAKWOOD</t>
  </si>
  <si>
    <t>OAKWOOD RD</t>
  </si>
  <si>
    <t>OGBURN CHAPEL RD</t>
  </si>
  <si>
    <t>OLD ASHLAND CITY RD</t>
  </si>
  <si>
    <t>OLD CLKS-SPRGFIELD RD</t>
  </si>
  <si>
    <t>OLD DOVER RD</t>
  </si>
  <si>
    <t>OLD HWY 13</t>
  </si>
  <si>
    <t>OLD HWY 48</t>
  </si>
  <si>
    <t>OLD TOWNE VILLAGE</t>
  </si>
  <si>
    <t>OLYMPIC VILLAGE</t>
  </si>
  <si>
    <t>ORCHARD AT DAVIS HIL</t>
  </si>
  <si>
    <t>OUTLAW RD</t>
  </si>
  <si>
    <t>OVERLOOK DEVELOPMENT</t>
  </si>
  <si>
    <t>P BAGGETT ATTAWAY</t>
  </si>
  <si>
    <t>PADGETT SCOTT PROPER</t>
  </si>
  <si>
    <t>PAGE ESTATES</t>
  </si>
  <si>
    <t>PALMYRA RD</t>
  </si>
  <si>
    <t>PAMELA SUGGS PROP</t>
  </si>
  <si>
    <t>PARADISE HILLS</t>
  </si>
  <si>
    <t>PARHAM</t>
  </si>
  <si>
    <t>PARK LANE</t>
  </si>
  <si>
    <t>PARKVUE VILLAGE</t>
  </si>
  <si>
    <t>PASSENGER CREEK LN</t>
  </si>
  <si>
    <t>PATRICK PLACE</t>
  </si>
  <si>
    <t>PATTERSON RD</t>
  </si>
  <si>
    <t>PAUL KRUECKEBERG PRO</t>
  </si>
  <si>
    <t>PAULA HEIGHTS</t>
  </si>
  <si>
    <t>PAULS PASTURE</t>
  </si>
  <si>
    <t>PAYNE ADA</t>
  </si>
  <si>
    <t>PEACEFUL ACRES</t>
  </si>
  <si>
    <t>PEACEFUL VALLEY FARM</t>
  </si>
  <si>
    <t>PEACH GROVE ESTATES</t>
  </si>
  <si>
    <t>PEACHERS MILL</t>
  </si>
  <si>
    <t>PEACHTREE</t>
  </si>
  <si>
    <t>PEARTREE</t>
  </si>
  <si>
    <t>PEMBROKE WEST</t>
  </si>
  <si>
    <t>PEMBROOK PLACE</t>
  </si>
  <si>
    <t>PETTUS THARPE SHELTO</t>
  </si>
  <si>
    <t>PHILLIPS ESTATES</t>
  </si>
  <si>
    <t>PHILLIPS PROPERTY</t>
  </si>
  <si>
    <t>PINE COVE</t>
  </si>
  <si>
    <t>PINE HILLS</t>
  </si>
  <si>
    <t>PINE RIDGE</t>
  </si>
  <si>
    <t>PINEYWOODS RD</t>
  </si>
  <si>
    <t>PLANTATION ESTATES</t>
  </si>
  <si>
    <t>PLEASANT VIEW</t>
  </si>
  <si>
    <t>PLUM ST</t>
  </si>
  <si>
    <t>POLLARD HILLS</t>
  </si>
  <si>
    <t>POLLARD RD</t>
  </si>
  <si>
    <t>PONDIWOODS</t>
  </si>
  <si>
    <t>PONDYWOOD RD</t>
  </si>
  <si>
    <t>POPLAR HEIGHTS</t>
  </si>
  <si>
    <t>POPLAR HILL</t>
  </si>
  <si>
    <t>PORT ROYAL ESTATES</t>
  </si>
  <si>
    <t>PORT ROYAL RD</t>
  </si>
  <si>
    <t>PORTER &amp; MEHIGAN CO</t>
  </si>
  <si>
    <t>PORTER HILLS</t>
  </si>
  <si>
    <t>POSTON ST ADDN</t>
  </si>
  <si>
    <t>POTTER</t>
  </si>
  <si>
    <t>POWELL RD</t>
  </si>
  <si>
    <t>POWERS/ATKINS PROP</t>
  </si>
  <si>
    <t>PRESERVE AT GARRETTS</t>
  </si>
  <si>
    <t>PRESTWICKE PLACE</t>
  </si>
  <si>
    <t>PRICE DAN PROP</t>
  </si>
  <si>
    <t>PRINCETON PLACE</t>
  </si>
  <si>
    <t>PROMENADE HILLS</t>
  </si>
  <si>
    <t>PROP EMERY</t>
  </si>
  <si>
    <t>PROP FELIO SANGO RD</t>
  </si>
  <si>
    <t>PROP NICHSOLSON LIVI</t>
  </si>
  <si>
    <t>PROVIDENCE POINTE</t>
  </si>
  <si>
    <t>QUAIL RIDGE</t>
  </si>
  <si>
    <t>QUEENS BLUFF ESTATES</t>
  </si>
  <si>
    <t>QUICK V L</t>
  </si>
  <si>
    <t>R S RUDOLPH</t>
  </si>
  <si>
    <t>RAILWAY RD</t>
  </si>
  <si>
    <t>RALEIGH STATION</t>
  </si>
  <si>
    <t>RANCH HILL</t>
  </si>
  <si>
    <t>RED BIRD LANE-DONALD</t>
  </si>
  <si>
    <t>RED RIVER ESTATES</t>
  </si>
  <si>
    <t>REDA ESTATES</t>
  </si>
  <si>
    <t>REDWOOD LN</t>
  </si>
  <si>
    <t>REED RD</t>
  </si>
  <si>
    <t>RENFROES LANDING</t>
  </si>
  <si>
    <t>RESERVE AT OAKLAND</t>
  </si>
  <si>
    <t>REXALL PHARM</t>
  </si>
  <si>
    <t>RICHMOND</t>
  </si>
  <si>
    <t>RICHVIEW</t>
  </si>
  <si>
    <t>RICHVIEW PARK</t>
  </si>
  <si>
    <t>RIDGELAND ESTATES</t>
  </si>
  <si>
    <t>RIDGEWOOD</t>
  </si>
  <si>
    <t>RIGGINS DAVID PROPER</t>
  </si>
  <si>
    <t>RIGGINS RD</t>
  </si>
  <si>
    <t>RINEHART ELAINE</t>
  </si>
  <si>
    <t>RINEHART JOHN B PROP</t>
  </si>
  <si>
    <t>RINGGOLD</t>
  </si>
  <si>
    <t>RINGGOLD ACRES</t>
  </si>
  <si>
    <t>RINGGOLD ESTATES</t>
  </si>
  <si>
    <t>RINGGOLD PARK</t>
  </si>
  <si>
    <t>RINGGOLD RD</t>
  </si>
  <si>
    <t>RIVER HEIGHTS</t>
  </si>
  <si>
    <t>RIVER HILLS DRIVE</t>
  </si>
  <si>
    <t>RIVER OAKS</t>
  </si>
  <si>
    <t>RIVER RUN</t>
  </si>
  <si>
    <t>RIVERBEND LANDING</t>
  </si>
  <si>
    <t>RIVERMONT</t>
  </si>
  <si>
    <t>RIVERSIDE</t>
  </si>
  <si>
    <t>RIVERSIDE DR RESUB</t>
  </si>
  <si>
    <t>RIVERSIDE ESTATES</t>
  </si>
  <si>
    <t>RIVERWOOD CONDO</t>
  </si>
  <si>
    <t>ROANOKE</t>
  </si>
  <si>
    <t>ROB RD</t>
  </si>
  <si>
    <t>ROBERT PERKINS PROPE</t>
  </si>
  <si>
    <t>ROBERT WARREN PROP</t>
  </si>
  <si>
    <t>ROBERTS RD</t>
  </si>
  <si>
    <t>ROBIN LYNN HILLS</t>
  </si>
  <si>
    <t>ROBY HILLS</t>
  </si>
  <si>
    <t>ROCKFORD</t>
  </si>
  <si>
    <t>ROCKY FORD ESTATES</t>
  </si>
  <si>
    <t>ROCKY FORD RD</t>
  </si>
  <si>
    <t>ROGERS FIRST ADDITIO</t>
  </si>
  <si>
    <t>ROLLING ACRES</t>
  </si>
  <si>
    <t>ROOSEVELT RIDGE</t>
  </si>
  <si>
    <t>ROSE HILL</t>
  </si>
  <si>
    <t>ROSEWOOD</t>
  </si>
  <si>
    <t>ROSSON RD</t>
  </si>
  <si>
    <t>ROSSVIEW</t>
  </si>
  <si>
    <t>ROSSVIEW PLACE</t>
  </si>
  <si>
    <t>ROSSVIEW RD</t>
  </si>
  <si>
    <t>ROTARY HILLS</t>
  </si>
  <si>
    <t>ROYAL OAKS</t>
  </si>
  <si>
    <t>ROYALTY ACRES</t>
  </si>
  <si>
    <t>RUDOLPH R S-C E HORT</t>
  </si>
  <si>
    <t>RUDOLPHTOWN</t>
  </si>
  <si>
    <t>RUSHTON</t>
  </si>
  <si>
    <t>RUSSELL PROP</t>
  </si>
  <si>
    <t>RUSSELL RUSSELL &amp; WA</t>
  </si>
  <si>
    <t>RYES CHAPEL RD</t>
  </si>
  <si>
    <t>S HINTON RD</t>
  </si>
  <si>
    <t>S HOLT RD</t>
  </si>
  <si>
    <t>S WOODSON RD</t>
  </si>
  <si>
    <t>SAGE MEADOWS</t>
  </si>
  <si>
    <t>SALEM FARM ESTATES</t>
  </si>
  <si>
    <t>SALEM RIDGE ESTATES</t>
  </si>
  <si>
    <t>SALEMS POINT</t>
  </si>
  <si>
    <t>SANGO COMMONS</t>
  </si>
  <si>
    <t>SANGO CROSSING</t>
  </si>
  <si>
    <t>SANGO MEADOWS</t>
  </si>
  <si>
    <t>SANGO RD</t>
  </si>
  <si>
    <t>SARAH HOLT</t>
  </si>
  <si>
    <t>SARAH HOLT FAMILY PR</t>
  </si>
  <si>
    <t>SAUNDERS</t>
  </si>
  <si>
    <t>SAVANNAH</t>
  </si>
  <si>
    <t>SAVANNAH CHASE</t>
  </si>
  <si>
    <t>SAVANNAH CROSSING</t>
  </si>
  <si>
    <t>SAVANNAH LAKES</t>
  </si>
  <si>
    <t>SAVANNAH WEST</t>
  </si>
  <si>
    <t>SCENIC KNOLLS ACRES</t>
  </si>
  <si>
    <t>SCOTT APPLETON PROP</t>
  </si>
  <si>
    <t>SCRIBNER PROP OLD MA</t>
  </si>
  <si>
    <t>SEAY WILLIAM BARKER</t>
  </si>
  <si>
    <t>SEQUOIA LN</t>
  </si>
  <si>
    <t>SEVEN MILE ESTATES</t>
  </si>
  <si>
    <t>SEVEN MILE FERRY RD</t>
  </si>
  <si>
    <t>SEVENTY SIX ESTATES</t>
  </si>
  <si>
    <t>SEXTON RD</t>
  </si>
  <si>
    <t>SHADOWBEND</t>
  </si>
  <si>
    <t>SHADY BLUFF</t>
  </si>
  <si>
    <t>SHAGBARK</t>
  </si>
  <si>
    <t>SHALIMAR DR</t>
  </si>
  <si>
    <t>SHEARRON WILLIAM B J</t>
  </si>
  <si>
    <t>SHEFFIELD WOODS</t>
  </si>
  <si>
    <t>SHELIA J NORRIS PROP</t>
  </si>
  <si>
    <t>SHELTON ESTATES</t>
  </si>
  <si>
    <t>SHERWOOD FOREST</t>
  </si>
  <si>
    <t>SHERWOOD HILLS</t>
  </si>
  <si>
    <t>SINGLETREE ESTATES</t>
  </si>
  <si>
    <t>SKELTON</t>
  </si>
  <si>
    <t>SKYLINE TER</t>
  </si>
  <si>
    <t>SLEIGH</t>
  </si>
  <si>
    <t>SLOAN RD</t>
  </si>
  <si>
    <t>SLOPING ACRES</t>
  </si>
  <si>
    <t>SMITH</t>
  </si>
  <si>
    <t>SMITH &amp; LURTON</t>
  </si>
  <si>
    <t>SMITH &amp; PEAY ADDITIO</t>
  </si>
  <si>
    <t>SMITH ACRES</t>
  </si>
  <si>
    <t>SMITH BRANCH RD</t>
  </si>
  <si>
    <t>SMITH PL</t>
  </si>
  <si>
    <t>SOMERSET</t>
  </si>
  <si>
    <t>SOUTH HAVEN</t>
  </si>
  <si>
    <t>SOUTH RIDGE</t>
  </si>
  <si>
    <t>SOUTHERN HERITAGE</t>
  </si>
  <si>
    <t>SOUTHERN HILLS</t>
  </si>
  <si>
    <t>SOUTHERN VIEW</t>
  </si>
  <si>
    <t>SOUTHFORK</t>
  </si>
  <si>
    <t>SOUTHSIDE RD</t>
  </si>
  <si>
    <t>SOUTHWINDS</t>
  </si>
  <si>
    <t>SOUTHWOOD</t>
  </si>
  <si>
    <t>SPRING CREEK ESTATES</t>
  </si>
  <si>
    <t>SPRING VALLEY</t>
  </si>
  <si>
    <t>SPRINGS INN ESTATES</t>
  </si>
  <si>
    <t>ST PAUL RD</t>
  </si>
  <si>
    <t>STACKER</t>
  </si>
  <si>
    <t>STAFFORD PLACE</t>
  </si>
  <si>
    <t>STEEL SPRINGS RD</t>
  </si>
  <si>
    <t>STEPHEN DR</t>
  </si>
  <si>
    <t>STONE CREEK</t>
  </si>
  <si>
    <t>STONEBROOKE</t>
  </si>
  <si>
    <t>STONECREST</t>
  </si>
  <si>
    <t>STONEHENGE</t>
  </si>
  <si>
    <t>STONES MANOR</t>
  </si>
  <si>
    <t>STORY BOOK ACRES</t>
  </si>
  <si>
    <t>STOUT &amp; PORTER</t>
  </si>
  <si>
    <t>SUGAR CREEK RD</t>
  </si>
  <si>
    <t>SUGARTREE</t>
  </si>
  <si>
    <t>SUGGS FAMILY SUBDIVI</t>
  </si>
  <si>
    <t>SUGGS RANDY PROP</t>
  </si>
  <si>
    <t>SUMMERFIELD</t>
  </si>
  <si>
    <t>SUMMERHAVEN</t>
  </si>
  <si>
    <t>SUN VALLEY</t>
  </si>
  <si>
    <t>SUNNY VALE</t>
  </si>
  <si>
    <t>SUNRISE ESTATES</t>
  </si>
  <si>
    <t>SUNSET MEADOWS</t>
  </si>
  <si>
    <t>SWAN LAKE VILLAGE</t>
  </si>
  <si>
    <t>SYCAMORE HILL</t>
  </si>
  <si>
    <t>TANGLEWOOD</t>
  </si>
  <si>
    <t>TARSUS CHURCH RD</t>
  </si>
  <si>
    <t>TARSUS RD</t>
  </si>
  <si>
    <t>TERRACES OF HEARTHST</t>
  </si>
  <si>
    <t>THE GROVES AT HEARTH</t>
  </si>
  <si>
    <t>THOMPKINS LN ESTATES</t>
  </si>
  <si>
    <t>THORNE HOLLOW RD</t>
  </si>
  <si>
    <t>TIMBER SPRINGS</t>
  </si>
  <si>
    <t>TODD MORRIS PROPERTY</t>
  </si>
  <si>
    <t>TOLERVILLE RIDGE</t>
  </si>
  <si>
    <t>TOWNSEND CONDOS</t>
  </si>
  <si>
    <t>TRACY HAROLD PROPERT</t>
  </si>
  <si>
    <t>TRACY HAROLD-HAYNES</t>
  </si>
  <si>
    <t>TRAHERN TERRACE</t>
  </si>
  <si>
    <t>TRENTON RD</t>
  </si>
  <si>
    <t>TROUGH SPRINGS CT</t>
  </si>
  <si>
    <t>TROUGH SPRINGS ESTAT</t>
  </si>
  <si>
    <t>TROUGH SPRINGS RD</t>
  </si>
  <si>
    <t>TURNERS COVE</t>
  </si>
  <si>
    <t>TUSCANY FIELDS</t>
  </si>
  <si>
    <t>TWIN CEDARS</t>
  </si>
  <si>
    <t>TWIN RIVERS</t>
  </si>
  <si>
    <t>TYLER OAKS</t>
  </si>
  <si>
    <t>TYLERTOWN</t>
  </si>
  <si>
    <t>TYLERTOWN RD</t>
  </si>
  <si>
    <t>UNION HALL</t>
  </si>
  <si>
    <t>UNSELD TERRACE</t>
  </si>
  <si>
    <t>VACHON R PROP</t>
  </si>
  <si>
    <t>VALLEY VIEW</t>
  </si>
  <si>
    <t>VALLEYBROOK</t>
  </si>
  <si>
    <t>VANNOAK</t>
  </si>
  <si>
    <t>VICK LN</t>
  </si>
  <si>
    <t>VILLAGE TERRACE</t>
  </si>
  <si>
    <t>VILLAGES</t>
  </si>
  <si>
    <t>VILLAS OF MERIWETHER</t>
  </si>
  <si>
    <t>VIRGINIA HILLS</t>
  </si>
  <si>
    <t>VIRGINIA TERRACE</t>
  </si>
  <si>
    <t>VISTA LANE</t>
  </si>
  <si>
    <t>VOLUNTEER ESTATES</t>
  </si>
  <si>
    <t>WALL BOBBY PROPERTY</t>
  </si>
  <si>
    <t>WALL EDGAR PROPERTY</t>
  </si>
  <si>
    <t>WALNUT HILLS</t>
  </si>
  <si>
    <t>WALTER RD</t>
  </si>
  <si>
    <t>WARREN CHRIS PROP</t>
  </si>
  <si>
    <t>WATERFORD</t>
  </si>
  <si>
    <t>WATKINS FORD RD</t>
  </si>
  <si>
    <t>WAYNE HALL ETUX PROP</t>
  </si>
  <si>
    <t>WEAKLEY GARY &amp; SHERR</t>
  </si>
  <si>
    <t>WEDGEWOOD ESTATES</t>
  </si>
  <si>
    <t>WELCHTREE</t>
  </si>
  <si>
    <t>WELCHVIEW</t>
  </si>
  <si>
    <t>WELCHWOOD ESTATES</t>
  </si>
  <si>
    <t>WELKER RD</t>
  </si>
  <si>
    <t>WELLINGTON FIELDS</t>
  </si>
  <si>
    <t>WEST CREEK</t>
  </si>
  <si>
    <t>WEST CREEK FARMS</t>
  </si>
  <si>
    <t>WEST FORK HILLS</t>
  </si>
  <si>
    <t>WEST PARK</t>
  </si>
  <si>
    <t>WEST RD</t>
  </si>
  <si>
    <t>WESTCHASE</t>
  </si>
  <si>
    <t>WETHERBEE FAMILY TRU</t>
  </si>
  <si>
    <t>WHISPERING HILLS</t>
  </si>
  <si>
    <t>WHISPERING HILLS TR</t>
  </si>
  <si>
    <t>WHITE TAIL RIDGE</t>
  </si>
  <si>
    <t>WHITEHALL</t>
  </si>
  <si>
    <t>WHITFIELD RD</t>
  </si>
  <si>
    <t>WILDWOOD CROSSING</t>
  </si>
  <si>
    <t>WILDWOOD WEST</t>
  </si>
  <si>
    <t>WILEY BROWN RD</t>
  </si>
  <si>
    <t>WILLARD OAKS</t>
  </si>
  <si>
    <t>WILLIAMS CIR</t>
  </si>
  <si>
    <t>WILLIAMS J R</t>
  </si>
  <si>
    <t>WILLIAMSBURG</t>
  </si>
  <si>
    <t>WILLOW BEND</t>
  </si>
  <si>
    <t>WILLOW HEIGHTS</t>
  </si>
  <si>
    <t>WILLOWBROOK</t>
  </si>
  <si>
    <t>WILSON GREEN</t>
  </si>
  <si>
    <t>WILSON POINT</t>
  </si>
  <si>
    <t>WILSON RD</t>
  </si>
  <si>
    <t>WILSONWAY ESTATES</t>
  </si>
  <si>
    <t>WIMBLEDON</t>
  </si>
  <si>
    <t>WINDERMERE</t>
  </si>
  <si>
    <t>WINDHAM ESTATES</t>
  </si>
  <si>
    <t>WINDWOOD</t>
  </si>
  <si>
    <t>WINGATE</t>
  </si>
  <si>
    <t>WINGATE WEST</t>
  </si>
  <si>
    <t>WISHES COME TRUE</t>
  </si>
  <si>
    <t>WOODLAND ESTATES</t>
  </si>
  <si>
    <t>WOODLAND PARK CONDOS</t>
  </si>
  <si>
    <t>WOODLANDS</t>
  </si>
  <si>
    <t>WOODLANDS CEDARMONT</t>
  </si>
  <si>
    <t>WOODLAWN ESTATES</t>
  </si>
  <si>
    <t>WOODLAWN PARK FARMS</t>
  </si>
  <si>
    <t>WOODMONT</t>
  </si>
  <si>
    <t>WOODRIDGE ESTATES</t>
  </si>
  <si>
    <t>WOODSON PARK</t>
  </si>
  <si>
    <t>WOODSTOCK ESTATES</t>
  </si>
  <si>
    <t>WOODY HILLS</t>
  </si>
  <si>
    <t>YARBROUGH</t>
  </si>
  <si>
    <t>YARBROUGH ESTATES</t>
  </si>
  <si>
    <t>YORK LANDING RD</t>
  </si>
  <si>
    <t>YORK MEADOWS</t>
  </si>
  <si>
    <t>YORK RD</t>
  </si>
  <si>
    <t>YORKBAR</t>
  </si>
  <si>
    <t>YORKSHIRE ESTATES</t>
  </si>
  <si>
    <t>LOCATION</t>
  </si>
  <si>
    <t>Total Finished Area:</t>
  </si>
  <si>
    <t>Unfinished Basement SF:</t>
  </si>
  <si>
    <t>Garage Square Footage:</t>
  </si>
  <si>
    <t>AbsZScore</t>
  </si>
  <si>
    <t>VarBin</t>
  </si>
  <si>
    <t>Number of Stories:</t>
  </si>
  <si>
    <t>Bedrooms:</t>
  </si>
  <si>
    <t>Bathrooms:</t>
  </si>
  <si>
    <t>CALCULATED VARIABLES</t>
  </si>
  <si>
    <t>Log Base 10 Finished Area</t>
  </si>
  <si>
    <t>Subdivision Variance</t>
  </si>
  <si>
    <t>Subdivision Value</t>
  </si>
  <si>
    <t>STATS NOT IN MODEL</t>
  </si>
  <si>
    <t>Property Appraisal</t>
  </si>
  <si>
    <t>MAIN VARIABLES</t>
  </si>
  <si>
    <t>ESTIMATED COSTS</t>
  </si>
  <si>
    <t>Minimum Profit:</t>
  </si>
  <si>
    <t>Year Built:</t>
  </si>
  <si>
    <t>REVENUE VARIABLES</t>
  </si>
  <si>
    <t>=</t>
  </si>
  <si>
    <t>Total Estimated Revenue:</t>
  </si>
  <si>
    <t>Total Estimated Costs:</t>
  </si>
  <si>
    <t>Estimated Profit:</t>
  </si>
  <si>
    <t>MAX OFFER:</t>
  </si>
  <si>
    <t>Buying:</t>
  </si>
  <si>
    <t>Holding:</t>
  </si>
  <si>
    <t>Money:</t>
  </si>
  <si>
    <t>Rehab:</t>
  </si>
  <si>
    <t>Selling:</t>
  </si>
  <si>
    <t>BUYING</t>
  </si>
  <si>
    <t>Purchase Price:</t>
  </si>
  <si>
    <t>Buying Costs:</t>
  </si>
  <si>
    <t>Calculations</t>
  </si>
  <si>
    <t>Buying Cost Rate:</t>
  </si>
  <si>
    <t>SELLING</t>
  </si>
  <si>
    <t>MONEY</t>
  </si>
  <si>
    <t>Down Payment Rate:</t>
  </si>
  <si>
    <t>Origination Rate:</t>
  </si>
  <si>
    <t>Estimated Rehab Cost:</t>
  </si>
  <si>
    <t>Down Payment:</t>
  </si>
  <si>
    <t>Cost of Money:</t>
  </si>
  <si>
    <t>Est Selling Price:</t>
  </si>
  <si>
    <t>Buyer Closing Costs:</t>
  </si>
  <si>
    <t>Sales Commission Rate:</t>
  </si>
  <si>
    <t>Closing Cost:</t>
  </si>
  <si>
    <t>Sales Commission:</t>
  </si>
  <si>
    <t>Selling Costs:</t>
  </si>
  <si>
    <t>HOLDING</t>
  </si>
  <si>
    <t>Advertising &amp; Promotion:</t>
  </si>
  <si>
    <t>Home Warranty:</t>
  </si>
  <si>
    <t>Cleaning:</t>
  </si>
  <si>
    <t>Staging:</t>
  </si>
  <si>
    <t>REHAB</t>
  </si>
  <si>
    <t>Estimated Cost / SF:</t>
  </si>
  <si>
    <t>Rehab Costs:</t>
  </si>
  <si>
    <t>Annual Interest Rate:</t>
  </si>
  <si>
    <t>Market &amp; Sell Months:</t>
  </si>
  <si>
    <t>Divisor Factor:</t>
  </si>
  <si>
    <t>Finished Area:</t>
  </si>
  <si>
    <t>Lawn Maintenance:</t>
  </si>
  <si>
    <t>Lawn Maintenance / Mo:</t>
  </si>
  <si>
    <t>Annual Estimated Tax:</t>
  </si>
  <si>
    <t>Annual Property Tax:</t>
  </si>
  <si>
    <t>Estimated Insurance Rate / Yr:</t>
  </si>
  <si>
    <t>Months in Year:</t>
  </si>
  <si>
    <t>Seller Closing Cost Rate:</t>
  </si>
  <si>
    <t>Seller Closing Cost:</t>
  </si>
  <si>
    <t>Estimated Project Months:</t>
  </si>
  <si>
    <t>Loan Interest:</t>
  </si>
  <si>
    <t>Utilities:</t>
  </si>
  <si>
    <t>Utility Rate / SF / Mo:</t>
  </si>
  <si>
    <t>Property Tax:</t>
  </si>
  <si>
    <t>Home Insurance:</t>
  </si>
  <si>
    <t>Holding Costs:</t>
  </si>
  <si>
    <t>(from Minitab Model)</t>
  </si>
  <si>
    <t>Asking Price:</t>
  </si>
  <si>
    <t>$/SF</t>
  </si>
  <si>
    <t>CONSTRAINTS</t>
  </si>
  <si>
    <t>773 Spees Dr</t>
  </si>
  <si>
    <t>Shelton Estates</t>
  </si>
  <si>
    <t>Regression Variables</t>
  </si>
  <si>
    <t>Short Description</t>
  </si>
  <si>
    <t>Extended Description</t>
  </si>
  <si>
    <t>YearBuilt</t>
  </si>
  <si>
    <t>Excel Model Variable</t>
  </si>
  <si>
    <t>YrBuilt</t>
  </si>
  <si>
    <t>From property data at Montgomery County Assessor's Office</t>
  </si>
  <si>
    <t>logFinArea</t>
  </si>
  <si>
    <t>Log base 10 of Finished Area from Assessor data</t>
  </si>
  <si>
    <t>BMUSk</t>
  </si>
  <si>
    <t>BsmtSF</t>
  </si>
  <si>
    <t>Square footage of unfinished basement from Assessor Data</t>
  </si>
  <si>
    <t>GRFSk</t>
  </si>
  <si>
    <t>GarSf</t>
  </si>
  <si>
    <t>Garage square footage from Assessor Data</t>
  </si>
  <si>
    <t>StoryHeight</t>
  </si>
  <si>
    <t>Stor</t>
  </si>
  <si>
    <t>Number of stories for house from Assessor data</t>
  </si>
  <si>
    <t>PropertyZip</t>
  </si>
  <si>
    <t>Zip</t>
  </si>
  <si>
    <t>Zip code of property from Assessor data</t>
  </si>
  <si>
    <t>ValBin</t>
  </si>
  <si>
    <t>Binned subdivision value based on property assessment from Assessor data</t>
  </si>
  <si>
    <t>Binned subdivison property value variance based on property assessment from Assessor data</t>
  </si>
  <si>
    <t>Type</t>
  </si>
  <si>
    <t>Interval</t>
  </si>
  <si>
    <t>Integer</t>
  </si>
  <si>
    <t>Nominal</t>
  </si>
  <si>
    <t>Ordinal</t>
  </si>
  <si>
    <r>
      <t>**</t>
    </r>
    <r>
      <rPr>
        <i/>
        <sz val="11"/>
        <color theme="1"/>
        <rFont val="Calibri"/>
        <family val="2"/>
        <scheme val="minor"/>
      </rPr>
      <t>The above data is fed into a Minitab regression model with output sqrtSalePrice</t>
    </r>
  </si>
  <si>
    <t>sqrtSalePrice</t>
  </si>
  <si>
    <t>SqrtRev</t>
  </si>
  <si>
    <t>Output of regression. Square root of the predicted sale price. Model uses high end of 99% confidence interval</t>
  </si>
  <si>
    <t>SqRt Regression High Revenue:</t>
  </si>
  <si>
    <t>Regression High Revenue:</t>
  </si>
  <si>
    <t>Excel Max Offer Model Variables</t>
  </si>
  <si>
    <t>Reference Only</t>
  </si>
  <si>
    <t>Asking Price</t>
  </si>
  <si>
    <t>AskPrice</t>
  </si>
  <si>
    <t>The price that the seller has the property listed</t>
  </si>
  <si>
    <t>Address</t>
  </si>
  <si>
    <t>Addr</t>
  </si>
  <si>
    <t>Physical address of target property</t>
  </si>
  <si>
    <t>Zip Code</t>
  </si>
  <si>
    <t>Zip code in which target property is located</t>
  </si>
  <si>
    <t>Subd</t>
  </si>
  <si>
    <t>Subdivion of target property from Assessor data</t>
  </si>
  <si>
    <t>PropAppr</t>
  </si>
  <si>
    <t>Latest appraisal data from Assessor data</t>
  </si>
  <si>
    <t>Bedrooms</t>
  </si>
  <si>
    <t>Bed</t>
  </si>
  <si>
    <t>Number of bedrooms for the property from listing</t>
  </si>
  <si>
    <t>Bathrooms</t>
  </si>
  <si>
    <t>Bath</t>
  </si>
  <si>
    <t>Number of bathrooms for the property from listing</t>
  </si>
  <si>
    <t>Set Variables</t>
  </si>
  <si>
    <t>Total Finished Area</t>
  </si>
  <si>
    <t>totFinArea</t>
  </si>
  <si>
    <t>The finished area of the target property from Assessor data</t>
  </si>
  <si>
    <t>Number of Stories</t>
  </si>
  <si>
    <t>Unfinished Basement SF</t>
  </si>
  <si>
    <t>Garage Square Footage</t>
  </si>
  <si>
    <t>Year Built</t>
  </si>
  <si>
    <t>Minimum Profit</t>
  </si>
  <si>
    <t>MinProf</t>
  </si>
  <si>
    <t>Annual Property Tax</t>
  </si>
  <si>
    <t>AnnPropTax</t>
  </si>
  <si>
    <t>Minimum profit expected to make project viable. Set by Jacaru REI management</t>
  </si>
  <si>
    <t>City Property Tax:</t>
  </si>
  <si>
    <t>County Property Tax:</t>
  </si>
  <si>
    <t>City Property Tax</t>
  </si>
  <si>
    <t>CityTax</t>
  </si>
  <si>
    <t>Most recent property tax bill from City of Clarksville</t>
  </si>
  <si>
    <t>County Property Tax</t>
  </si>
  <si>
    <t>CountyTax</t>
  </si>
  <si>
    <t>Most recent property tax bill from Montgomery County</t>
  </si>
  <si>
    <t>SqRt Regression High Revenue</t>
  </si>
  <si>
    <t>Output of Minitab Regression Model at high end of 99% confidence interval</t>
  </si>
  <si>
    <t>DolSf</t>
  </si>
  <si>
    <t>Calculated Variables</t>
  </si>
  <si>
    <t>PROPERTY DATA TAB</t>
  </si>
  <si>
    <t>Property Appraisal:</t>
  </si>
  <si>
    <t>Log Base 10 Finished Area:</t>
  </si>
  <si>
    <t>Subdivision Value:</t>
  </si>
  <si>
    <t>Subdivision Variance:</t>
  </si>
  <si>
    <t>=LOG10(totFinArea)</t>
  </si>
  <si>
    <t>=INDEXMATCH(Subd,'Sub Value'!A:A,'Sub Value'!C:C)</t>
  </si>
  <si>
    <t>=INDEXMATCH(Subd,'Sub Variance'!A:A,'Sub Variance'!C:C)</t>
  </si>
  <si>
    <t>=CityTax+CountyTax</t>
  </si>
  <si>
    <t>Regression High Revenue</t>
  </si>
  <si>
    <t>EstRevSq</t>
  </si>
  <si>
    <t>=SqrtRev^2</t>
  </si>
  <si>
    <t>Total Estimated Revenue</t>
  </si>
  <si>
    <t>=EstRevSq</t>
  </si>
  <si>
    <t>TotRev</t>
  </si>
  <si>
    <t>Total Estimated Costs</t>
  </si>
  <si>
    <t>TotCost</t>
  </si>
  <si>
    <t>=SUM(Total costs calculated from variables listed in the cost section below)</t>
  </si>
  <si>
    <t>N/A</t>
  </si>
  <si>
    <t>Transfer of costs from Estimated Cost tab =BuyingCost</t>
  </si>
  <si>
    <t>Transfer of costs from Estimated Cost tab =HoldCost</t>
  </si>
  <si>
    <t>Transfer of costs from Estimated Cost tab =MoneyCost</t>
  </si>
  <si>
    <t>Transfer of costs from Estimated Cost tab =RehabCost</t>
  </si>
  <si>
    <t>Transfer of costs from Estimated Cost tab =SellingCost</t>
  </si>
  <si>
    <t>Used as reference only. =TotRev/totFinArea</t>
  </si>
  <si>
    <t>Constraints</t>
  </si>
  <si>
    <t>ProfCon</t>
  </si>
  <si>
    <t>=TotCost*MinProf</t>
  </si>
  <si>
    <t>Output</t>
  </si>
  <si>
    <t>EstProf</t>
  </si>
  <si>
    <t>=TotRev-TotCost</t>
  </si>
  <si>
    <t>Decision Variable</t>
  </si>
  <si>
    <t>MaxOff</t>
  </si>
  <si>
    <t>Calculated through Solver GRG Nonlinear optimization</t>
  </si>
  <si>
    <t>ESTIMATED COSTS TAB</t>
  </si>
  <si>
    <t>Purchase Price</t>
  </si>
  <si>
    <t>PurchP</t>
  </si>
  <si>
    <t>Set to Max Offer from Property Data tab =MaxOff</t>
  </si>
  <si>
    <t>Buying Cost Rate</t>
  </si>
  <si>
    <t>BuyRate</t>
  </si>
  <si>
    <t>Estimated percentage based on customary rates</t>
  </si>
  <si>
    <t>Closing Cost</t>
  </si>
  <si>
    <t>ClosCost</t>
  </si>
  <si>
    <t>=PurchP*BuyRate</t>
  </si>
  <si>
    <t>BuyingCost</t>
  </si>
  <si>
    <t>=PurchP+ClosCost</t>
  </si>
  <si>
    <t>Finished Area</t>
  </si>
  <si>
    <t>FinArea</t>
  </si>
  <si>
    <t>Set to finished area from Property Data tab. = totFinArea</t>
  </si>
  <si>
    <t>Estimated Cost/SF</t>
  </si>
  <si>
    <t>RehCostSf</t>
  </si>
  <si>
    <t>Estimated rate based on typical design level (Villani &amp; Davis, xxxx)</t>
  </si>
  <si>
    <t>Rehab Costs</t>
  </si>
  <si>
    <t>RehabCost</t>
  </si>
  <si>
    <t>=FinArea*RehCostSf</t>
  </si>
  <si>
    <t>Down Payment Rate</t>
  </si>
  <si>
    <t>DownPmt</t>
  </si>
  <si>
    <t>Estimated amount of down payment required (Bridgewell Capital, XXXX)</t>
  </si>
  <si>
    <t>Origination Rate</t>
  </si>
  <si>
    <t>OrigRate</t>
  </si>
  <si>
    <t>Estimated origination rate required for financing (Bridgewell Capital, XXXX)</t>
  </si>
  <si>
    <t>Estimated Rehab Cost</t>
  </si>
  <si>
    <t>EstRehab</t>
  </si>
  <si>
    <t>Restating of rehab costs calculated previously =RehabCost</t>
  </si>
  <si>
    <t>DownDol</t>
  </si>
  <si>
    <t>Initial Amount to Finance:</t>
  </si>
  <si>
    <t>Total Amount Financed:</t>
  </si>
  <si>
    <t>Initial Amount to Finance</t>
  </si>
  <si>
    <t>InitFin</t>
  </si>
  <si>
    <t>=EstRehab+PurchP</t>
  </si>
  <si>
    <t>=InitFin*DownPmt</t>
  </si>
  <si>
    <t>MoneyCost</t>
  </si>
  <si>
    <t>=AmtFin*OrigRate</t>
  </si>
  <si>
    <t>Total Amount Financed</t>
  </si>
  <si>
    <t>AmtFin</t>
  </si>
  <si>
    <t>=InitFin-DownDol</t>
  </si>
  <si>
    <t>Market &amp; Sell Months</t>
  </si>
  <si>
    <t>Estimated Selling Price</t>
  </si>
  <si>
    <t>EstSellP</t>
  </si>
  <si>
    <t>Restating of estimated revenue from Property Data tab =EstRevSq</t>
  </si>
  <si>
    <t>BuyClosCost</t>
  </si>
  <si>
    <t>Estimated customary closing costs covered by seller in Clarksville-area market</t>
  </si>
  <si>
    <t>Warr</t>
  </si>
  <si>
    <t>Cost of home warranty to be included in sale</t>
  </si>
  <si>
    <t>Clean</t>
  </si>
  <si>
    <t>Cost to clean property prior to selling</t>
  </si>
  <si>
    <t>Stage</t>
  </si>
  <si>
    <t>Cost to stage property for sale</t>
  </si>
  <si>
    <t>Sales Commision Rate</t>
  </si>
  <si>
    <t>CommRate</t>
  </si>
  <si>
    <t>Estimated sales commission to be paid to realtors</t>
  </si>
  <si>
    <t>AdvProm</t>
  </si>
  <si>
    <t>Estimated cost for additional marketing of home (e.g. Facebook ads)</t>
  </si>
  <si>
    <t>Seller Closing Cost Rate</t>
  </si>
  <si>
    <t>SellClosRate</t>
  </si>
  <si>
    <t>Estimated closing costs due from seller for sale</t>
  </si>
  <si>
    <t>Sales Commision</t>
  </si>
  <si>
    <t>SaleComm</t>
  </si>
  <si>
    <t>=EstSellP*CommRate</t>
  </si>
  <si>
    <t>Seller Closing Cost</t>
  </si>
  <si>
    <t>SellClosCost</t>
  </si>
  <si>
    <t>=EstSellP*SellClosRate</t>
  </si>
  <si>
    <t>SellingCost</t>
  </si>
  <si>
    <t>=SaleComm+Stage+Clean+Warr+BuyClosCost+AdvProm+SellClosCost</t>
  </si>
  <si>
    <t>MktSell</t>
  </si>
  <si>
    <t>Estimated months to market &amp; sell property (Villani &amp; Davis, XXXX)</t>
  </si>
  <si>
    <t>DivFact</t>
  </si>
  <si>
    <t>Factor estimated to use in calculating rehab project time (Villani &amp; Davis, XXXX)</t>
  </si>
  <si>
    <t>Annual Interest Rate</t>
  </si>
  <si>
    <t>AnnInt</t>
  </si>
  <si>
    <t>Rate estimated for holding property through financier (Bridgewell Capital, XXXX)</t>
  </si>
  <si>
    <t>Utility Rate / SF / Month</t>
  </si>
  <si>
    <t>UtilRate</t>
  </si>
  <si>
    <t>Estimate based on knowledge of local utility costs</t>
  </si>
  <si>
    <t>Lawn Maintenance / Mo</t>
  </si>
  <si>
    <t>LawnMain</t>
  </si>
  <si>
    <t>Monthly charge to maintain lawn (2 Cuts / Mo)</t>
  </si>
  <si>
    <t>Annual Estimated Tax</t>
  </si>
  <si>
    <t>PropTax</t>
  </si>
  <si>
    <t>Restatement of Annual taxes from Property Data tab =AnnPropTax</t>
  </si>
  <si>
    <t>Estimated Insurance Rate / Yr</t>
  </si>
  <si>
    <t>EstIns</t>
  </si>
  <si>
    <t>Estimation of cost for Vacant Property Home Insurance</t>
  </si>
  <si>
    <t>Months in Year</t>
  </si>
  <si>
    <t>MonYr</t>
  </si>
  <si>
    <t>Number of months in fiscal year</t>
  </si>
  <si>
    <t>Estimated Project Months</t>
  </si>
  <si>
    <t>EstProj</t>
  </si>
  <si>
    <t>=MktSell+(RehCostSf/DivFact)</t>
  </si>
  <si>
    <t>Loan Interest</t>
  </si>
  <si>
    <t>LoanInt</t>
  </si>
  <si>
    <t>=AmtFin*AnnInt*EstProj/MonYr</t>
  </si>
  <si>
    <t>Util</t>
  </si>
  <si>
    <t>=UtilRate*FinArea*EstProj</t>
  </si>
  <si>
    <t>LawnAnn</t>
  </si>
  <si>
    <t>=LawnMain*EstProj</t>
  </si>
  <si>
    <t>EstTaxes</t>
  </si>
  <si>
    <t>=PropTax/MonYr*EstProj</t>
  </si>
  <si>
    <t>Home Insurance</t>
  </si>
  <si>
    <t>EstHomeIns</t>
  </si>
  <si>
    <t>=EstSellP*EstIns*EstProj/MonYr</t>
  </si>
  <si>
    <t>HoldCost</t>
  </si>
  <si>
    <t>=LoanInt+Util+LawnAnn+EstTaxes+EstHomeIns</t>
  </si>
  <si>
    <t>(37040 used as reference variable for regression)</t>
  </si>
  <si>
    <t>(Mid used as reference variable for regression)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</si>
</sst>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z val="11"/>
      <color theme="1"/>
      <name val="Orbitron"/>
    </font>
    <font>
      <b/>
      <u/>
      <sz val="11"/>
      <color theme="1"/>
      <name val="Orbitron"/>
    </font>
    <font>
      <b/>
      <i/>
      <u/>
      <sz val="11"/>
      <color theme="1"/>
      <name val="Orbitron"/>
    </font>
    <font>
      <i/>
      <sz val="11"/>
      <color theme="1"/>
      <name val="Orbitron"/>
    </font>
    <font>
      <b/>
      <i/>
      <sz val="11"/>
      <color theme="1"/>
      <name val="Orbitron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44" fontId="0" fillId="0" borderId="0" xfId="1" applyFont="1"/>
    <xf numFmtId="9" fontId="0" fillId="0" borderId="0" xfId="0" applyNumberFormat="1"/>
    <xf numFmtId="10" fontId="0" fillId="0" borderId="0" xfId="0" applyNumberFormat="1"/>
    <xf numFmtId="0" fontId="3" fillId="0" borderId="0" xfId="0" applyFont="1"/>
    <xf numFmtId="0" fontId="0" fillId="0" borderId="1" xfId="0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0" xfId="1" applyNumberFormat="1" applyFont="1" applyAlignment="1">
      <alignment horizontal="right"/>
    </xf>
    <xf numFmtId="164" fontId="4" fillId="0" borderId="0" xfId="1" applyNumberFormat="1" applyFont="1"/>
    <xf numFmtId="164" fontId="4" fillId="0" borderId="0" xfId="0" applyNumberFormat="1" applyFont="1"/>
    <xf numFmtId="164" fontId="4" fillId="0" borderId="0" xfId="1" applyNumberFormat="1" applyFont="1" applyAlignment="1">
      <alignment horizontal="right"/>
    </xf>
    <xf numFmtId="0" fontId="8" fillId="0" borderId="0" xfId="0" applyFont="1"/>
    <xf numFmtId="164" fontId="4" fillId="0" borderId="0" xfId="1" applyNumberFormat="1" applyFont="1" applyFill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164" fontId="4" fillId="0" borderId="0" xfId="0" applyNumberFormat="1" applyFont="1" applyBorder="1"/>
    <xf numFmtId="0" fontId="4" fillId="0" borderId="0" xfId="0" applyFont="1" applyBorder="1"/>
    <xf numFmtId="0" fontId="4" fillId="0" borderId="6" xfId="0" applyFont="1" applyBorder="1" applyAlignment="1">
      <alignment horizontal="center"/>
    </xf>
    <xf numFmtId="164" fontId="4" fillId="2" borderId="0" xfId="0" applyNumberFormat="1" applyFont="1" applyFill="1" applyBorder="1"/>
    <xf numFmtId="164" fontId="4" fillId="0" borderId="6" xfId="1" applyNumberFormat="1" applyFont="1" applyBorder="1"/>
    <xf numFmtId="164" fontId="4" fillId="0" borderId="0" xfId="1" applyNumberFormat="1" applyFont="1" applyBorder="1"/>
    <xf numFmtId="0" fontId="4" fillId="0" borderId="6" xfId="0" applyFont="1" applyBorder="1"/>
    <xf numFmtId="0" fontId="4" fillId="0" borderId="7" xfId="0" applyFont="1" applyBorder="1"/>
    <xf numFmtId="164" fontId="4" fillId="3" borderId="8" xfId="1" applyNumberFormat="1" applyFont="1" applyFill="1" applyBorder="1"/>
    <xf numFmtId="0" fontId="4" fillId="0" borderId="8" xfId="0" applyFont="1" applyBorder="1"/>
    <xf numFmtId="0" fontId="4" fillId="0" borderId="9" xfId="0" applyFont="1" applyBorder="1"/>
    <xf numFmtId="0" fontId="5" fillId="0" borderId="4" xfId="0" applyFont="1" applyBorder="1" applyAlignment="1">
      <alignment horizontal="center"/>
    </xf>
    <xf numFmtId="0" fontId="9" fillId="0" borderId="0" xfId="0" applyFont="1" applyAlignment="1">
      <alignment horizontal="left"/>
    </xf>
    <xf numFmtId="164" fontId="7" fillId="0" borderId="0" xfId="1" applyNumberFormat="1" applyFont="1" applyFill="1"/>
    <xf numFmtId="0" fontId="0" fillId="0" borderId="0" xfId="0" quotePrefix="1"/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1114425</xdr:colOff>
      <xdr:row>3</xdr:row>
      <xdr:rowOff>174501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4425" cy="746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1114425</xdr:colOff>
      <xdr:row>3</xdr:row>
      <xdr:rowOff>174501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4425" cy="746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21</xdr:row>
      <xdr:rowOff>180975</xdr:rowOff>
    </xdr:from>
    <xdr:to>
      <xdr:col>1</xdr:col>
      <xdr:colOff>542926</xdr:colOff>
      <xdr:row>25</xdr:row>
      <xdr:rowOff>172682</xdr:rowOff>
    </xdr:to>
    <xdr:sp macro="" textlink="">
      <xdr:nvSpPr>
        <xdr:cNvPr id="2" name="Hexag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>
          <a:off x="342900" y="9896475"/>
          <a:ext cx="809626" cy="753707"/>
        </a:xfrm>
        <a:prstGeom prst="hex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Est Profit</a:t>
          </a:r>
        </a:p>
      </xdr:txBody>
    </xdr:sp>
    <xdr:clientData/>
  </xdr:twoCellAnchor>
  <xdr:twoCellAnchor>
    <xdr:from>
      <xdr:col>3</xdr:col>
      <xdr:colOff>47625</xdr:colOff>
      <xdr:row>17</xdr:row>
      <xdr:rowOff>66675</xdr:rowOff>
    </xdr:from>
    <xdr:to>
      <xdr:col>4</xdr:col>
      <xdr:colOff>361950</xdr:colOff>
      <xdr:row>21</xdr:row>
      <xdr:rowOff>13385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 bwMode="auto">
        <a:xfrm>
          <a:off x="1876425" y="9020175"/>
          <a:ext cx="923925" cy="70871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Est Total</a:t>
          </a:r>
          <a:r>
            <a:rPr lang="en-US" sz="1100" baseline="0"/>
            <a:t> Costs</a:t>
          </a:r>
          <a:endParaRPr lang="en-US" sz="1100"/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314325</xdr:colOff>
      <xdr:row>30</xdr:row>
      <xdr:rowOff>137210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 bwMode="auto">
        <a:xfrm>
          <a:off x="1828800" y="10858500"/>
          <a:ext cx="923925" cy="70871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/>
            <a:t>Est Revenue Pre-Tax</a:t>
          </a:r>
        </a:p>
      </xdr:txBody>
    </xdr:sp>
    <xdr:clientData/>
  </xdr:twoCellAnchor>
  <xdr:twoCellAnchor>
    <xdr:from>
      <xdr:col>4</xdr:col>
      <xdr:colOff>495300</xdr:colOff>
      <xdr:row>37</xdr:row>
      <xdr:rowOff>180975</xdr:rowOff>
    </xdr:from>
    <xdr:to>
      <xdr:col>6</xdr:col>
      <xdr:colOff>152400</xdr:colOff>
      <xdr:row>41</xdr:row>
      <xdr:rowOff>76200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 bwMode="auto">
        <a:xfrm>
          <a:off x="2933700" y="12944475"/>
          <a:ext cx="876300" cy="657225"/>
        </a:xfrm>
        <a:prstGeom prst="ellipse">
          <a:avLst/>
        </a:prstGeom>
        <a:solidFill>
          <a:schemeClr val="accent2">
            <a:alpha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900"/>
            <a:t>Eventual Selling Price</a:t>
          </a:r>
        </a:p>
      </xdr:txBody>
    </xdr:sp>
    <xdr:clientData/>
  </xdr:twoCellAnchor>
  <xdr:twoCellAnchor>
    <xdr:from>
      <xdr:col>5</xdr:col>
      <xdr:colOff>361950</xdr:colOff>
      <xdr:row>46</xdr:row>
      <xdr:rowOff>38100</xdr:rowOff>
    </xdr:from>
    <xdr:to>
      <xdr:col>7</xdr:col>
      <xdr:colOff>9525</xdr:colOff>
      <xdr:row>49</xdr:row>
      <xdr:rowOff>171450</xdr:rowOff>
    </xdr:to>
    <xdr:sp macro="" textlink="">
      <xdr:nvSpPr>
        <xdr:cNvPr id="6" name="Flowchart: Merg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3409950" y="14516100"/>
          <a:ext cx="866775" cy="704850"/>
        </a:xfrm>
        <a:prstGeom prst="flowChartMerg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Mult. Parameters</a:t>
          </a:r>
        </a:p>
      </xdr:txBody>
    </xdr:sp>
    <xdr:clientData/>
  </xdr:twoCellAnchor>
  <xdr:twoCellAnchor>
    <xdr:from>
      <xdr:col>6</xdr:col>
      <xdr:colOff>400050</xdr:colOff>
      <xdr:row>41</xdr:row>
      <xdr:rowOff>161925</xdr:rowOff>
    </xdr:from>
    <xdr:to>
      <xdr:col>8</xdr:col>
      <xdr:colOff>47625</xdr:colOff>
      <xdr:row>45</xdr:row>
      <xdr:rowOff>104775</xdr:rowOff>
    </xdr:to>
    <xdr:sp macro="" textlink="">
      <xdr:nvSpPr>
        <xdr:cNvPr id="7" name="Flowchart: Merg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 bwMode="auto">
        <a:xfrm>
          <a:off x="4057650" y="13687425"/>
          <a:ext cx="866775" cy="704850"/>
        </a:xfrm>
        <a:prstGeom prst="flowChartMerg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Square</a:t>
          </a:r>
          <a:r>
            <a:rPr lang="en-US" sz="1100" baseline="0"/>
            <a:t> Feet</a:t>
          </a:r>
          <a:endParaRPr lang="en-US" sz="1100"/>
        </a:p>
      </xdr:txBody>
    </xdr:sp>
    <xdr:clientData/>
  </xdr:twoCellAnchor>
  <xdr:twoCellAnchor>
    <xdr:from>
      <xdr:col>6</xdr:col>
      <xdr:colOff>523875</xdr:colOff>
      <xdr:row>37</xdr:row>
      <xdr:rowOff>57150</xdr:rowOff>
    </xdr:from>
    <xdr:to>
      <xdr:col>8</xdr:col>
      <xdr:colOff>228600</xdr:colOff>
      <xdr:row>41</xdr:row>
      <xdr:rowOff>3860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4181475" y="12820650"/>
          <a:ext cx="923925" cy="70871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Rehab Costs</a:t>
          </a:r>
        </a:p>
      </xdr:txBody>
    </xdr:sp>
    <xdr:clientData/>
  </xdr:twoCellAnchor>
  <xdr:twoCellAnchor>
    <xdr:from>
      <xdr:col>11</xdr:col>
      <xdr:colOff>209550</xdr:colOff>
      <xdr:row>41</xdr:row>
      <xdr:rowOff>104775</xdr:rowOff>
    </xdr:from>
    <xdr:to>
      <xdr:col>12</xdr:col>
      <xdr:colOff>466725</xdr:colOff>
      <xdr:row>45</xdr:row>
      <xdr:rowOff>47625</xdr:rowOff>
    </xdr:to>
    <xdr:sp macro="" textlink="">
      <xdr:nvSpPr>
        <xdr:cNvPr id="9" name="Flowchart: Merg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 bwMode="auto">
        <a:xfrm>
          <a:off x="6915150" y="13630275"/>
          <a:ext cx="866775" cy="704850"/>
        </a:xfrm>
        <a:prstGeom prst="flowChartMerg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800"/>
            <a:t>$22/SF</a:t>
          </a:r>
        </a:p>
      </xdr:txBody>
    </xdr:sp>
    <xdr:clientData/>
  </xdr:twoCellAnchor>
  <xdr:twoCellAnchor>
    <xdr:from>
      <xdr:col>8</xdr:col>
      <xdr:colOff>200025</xdr:colOff>
      <xdr:row>30</xdr:row>
      <xdr:rowOff>28575</xdr:rowOff>
    </xdr:from>
    <xdr:to>
      <xdr:col>9</xdr:col>
      <xdr:colOff>514350</xdr:colOff>
      <xdr:row>33</xdr:row>
      <xdr:rowOff>165785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 bwMode="auto">
        <a:xfrm>
          <a:off x="5076825" y="11458575"/>
          <a:ext cx="923925" cy="70871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Hold Costs</a:t>
          </a:r>
        </a:p>
      </xdr:txBody>
    </xdr:sp>
    <xdr:clientData/>
  </xdr:twoCellAnchor>
  <xdr:twoCellAnchor>
    <xdr:from>
      <xdr:col>14</xdr:col>
      <xdr:colOff>276225</xdr:colOff>
      <xdr:row>34</xdr:row>
      <xdr:rowOff>76200</xdr:rowOff>
    </xdr:from>
    <xdr:to>
      <xdr:col>15</xdr:col>
      <xdr:colOff>590550</xdr:colOff>
      <xdr:row>38</xdr:row>
      <xdr:rowOff>22910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 bwMode="auto">
        <a:xfrm>
          <a:off x="8810625" y="12268200"/>
          <a:ext cx="923925" cy="70871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Project Time</a:t>
          </a:r>
        </a:p>
      </xdr:txBody>
    </xdr:sp>
    <xdr:clientData/>
  </xdr:twoCellAnchor>
  <xdr:twoCellAnchor>
    <xdr:from>
      <xdr:col>17</xdr:col>
      <xdr:colOff>19050</xdr:colOff>
      <xdr:row>35</xdr:row>
      <xdr:rowOff>133350</xdr:rowOff>
    </xdr:from>
    <xdr:to>
      <xdr:col>18</xdr:col>
      <xdr:colOff>276225</xdr:colOff>
      <xdr:row>39</xdr:row>
      <xdr:rowOff>76200</xdr:rowOff>
    </xdr:to>
    <xdr:sp macro="" textlink="">
      <xdr:nvSpPr>
        <xdr:cNvPr id="14" name="Flowchart: Merg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10382250" y="12515850"/>
          <a:ext cx="866775" cy="704850"/>
        </a:xfrm>
        <a:prstGeom prst="flowChartMerg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800"/>
            <a:t>Divisor Factor 10</a:t>
          </a:r>
        </a:p>
      </xdr:txBody>
    </xdr:sp>
    <xdr:clientData/>
  </xdr:twoCellAnchor>
  <xdr:twoCellAnchor>
    <xdr:from>
      <xdr:col>15</xdr:col>
      <xdr:colOff>533400</xdr:colOff>
      <xdr:row>30</xdr:row>
      <xdr:rowOff>133350</xdr:rowOff>
    </xdr:from>
    <xdr:to>
      <xdr:col>17</xdr:col>
      <xdr:colOff>219075</xdr:colOff>
      <xdr:row>34</xdr:row>
      <xdr:rowOff>76200</xdr:rowOff>
    </xdr:to>
    <xdr:sp macro="" textlink="">
      <xdr:nvSpPr>
        <xdr:cNvPr id="15" name="Flowchart: Merg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 bwMode="auto">
        <a:xfrm>
          <a:off x="9677400" y="11563350"/>
          <a:ext cx="904875" cy="704850"/>
        </a:xfrm>
        <a:prstGeom prst="flowChartMerg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800"/>
            <a:t>2.5 Mo Mkt/sell</a:t>
          </a:r>
        </a:p>
      </xdr:txBody>
    </xdr:sp>
    <xdr:clientData/>
  </xdr:twoCellAnchor>
  <xdr:twoCellAnchor>
    <xdr:from>
      <xdr:col>1</xdr:col>
      <xdr:colOff>354499</xdr:colOff>
      <xdr:row>25</xdr:row>
      <xdr:rowOff>172682</xdr:rowOff>
    </xdr:from>
    <xdr:to>
      <xdr:col>3</xdr:col>
      <xdr:colOff>135306</xdr:colOff>
      <xdr:row>27</xdr:row>
      <xdr:rowOff>103788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4" idx="1"/>
          <a:endCxn id="2" idx="1"/>
        </xdr:cNvCxnSpPr>
      </xdr:nvCxnSpPr>
      <xdr:spPr>
        <a:xfrm flipH="1" flipV="1">
          <a:off x="964099" y="10650182"/>
          <a:ext cx="1000007" cy="3121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354499</xdr:colOff>
      <xdr:row>20</xdr:row>
      <xdr:rowOff>100097</xdr:rowOff>
    </xdr:from>
    <xdr:to>
      <xdr:col>3</xdr:col>
      <xdr:colOff>182931</xdr:colOff>
      <xdr:row>21</xdr:row>
      <xdr:rowOff>180975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>
          <a:stCxn id="3" idx="3"/>
          <a:endCxn id="2" idx="5"/>
        </xdr:cNvCxnSpPr>
      </xdr:nvCxnSpPr>
      <xdr:spPr>
        <a:xfrm flipH="1">
          <a:off x="964099" y="9625097"/>
          <a:ext cx="1047632" cy="2713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179019</xdr:colOff>
      <xdr:row>30</xdr:row>
      <xdr:rowOff>33422</xdr:rowOff>
    </xdr:from>
    <xdr:to>
      <xdr:col>4</xdr:col>
      <xdr:colOff>495300</xdr:colOff>
      <xdr:row>39</xdr:row>
      <xdr:rowOff>128588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>
          <a:stCxn id="5" idx="2"/>
          <a:endCxn id="4" idx="5"/>
        </xdr:cNvCxnSpPr>
      </xdr:nvCxnSpPr>
      <xdr:spPr>
        <a:xfrm flipH="1" flipV="1">
          <a:off x="2617419" y="11463422"/>
          <a:ext cx="316281" cy="1809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41</xdr:row>
      <xdr:rowOff>76200</xdr:rowOff>
    </xdr:from>
    <xdr:to>
      <xdr:col>6</xdr:col>
      <xdr:colOff>185738</xdr:colOff>
      <xdr:row>46</xdr:row>
      <xdr:rowOff>38100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>
          <a:stCxn id="6" idx="0"/>
          <a:endCxn id="5" idx="4"/>
        </xdr:cNvCxnSpPr>
      </xdr:nvCxnSpPr>
      <xdr:spPr>
        <a:xfrm flipH="1" flipV="1">
          <a:off x="3371850" y="13601700"/>
          <a:ext cx="471488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49581</xdr:colOff>
      <xdr:row>40</xdr:row>
      <xdr:rowOff>90572</xdr:rowOff>
    </xdr:from>
    <xdr:to>
      <xdr:col>7</xdr:col>
      <xdr:colOff>223838</xdr:colOff>
      <xdr:row>41</xdr:row>
      <xdr:rowOff>161925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>
          <a:stCxn id="7" idx="0"/>
          <a:endCxn id="8" idx="3"/>
        </xdr:cNvCxnSpPr>
      </xdr:nvCxnSpPr>
      <xdr:spPr>
        <a:xfrm flipH="1" flipV="1">
          <a:off x="4316781" y="13425572"/>
          <a:ext cx="174257" cy="261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33338</xdr:colOff>
      <xdr:row>38</xdr:row>
      <xdr:rowOff>22910</xdr:rowOff>
    </xdr:from>
    <xdr:to>
      <xdr:col>15</xdr:col>
      <xdr:colOff>128588</xdr:colOff>
      <xdr:row>41</xdr:row>
      <xdr:rowOff>104775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9" idx="0"/>
          <a:endCxn id="13" idx="4"/>
        </xdr:cNvCxnSpPr>
      </xdr:nvCxnSpPr>
      <xdr:spPr>
        <a:xfrm flipV="1">
          <a:off x="7348538" y="12976910"/>
          <a:ext cx="1924050" cy="653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39</xdr:row>
      <xdr:rowOff>30505</xdr:rowOff>
    </xdr:from>
    <xdr:to>
      <xdr:col>11</xdr:col>
      <xdr:colOff>426244</xdr:colOff>
      <xdr:row>43</xdr:row>
      <xdr:rowOff>76200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>
          <a:stCxn id="9" idx="1"/>
          <a:endCxn id="8" idx="6"/>
        </xdr:cNvCxnSpPr>
      </xdr:nvCxnSpPr>
      <xdr:spPr>
        <a:xfrm flipH="1" flipV="1">
          <a:off x="5105400" y="13175005"/>
          <a:ext cx="2026444" cy="8076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590550</xdr:colOff>
      <xdr:row>32</xdr:row>
      <xdr:rowOff>104775</xdr:rowOff>
    </xdr:from>
    <xdr:to>
      <xdr:col>16</xdr:col>
      <xdr:colOff>150019</xdr:colOff>
      <xdr:row>36</xdr:row>
      <xdr:rowOff>49555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stCxn id="15" idx="1"/>
          <a:endCxn id="13" idx="6"/>
        </xdr:cNvCxnSpPr>
      </xdr:nvCxnSpPr>
      <xdr:spPr>
        <a:xfrm flipH="1">
          <a:off x="9734550" y="11915775"/>
          <a:ext cx="169069" cy="706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455244</xdr:colOff>
      <xdr:row>37</xdr:row>
      <xdr:rowOff>104775</xdr:rowOff>
    </xdr:from>
    <xdr:to>
      <xdr:col>17</xdr:col>
      <xdr:colOff>235744</xdr:colOff>
      <xdr:row>37</xdr:row>
      <xdr:rowOff>109622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>
          <a:stCxn id="14" idx="1"/>
          <a:endCxn id="13" idx="5"/>
        </xdr:cNvCxnSpPr>
      </xdr:nvCxnSpPr>
      <xdr:spPr>
        <a:xfrm flipH="1">
          <a:off x="9599244" y="12868275"/>
          <a:ext cx="999700" cy="48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514350</xdr:colOff>
      <xdr:row>29</xdr:row>
      <xdr:rowOff>133350</xdr:rowOff>
    </xdr:from>
    <xdr:to>
      <xdr:col>15</xdr:col>
      <xdr:colOff>161925</xdr:colOff>
      <xdr:row>33</xdr:row>
      <xdr:rowOff>76200</xdr:rowOff>
    </xdr:to>
    <xdr:sp macro="" textlink="">
      <xdr:nvSpPr>
        <xdr:cNvPr id="59" name="Flowchart: Merge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 bwMode="auto">
        <a:xfrm>
          <a:off x="8439150" y="11372850"/>
          <a:ext cx="866775" cy="704850"/>
        </a:xfrm>
        <a:prstGeom prst="flowChartMerg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800"/>
            <a:t>Lawn $150</a:t>
          </a:r>
          <a:r>
            <a:rPr lang="en-US" sz="800" baseline="0"/>
            <a:t>/MO</a:t>
          </a:r>
          <a:endParaRPr lang="en-US" sz="1100"/>
        </a:p>
      </xdr:txBody>
    </xdr:sp>
    <xdr:clientData/>
  </xdr:twoCellAnchor>
  <xdr:twoCellAnchor>
    <xdr:from>
      <xdr:col>6</xdr:col>
      <xdr:colOff>24069</xdr:colOff>
      <xdr:row>40</xdr:row>
      <xdr:rowOff>170452</xdr:rowOff>
    </xdr:from>
    <xdr:to>
      <xdr:col>7</xdr:col>
      <xdr:colOff>7144</xdr:colOff>
      <xdr:row>43</xdr:row>
      <xdr:rowOff>133350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CxnSpPr>
          <a:stCxn id="7" idx="1"/>
          <a:endCxn id="5" idx="5"/>
        </xdr:cNvCxnSpPr>
      </xdr:nvCxnSpPr>
      <xdr:spPr>
        <a:xfrm flipH="1" flipV="1">
          <a:off x="3681669" y="13505452"/>
          <a:ext cx="592675" cy="5343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514350</xdr:colOff>
      <xdr:row>32</xdr:row>
      <xdr:rowOff>1930</xdr:rowOff>
    </xdr:from>
    <xdr:to>
      <xdr:col>14</xdr:col>
      <xdr:colOff>276225</xdr:colOff>
      <xdr:row>36</xdr:row>
      <xdr:rowOff>49555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CxnSpPr>
          <a:stCxn id="13" idx="2"/>
          <a:endCxn id="12" idx="6"/>
        </xdr:cNvCxnSpPr>
      </xdr:nvCxnSpPr>
      <xdr:spPr>
        <a:xfrm flipH="1" flipV="1">
          <a:off x="6000750" y="11812930"/>
          <a:ext cx="2809875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379044</xdr:colOff>
      <xdr:row>30</xdr:row>
      <xdr:rowOff>132363</xdr:rowOff>
    </xdr:from>
    <xdr:to>
      <xdr:col>14</xdr:col>
      <xdr:colOff>121444</xdr:colOff>
      <xdr:row>31</xdr:row>
      <xdr:rowOff>104775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CxnSpPr>
          <a:stCxn id="59" idx="1"/>
          <a:endCxn id="12" idx="7"/>
        </xdr:cNvCxnSpPr>
      </xdr:nvCxnSpPr>
      <xdr:spPr>
        <a:xfrm flipH="1" flipV="1">
          <a:off x="5865444" y="11562363"/>
          <a:ext cx="2790400" cy="1629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24069</xdr:colOff>
      <xdr:row>33</xdr:row>
      <xdr:rowOff>61997</xdr:rowOff>
    </xdr:from>
    <xdr:to>
      <xdr:col>8</xdr:col>
      <xdr:colOff>335331</xdr:colOff>
      <xdr:row>38</xdr:row>
      <xdr:rowOff>86723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CxnSpPr>
          <a:stCxn id="5" idx="7"/>
          <a:endCxn id="12" idx="3"/>
        </xdr:cNvCxnSpPr>
      </xdr:nvCxnSpPr>
      <xdr:spPr>
        <a:xfrm flipV="1">
          <a:off x="3681669" y="12063497"/>
          <a:ext cx="1530462" cy="9772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466725</xdr:colOff>
      <xdr:row>24</xdr:row>
      <xdr:rowOff>76200</xdr:rowOff>
    </xdr:from>
    <xdr:to>
      <xdr:col>17</xdr:col>
      <xdr:colOff>114300</xdr:colOff>
      <xdr:row>28</xdr:row>
      <xdr:rowOff>19050</xdr:rowOff>
    </xdr:to>
    <xdr:sp macro="" textlink="">
      <xdr:nvSpPr>
        <xdr:cNvPr id="131" name="Flowchart: Merge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/>
      </xdr:nvSpPr>
      <xdr:spPr bwMode="auto">
        <a:xfrm>
          <a:off x="9610725" y="4648200"/>
          <a:ext cx="866775" cy="704850"/>
        </a:xfrm>
        <a:prstGeom prst="flowChartMerg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800"/>
            <a:t>Insurance .005</a:t>
          </a:r>
        </a:p>
      </xdr:txBody>
    </xdr:sp>
    <xdr:clientData/>
  </xdr:twoCellAnchor>
  <xdr:twoCellAnchor>
    <xdr:from>
      <xdr:col>9</xdr:col>
      <xdr:colOff>379044</xdr:colOff>
      <xdr:row>28</xdr:row>
      <xdr:rowOff>19050</xdr:rowOff>
    </xdr:from>
    <xdr:to>
      <xdr:col>16</xdr:col>
      <xdr:colOff>290513</xdr:colOff>
      <xdr:row>30</xdr:row>
      <xdr:rowOff>132363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CxnSpPr>
          <a:stCxn id="131" idx="2"/>
          <a:endCxn id="12" idx="7"/>
        </xdr:cNvCxnSpPr>
      </xdr:nvCxnSpPr>
      <xdr:spPr>
        <a:xfrm flipH="1">
          <a:off x="5865444" y="5353050"/>
          <a:ext cx="4178669" cy="494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36</xdr:row>
      <xdr:rowOff>19050</xdr:rowOff>
    </xdr:from>
    <xdr:to>
      <xdr:col>12</xdr:col>
      <xdr:colOff>495300</xdr:colOff>
      <xdr:row>39</xdr:row>
      <xdr:rowOff>152400</xdr:rowOff>
    </xdr:to>
    <xdr:sp macro="" textlink="">
      <xdr:nvSpPr>
        <xdr:cNvPr id="146" name="Flowchart: Merge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/>
      </xdr:nvSpPr>
      <xdr:spPr bwMode="auto">
        <a:xfrm>
          <a:off x="6905625" y="12592050"/>
          <a:ext cx="904875" cy="704850"/>
        </a:xfrm>
        <a:prstGeom prst="flowChartMerg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800"/>
            <a:t>Months in Yr 12</a:t>
          </a:r>
        </a:p>
      </xdr:txBody>
    </xdr:sp>
    <xdr:clientData/>
  </xdr:twoCellAnchor>
  <xdr:twoCellAnchor>
    <xdr:from>
      <xdr:col>9</xdr:col>
      <xdr:colOff>379044</xdr:colOff>
      <xdr:row>33</xdr:row>
      <xdr:rowOff>61997</xdr:rowOff>
    </xdr:from>
    <xdr:to>
      <xdr:col>12</xdr:col>
      <xdr:colOff>42863</xdr:colOff>
      <xdr:row>36</xdr:row>
      <xdr:rowOff>19050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CxnSpPr>
          <a:stCxn id="146" idx="0"/>
          <a:endCxn id="12" idx="5"/>
        </xdr:cNvCxnSpPr>
      </xdr:nvCxnSpPr>
      <xdr:spPr>
        <a:xfrm flipH="1" flipV="1">
          <a:off x="5865444" y="12063497"/>
          <a:ext cx="1492619" cy="5285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24</xdr:row>
      <xdr:rowOff>123825</xdr:rowOff>
    </xdr:from>
    <xdr:to>
      <xdr:col>13</xdr:col>
      <xdr:colOff>400050</xdr:colOff>
      <xdr:row>28</xdr:row>
      <xdr:rowOff>66675</xdr:rowOff>
    </xdr:to>
    <xdr:sp macro="" textlink="">
      <xdr:nvSpPr>
        <xdr:cNvPr id="152" name="Flowchart: Merge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 bwMode="auto">
        <a:xfrm>
          <a:off x="7458075" y="4695825"/>
          <a:ext cx="866775" cy="704850"/>
        </a:xfrm>
        <a:prstGeom prst="flowChartMerg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800"/>
            <a:t>Est Taxes</a:t>
          </a:r>
        </a:p>
      </xdr:txBody>
    </xdr:sp>
    <xdr:clientData/>
  </xdr:twoCellAnchor>
  <xdr:twoCellAnchor>
    <xdr:from>
      <xdr:col>9</xdr:col>
      <xdr:colOff>379044</xdr:colOff>
      <xdr:row>28</xdr:row>
      <xdr:rowOff>66675</xdr:rowOff>
    </xdr:from>
    <xdr:to>
      <xdr:col>12</xdr:col>
      <xdr:colOff>576263</xdr:colOff>
      <xdr:row>30</xdr:row>
      <xdr:rowOff>132363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CxnSpPr>
          <a:stCxn id="152" idx="2"/>
          <a:endCxn id="12" idx="7"/>
        </xdr:cNvCxnSpPr>
      </xdr:nvCxnSpPr>
      <xdr:spPr>
        <a:xfrm flipH="1">
          <a:off x="5865444" y="5400675"/>
          <a:ext cx="2026019" cy="4466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509588</xdr:colOff>
      <xdr:row>21</xdr:row>
      <xdr:rowOff>13385</xdr:rowOff>
    </xdr:from>
    <xdr:to>
      <xdr:col>7</xdr:col>
      <xdr:colOff>49581</xdr:colOff>
      <xdr:row>37</xdr:row>
      <xdr:rowOff>160938</xdr:rowOff>
    </xdr:to>
    <xdr:cxnSp macro="">
      <xdr:nvCxnSpPr>
        <xdr:cNvPr id="156" name="Straight Arrow Connector 155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CxnSpPr>
          <a:stCxn id="8" idx="1"/>
          <a:endCxn id="3" idx="4"/>
        </xdr:cNvCxnSpPr>
      </xdr:nvCxnSpPr>
      <xdr:spPr>
        <a:xfrm flipH="1" flipV="1">
          <a:off x="2338388" y="9728885"/>
          <a:ext cx="1978393" cy="31955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226644</xdr:colOff>
      <xdr:row>20</xdr:row>
      <xdr:rowOff>100097</xdr:rowOff>
    </xdr:from>
    <xdr:to>
      <xdr:col>8</xdr:col>
      <xdr:colOff>200025</xdr:colOff>
      <xdr:row>32</xdr:row>
      <xdr:rowOff>1930</xdr:rowOff>
    </xdr:to>
    <xdr:cxnSp macro="">
      <xdr:nvCxnSpPr>
        <xdr:cNvPr id="157" name="Straight Arrow Connector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CxnSpPr>
          <a:stCxn id="12" idx="2"/>
          <a:endCxn id="3" idx="5"/>
        </xdr:cNvCxnSpPr>
      </xdr:nvCxnSpPr>
      <xdr:spPr>
        <a:xfrm flipH="1" flipV="1">
          <a:off x="2665044" y="9625097"/>
          <a:ext cx="2411781" cy="21878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16</xdr:row>
      <xdr:rowOff>171450</xdr:rowOff>
    </xdr:from>
    <xdr:to>
      <xdr:col>15</xdr:col>
      <xdr:colOff>0</xdr:colOff>
      <xdr:row>20</xdr:row>
      <xdr:rowOff>118160</xdr:rowOff>
    </xdr:to>
    <xdr:sp macro="" textlink="">
      <xdr:nvSpPr>
        <xdr:cNvPr id="190" name="Oval 189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/>
      </xdr:nvSpPr>
      <xdr:spPr bwMode="auto">
        <a:xfrm>
          <a:off x="8220075" y="3219450"/>
          <a:ext cx="923925" cy="70871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Est Buy Cost</a:t>
          </a:r>
        </a:p>
      </xdr:txBody>
    </xdr:sp>
    <xdr:clientData/>
  </xdr:twoCellAnchor>
  <xdr:twoCellAnchor>
    <xdr:from>
      <xdr:col>15</xdr:col>
      <xdr:colOff>381000</xdr:colOff>
      <xdr:row>16</xdr:row>
      <xdr:rowOff>161925</xdr:rowOff>
    </xdr:from>
    <xdr:to>
      <xdr:col>17</xdr:col>
      <xdr:colOff>28575</xdr:colOff>
      <xdr:row>20</xdr:row>
      <xdr:rowOff>104775</xdr:rowOff>
    </xdr:to>
    <xdr:sp macro="" textlink="">
      <xdr:nvSpPr>
        <xdr:cNvPr id="197" name="Flowchart: Merge 196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/>
      </xdr:nvSpPr>
      <xdr:spPr bwMode="auto">
        <a:xfrm>
          <a:off x="9525000" y="3209925"/>
          <a:ext cx="866775" cy="704850"/>
        </a:xfrm>
        <a:prstGeom prst="flowChartMerg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800"/>
            <a:t>3%</a:t>
          </a:r>
        </a:p>
      </xdr:txBody>
    </xdr:sp>
    <xdr:clientData/>
  </xdr:twoCellAnchor>
  <xdr:twoCellAnchor>
    <xdr:from>
      <xdr:col>14</xdr:col>
      <xdr:colOff>474294</xdr:colOff>
      <xdr:row>18</xdr:row>
      <xdr:rowOff>133350</xdr:rowOff>
    </xdr:from>
    <xdr:to>
      <xdr:col>15</xdr:col>
      <xdr:colOff>597694</xdr:colOff>
      <xdr:row>20</xdr:row>
      <xdr:rowOff>14372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CxnSpPr>
          <a:stCxn id="197" idx="1"/>
          <a:endCxn id="190" idx="5"/>
        </xdr:cNvCxnSpPr>
      </xdr:nvCxnSpPr>
      <xdr:spPr>
        <a:xfrm flipH="1">
          <a:off x="9008694" y="3562350"/>
          <a:ext cx="733000" cy="2620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52388</xdr:colOff>
      <xdr:row>20</xdr:row>
      <xdr:rowOff>118160</xdr:rowOff>
    </xdr:from>
    <xdr:to>
      <xdr:col>14</xdr:col>
      <xdr:colOff>147638</xdr:colOff>
      <xdr:row>30</xdr:row>
      <xdr:rowOff>28575</xdr:rowOff>
    </xdr:to>
    <xdr:cxnSp macro="">
      <xdr:nvCxnSpPr>
        <xdr:cNvPr id="208" name="Straight Arrow Connector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CxnSpPr>
          <a:stCxn id="12" idx="0"/>
          <a:endCxn id="190" idx="4"/>
        </xdr:cNvCxnSpPr>
      </xdr:nvCxnSpPr>
      <xdr:spPr>
        <a:xfrm flipV="1">
          <a:off x="5538788" y="3928160"/>
          <a:ext cx="3143250" cy="18154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419100</xdr:colOff>
      <xdr:row>9</xdr:row>
      <xdr:rowOff>19050</xdr:rowOff>
    </xdr:from>
    <xdr:to>
      <xdr:col>17</xdr:col>
      <xdr:colOff>76200</xdr:colOff>
      <xdr:row>13</xdr:row>
      <xdr:rowOff>33255</xdr:rowOff>
    </xdr:to>
    <xdr:sp macro="" textlink="">
      <xdr:nvSpPr>
        <xdr:cNvPr id="211" name="Rectangle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/>
      </xdr:nvSpPr>
      <xdr:spPr bwMode="auto">
        <a:xfrm>
          <a:off x="9563100" y="1733550"/>
          <a:ext cx="876300" cy="77620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Max Offer</a:t>
          </a:r>
        </a:p>
      </xdr:txBody>
    </xdr:sp>
    <xdr:clientData/>
  </xdr:twoCellAnchor>
  <xdr:twoCellAnchor>
    <xdr:from>
      <xdr:col>14</xdr:col>
      <xdr:colOff>474294</xdr:colOff>
      <xdr:row>11</xdr:row>
      <xdr:rowOff>26153</xdr:rowOff>
    </xdr:from>
    <xdr:to>
      <xdr:col>15</xdr:col>
      <xdr:colOff>419100</xdr:colOff>
      <xdr:row>17</xdr:row>
      <xdr:rowOff>84738</xdr:rowOff>
    </xdr:to>
    <xdr:cxnSp macro="">
      <xdr:nvCxnSpPr>
        <xdr:cNvPr id="212" name="Straight Arrow Connector 211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CxnSpPr>
          <a:stCxn id="211" idx="1"/>
          <a:endCxn id="190" idx="7"/>
        </xdr:cNvCxnSpPr>
      </xdr:nvCxnSpPr>
      <xdr:spPr>
        <a:xfrm flipH="1">
          <a:off x="9008694" y="2121653"/>
          <a:ext cx="554406" cy="12015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36</xdr:row>
      <xdr:rowOff>38100</xdr:rowOff>
    </xdr:from>
    <xdr:to>
      <xdr:col>10</xdr:col>
      <xdr:colOff>523875</xdr:colOff>
      <xdr:row>39</xdr:row>
      <xdr:rowOff>171450</xdr:rowOff>
    </xdr:to>
    <xdr:sp macro="" textlink="">
      <xdr:nvSpPr>
        <xdr:cNvPr id="223" name="Flowchart: Merge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/>
      </xdr:nvSpPr>
      <xdr:spPr bwMode="auto">
        <a:xfrm>
          <a:off x="5753100" y="12611100"/>
          <a:ext cx="866775" cy="704850"/>
        </a:xfrm>
        <a:prstGeom prst="flowChartMerg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800"/>
            <a:t>Util $150</a:t>
          </a:r>
          <a:r>
            <a:rPr lang="en-US" sz="800" baseline="0"/>
            <a:t>/MO</a:t>
          </a:r>
          <a:endParaRPr lang="en-US" sz="1100"/>
        </a:p>
      </xdr:txBody>
    </xdr:sp>
    <xdr:clientData/>
  </xdr:twoCellAnchor>
  <xdr:twoCellAnchor>
    <xdr:from>
      <xdr:col>9</xdr:col>
      <xdr:colOff>52388</xdr:colOff>
      <xdr:row>33</xdr:row>
      <xdr:rowOff>165785</xdr:rowOff>
    </xdr:from>
    <xdr:to>
      <xdr:col>10</xdr:col>
      <xdr:colOff>90488</xdr:colOff>
      <xdr:row>36</xdr:row>
      <xdr:rowOff>38100</xdr:rowOff>
    </xdr:to>
    <xdr:cxnSp macro="">
      <xdr:nvCxnSpPr>
        <xdr:cNvPr id="224" name="Straight Arrow Connector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CxnSpPr>
          <a:stCxn id="223" idx="0"/>
          <a:endCxn id="12" idx="4"/>
        </xdr:cNvCxnSpPr>
      </xdr:nvCxnSpPr>
      <xdr:spPr>
        <a:xfrm flipH="1" flipV="1">
          <a:off x="5538788" y="12167285"/>
          <a:ext cx="647700" cy="443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9</xdr:row>
      <xdr:rowOff>180975</xdr:rowOff>
    </xdr:from>
    <xdr:to>
      <xdr:col>9</xdr:col>
      <xdr:colOff>542925</xdr:colOff>
      <xdr:row>13</xdr:row>
      <xdr:rowOff>127685</xdr:rowOff>
    </xdr:to>
    <xdr:sp macro="" textlink="">
      <xdr:nvSpPr>
        <xdr:cNvPr id="227" name="Oval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/>
      </xdr:nvSpPr>
      <xdr:spPr bwMode="auto">
        <a:xfrm>
          <a:off x="5105400" y="1895475"/>
          <a:ext cx="923925" cy="70871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Money Costs</a:t>
          </a:r>
        </a:p>
      </xdr:txBody>
    </xdr:sp>
    <xdr:clientData/>
  </xdr:twoCellAnchor>
  <xdr:twoCellAnchor>
    <xdr:from>
      <xdr:col>9</xdr:col>
      <xdr:colOff>542925</xdr:colOff>
      <xdr:row>11</xdr:row>
      <xdr:rowOff>26153</xdr:rowOff>
    </xdr:from>
    <xdr:to>
      <xdr:col>15</xdr:col>
      <xdr:colOff>419100</xdr:colOff>
      <xdr:row>11</xdr:row>
      <xdr:rowOff>154330</xdr:rowOff>
    </xdr:to>
    <xdr:cxnSp macro="">
      <xdr:nvCxnSpPr>
        <xdr:cNvPr id="229" name="Straight Arrow Connector 228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CxnSpPr>
          <a:stCxn id="211" idx="1"/>
          <a:endCxn id="227" idx="6"/>
        </xdr:cNvCxnSpPr>
      </xdr:nvCxnSpPr>
      <xdr:spPr>
        <a:xfrm flipH="1">
          <a:off x="6029325" y="2121653"/>
          <a:ext cx="3533775" cy="1281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49581</xdr:colOff>
      <xdr:row>13</xdr:row>
      <xdr:rowOff>23897</xdr:rowOff>
    </xdr:from>
    <xdr:to>
      <xdr:col>8</xdr:col>
      <xdr:colOff>363906</xdr:colOff>
      <xdr:row>37</xdr:row>
      <xdr:rowOff>160938</xdr:rowOff>
    </xdr:to>
    <xdr:cxnSp macro="">
      <xdr:nvCxnSpPr>
        <xdr:cNvPr id="235" name="Straight Arrow Connector 234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CxnSpPr>
          <a:stCxn id="8" idx="1"/>
          <a:endCxn id="227" idx="3"/>
        </xdr:cNvCxnSpPr>
      </xdr:nvCxnSpPr>
      <xdr:spPr>
        <a:xfrm flipV="1">
          <a:off x="4316781" y="2500397"/>
          <a:ext cx="923925" cy="47090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407619</xdr:colOff>
      <xdr:row>13</xdr:row>
      <xdr:rowOff>23897</xdr:rowOff>
    </xdr:from>
    <xdr:to>
      <xdr:col>13</xdr:col>
      <xdr:colOff>430581</xdr:colOff>
      <xdr:row>17</xdr:row>
      <xdr:rowOff>84738</xdr:rowOff>
    </xdr:to>
    <xdr:cxnSp macro="">
      <xdr:nvCxnSpPr>
        <xdr:cNvPr id="238" name="Straight Arrow Connector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CxnSpPr>
          <a:stCxn id="190" idx="1"/>
          <a:endCxn id="227" idx="5"/>
        </xdr:cNvCxnSpPr>
      </xdr:nvCxnSpPr>
      <xdr:spPr>
        <a:xfrm flipH="1" flipV="1">
          <a:off x="5894019" y="2500397"/>
          <a:ext cx="2461362" cy="8228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238125</xdr:colOff>
      <xdr:row>5</xdr:row>
      <xdr:rowOff>38100</xdr:rowOff>
    </xdr:from>
    <xdr:to>
      <xdr:col>15</xdr:col>
      <xdr:colOff>495300</xdr:colOff>
      <xdr:row>8</xdr:row>
      <xdr:rowOff>171450</xdr:rowOff>
    </xdr:to>
    <xdr:sp macro="" textlink="">
      <xdr:nvSpPr>
        <xdr:cNvPr id="241" name="Flowchart: Merge 240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/>
      </xdr:nvSpPr>
      <xdr:spPr bwMode="auto">
        <a:xfrm>
          <a:off x="8772525" y="990600"/>
          <a:ext cx="866775" cy="704850"/>
        </a:xfrm>
        <a:prstGeom prst="flowChartMerg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800"/>
            <a:t>15% Down</a:t>
          </a:r>
        </a:p>
      </xdr:txBody>
    </xdr:sp>
    <xdr:clientData/>
  </xdr:twoCellAnchor>
  <xdr:twoCellAnchor>
    <xdr:from>
      <xdr:col>9</xdr:col>
      <xdr:colOff>407619</xdr:colOff>
      <xdr:row>7</xdr:row>
      <xdr:rowOff>9525</xdr:rowOff>
    </xdr:from>
    <xdr:to>
      <xdr:col>14</xdr:col>
      <xdr:colOff>454819</xdr:colOff>
      <xdr:row>10</xdr:row>
      <xdr:rowOff>94263</xdr:rowOff>
    </xdr:to>
    <xdr:cxnSp macro="">
      <xdr:nvCxnSpPr>
        <xdr:cNvPr id="242" name="Straight Arrow Connector 24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CxnSpPr>
          <a:stCxn id="241" idx="1"/>
          <a:endCxn id="227" idx="7"/>
        </xdr:cNvCxnSpPr>
      </xdr:nvCxnSpPr>
      <xdr:spPr>
        <a:xfrm flipH="1">
          <a:off x="5894019" y="1343025"/>
          <a:ext cx="3095200" cy="656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314325</xdr:colOff>
      <xdr:row>2</xdr:row>
      <xdr:rowOff>104775</xdr:rowOff>
    </xdr:from>
    <xdr:to>
      <xdr:col>13</xdr:col>
      <xdr:colOff>571500</xdr:colOff>
      <xdr:row>6</xdr:row>
      <xdr:rowOff>47625</xdr:rowOff>
    </xdr:to>
    <xdr:sp macro="" textlink="">
      <xdr:nvSpPr>
        <xdr:cNvPr id="245" name="Flowchart: Merge 244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/>
      </xdr:nvSpPr>
      <xdr:spPr bwMode="auto">
        <a:xfrm>
          <a:off x="7629525" y="485775"/>
          <a:ext cx="866775" cy="704850"/>
        </a:xfrm>
        <a:prstGeom prst="flowChartMerg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800"/>
            <a:t>3.9% Points</a:t>
          </a:r>
        </a:p>
      </xdr:txBody>
    </xdr:sp>
    <xdr:clientData/>
  </xdr:twoCellAnchor>
  <xdr:twoCellAnchor>
    <xdr:from>
      <xdr:col>9</xdr:col>
      <xdr:colOff>80963</xdr:colOff>
      <xdr:row>4</xdr:row>
      <xdr:rowOff>76200</xdr:rowOff>
    </xdr:from>
    <xdr:to>
      <xdr:col>12</xdr:col>
      <xdr:colOff>531019</xdr:colOff>
      <xdr:row>9</xdr:row>
      <xdr:rowOff>180975</xdr:rowOff>
    </xdr:to>
    <xdr:cxnSp macro="">
      <xdr:nvCxnSpPr>
        <xdr:cNvPr id="246" name="Straight Arrow Connector 245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CxnSpPr>
          <a:stCxn id="245" idx="1"/>
          <a:endCxn id="227" idx="0"/>
        </xdr:cNvCxnSpPr>
      </xdr:nvCxnSpPr>
      <xdr:spPr>
        <a:xfrm flipH="1">
          <a:off x="5567363" y="838200"/>
          <a:ext cx="2278856" cy="1057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20</xdr:row>
      <xdr:rowOff>57150</xdr:rowOff>
    </xdr:from>
    <xdr:to>
      <xdr:col>10</xdr:col>
      <xdr:colOff>390525</xdr:colOff>
      <xdr:row>24</xdr:row>
      <xdr:rowOff>0</xdr:rowOff>
    </xdr:to>
    <xdr:sp macro="" textlink="">
      <xdr:nvSpPr>
        <xdr:cNvPr id="254" name="Flowchart: Merge 253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/>
      </xdr:nvSpPr>
      <xdr:spPr bwMode="auto">
        <a:xfrm>
          <a:off x="5619750" y="3867150"/>
          <a:ext cx="866775" cy="704850"/>
        </a:xfrm>
        <a:prstGeom prst="flowChartMerg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800"/>
            <a:t>12.95% annual int</a:t>
          </a:r>
        </a:p>
      </xdr:txBody>
    </xdr:sp>
    <xdr:clientData/>
  </xdr:twoCellAnchor>
  <xdr:twoCellAnchor>
    <xdr:from>
      <xdr:col>8</xdr:col>
      <xdr:colOff>335331</xdr:colOff>
      <xdr:row>13</xdr:row>
      <xdr:rowOff>127685</xdr:rowOff>
    </xdr:from>
    <xdr:to>
      <xdr:col>9</xdr:col>
      <xdr:colOff>80963</xdr:colOff>
      <xdr:row>30</xdr:row>
      <xdr:rowOff>132363</xdr:rowOff>
    </xdr:to>
    <xdr:cxnSp macro="">
      <xdr:nvCxnSpPr>
        <xdr:cNvPr id="259" name="Straight Arrow Connector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CxnSpPr>
          <a:stCxn id="227" idx="4"/>
          <a:endCxn id="12" idx="1"/>
        </xdr:cNvCxnSpPr>
      </xdr:nvCxnSpPr>
      <xdr:spPr>
        <a:xfrm flipH="1">
          <a:off x="5212131" y="2604185"/>
          <a:ext cx="355232" cy="32431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335331</xdr:colOff>
      <xdr:row>24</xdr:row>
      <xdr:rowOff>0</xdr:rowOff>
    </xdr:from>
    <xdr:to>
      <xdr:col>9</xdr:col>
      <xdr:colOff>566738</xdr:colOff>
      <xdr:row>30</xdr:row>
      <xdr:rowOff>132363</xdr:rowOff>
    </xdr:to>
    <xdr:cxnSp macro="">
      <xdr:nvCxnSpPr>
        <xdr:cNvPr id="274" name="Straight Arrow Connector 27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CxnSpPr>
          <a:stCxn id="254" idx="2"/>
          <a:endCxn id="12" idx="1"/>
        </xdr:cNvCxnSpPr>
      </xdr:nvCxnSpPr>
      <xdr:spPr>
        <a:xfrm flipH="1">
          <a:off x="5212131" y="4572000"/>
          <a:ext cx="841007" cy="1275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509588</xdr:colOff>
      <xdr:row>11</xdr:row>
      <xdr:rowOff>154330</xdr:rowOff>
    </xdr:from>
    <xdr:to>
      <xdr:col>8</xdr:col>
      <xdr:colOff>228600</xdr:colOff>
      <xdr:row>17</xdr:row>
      <xdr:rowOff>66675</xdr:rowOff>
    </xdr:to>
    <xdr:cxnSp macro="">
      <xdr:nvCxnSpPr>
        <xdr:cNvPr id="277" name="Straight Arrow Connector 276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CxnSpPr>
          <a:stCxn id="227" idx="2"/>
          <a:endCxn id="3" idx="0"/>
        </xdr:cNvCxnSpPr>
      </xdr:nvCxnSpPr>
      <xdr:spPr>
        <a:xfrm flipH="1">
          <a:off x="2338388" y="2249830"/>
          <a:ext cx="2767012" cy="10553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18</xdr:row>
      <xdr:rowOff>144805</xdr:rowOff>
    </xdr:from>
    <xdr:to>
      <xdr:col>13</xdr:col>
      <xdr:colOff>295275</xdr:colOff>
      <xdr:row>19</xdr:row>
      <xdr:rowOff>40030</xdr:rowOff>
    </xdr:to>
    <xdr:cxnSp macro="">
      <xdr:nvCxnSpPr>
        <xdr:cNvPr id="278" name="Straight Arrow Connector 277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CxnSpPr>
          <a:stCxn id="190" idx="2"/>
          <a:endCxn id="3" idx="6"/>
        </xdr:cNvCxnSpPr>
      </xdr:nvCxnSpPr>
      <xdr:spPr>
        <a:xfrm flipH="1">
          <a:off x="2800350" y="3573805"/>
          <a:ext cx="5419725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7</xdr:row>
      <xdr:rowOff>123825</xdr:rowOff>
    </xdr:from>
    <xdr:to>
      <xdr:col>6</xdr:col>
      <xdr:colOff>466725</xdr:colOff>
      <xdr:row>11</xdr:row>
      <xdr:rowOff>70535</xdr:rowOff>
    </xdr:to>
    <xdr:sp macro="" textlink="">
      <xdr:nvSpPr>
        <xdr:cNvPr id="306" name="Oval 305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/>
      </xdr:nvSpPr>
      <xdr:spPr bwMode="auto">
        <a:xfrm>
          <a:off x="3200400" y="1457325"/>
          <a:ext cx="923925" cy="708710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Selling Costs</a:t>
          </a:r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8</xdr:col>
      <xdr:colOff>257175</xdr:colOff>
      <xdr:row>6</xdr:row>
      <xdr:rowOff>133350</xdr:rowOff>
    </xdr:to>
    <xdr:sp macro="" textlink="">
      <xdr:nvSpPr>
        <xdr:cNvPr id="307" name="Flowchart: Merge 306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/>
      </xdr:nvSpPr>
      <xdr:spPr bwMode="auto">
        <a:xfrm>
          <a:off x="4267200" y="571500"/>
          <a:ext cx="866775" cy="704850"/>
        </a:xfrm>
        <a:prstGeom prst="flowChartMerg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800"/>
            <a:t>5% Commission</a:t>
          </a:r>
        </a:p>
      </xdr:txBody>
    </xdr:sp>
    <xdr:clientData/>
  </xdr:twoCellAnchor>
  <xdr:twoCellAnchor>
    <xdr:from>
      <xdr:col>5</xdr:col>
      <xdr:colOff>85725</xdr:colOff>
      <xdr:row>1</xdr:row>
      <xdr:rowOff>85725</xdr:rowOff>
    </xdr:from>
    <xdr:to>
      <xdr:col>6</xdr:col>
      <xdr:colOff>342900</xdr:colOff>
      <xdr:row>5</xdr:row>
      <xdr:rowOff>28575</xdr:rowOff>
    </xdr:to>
    <xdr:sp macro="" textlink="">
      <xdr:nvSpPr>
        <xdr:cNvPr id="308" name="Flowchart: Merge 307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/>
      </xdr:nvSpPr>
      <xdr:spPr bwMode="auto">
        <a:xfrm>
          <a:off x="3133725" y="276225"/>
          <a:ext cx="866775" cy="704850"/>
        </a:xfrm>
        <a:prstGeom prst="flowChartMerg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800"/>
            <a:t>$3K Buyer</a:t>
          </a:r>
        </a:p>
      </xdr:txBody>
    </xdr:sp>
    <xdr:clientData/>
  </xdr:twoCellAnchor>
  <xdr:twoCellAnchor>
    <xdr:from>
      <xdr:col>3</xdr:col>
      <xdr:colOff>333375</xdr:colOff>
      <xdr:row>2</xdr:row>
      <xdr:rowOff>133350</xdr:rowOff>
    </xdr:from>
    <xdr:to>
      <xdr:col>4</xdr:col>
      <xdr:colOff>590550</xdr:colOff>
      <xdr:row>6</xdr:row>
      <xdr:rowOff>76200</xdr:rowOff>
    </xdr:to>
    <xdr:sp macro="" textlink="">
      <xdr:nvSpPr>
        <xdr:cNvPr id="309" name="Flowchart: Merge 308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/>
      </xdr:nvSpPr>
      <xdr:spPr bwMode="auto">
        <a:xfrm>
          <a:off x="2162175" y="514350"/>
          <a:ext cx="866775" cy="704850"/>
        </a:xfrm>
        <a:prstGeom prst="flowChartMerg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800"/>
            <a:t>2% Seller</a:t>
          </a:r>
        </a:p>
      </xdr:txBody>
    </xdr:sp>
    <xdr:clientData/>
  </xdr:twoCellAnchor>
  <xdr:twoCellAnchor>
    <xdr:from>
      <xdr:col>5</xdr:col>
      <xdr:colOff>323850</xdr:colOff>
      <xdr:row>11</xdr:row>
      <xdr:rowOff>70535</xdr:rowOff>
    </xdr:from>
    <xdr:to>
      <xdr:col>6</xdr:col>
      <xdr:colOff>4763</xdr:colOff>
      <xdr:row>37</xdr:row>
      <xdr:rowOff>180975</xdr:rowOff>
    </xdr:to>
    <xdr:cxnSp macro="">
      <xdr:nvCxnSpPr>
        <xdr:cNvPr id="310" name="Straight Arrow Connector 309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CxnSpPr>
          <a:stCxn id="5" idx="0"/>
          <a:endCxn id="306" idx="4"/>
        </xdr:cNvCxnSpPr>
      </xdr:nvCxnSpPr>
      <xdr:spPr>
        <a:xfrm flipV="1">
          <a:off x="3371850" y="2166035"/>
          <a:ext cx="290513" cy="506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331419</xdr:colOff>
      <xdr:row>4</xdr:row>
      <xdr:rowOff>161925</xdr:rowOff>
    </xdr:from>
    <xdr:to>
      <xdr:col>7</xdr:col>
      <xdr:colOff>216694</xdr:colOff>
      <xdr:row>8</xdr:row>
      <xdr:rowOff>37113</xdr:rowOff>
    </xdr:to>
    <xdr:cxnSp macro="">
      <xdr:nvCxnSpPr>
        <xdr:cNvPr id="311" name="Straight Arrow Connector 310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CxnSpPr>
          <a:stCxn id="307" idx="1"/>
          <a:endCxn id="306" idx="7"/>
        </xdr:cNvCxnSpPr>
      </xdr:nvCxnSpPr>
      <xdr:spPr>
        <a:xfrm flipH="1">
          <a:off x="3989019" y="923925"/>
          <a:ext cx="494875" cy="6371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519113</xdr:colOff>
      <xdr:row>5</xdr:row>
      <xdr:rowOff>28575</xdr:rowOff>
    </xdr:from>
    <xdr:to>
      <xdr:col>6</xdr:col>
      <xdr:colOff>4763</xdr:colOff>
      <xdr:row>7</xdr:row>
      <xdr:rowOff>123825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CxnSpPr>
          <a:stCxn id="308" idx="2"/>
          <a:endCxn id="306" idx="0"/>
        </xdr:cNvCxnSpPr>
      </xdr:nvCxnSpPr>
      <xdr:spPr>
        <a:xfrm>
          <a:off x="3567113" y="981075"/>
          <a:ext cx="9525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157163</xdr:colOff>
      <xdr:row>6</xdr:row>
      <xdr:rowOff>76200</xdr:rowOff>
    </xdr:from>
    <xdr:to>
      <xdr:col>5</xdr:col>
      <xdr:colOff>287706</xdr:colOff>
      <xdr:row>8</xdr:row>
      <xdr:rowOff>37113</xdr:rowOff>
    </xdr:to>
    <xdr:cxnSp macro="">
      <xdr:nvCxnSpPr>
        <xdr:cNvPr id="313" name="Straight Arrow Connector 312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CxnSpPr>
          <a:stCxn id="309" idx="2"/>
          <a:endCxn id="306" idx="1"/>
        </xdr:cNvCxnSpPr>
      </xdr:nvCxnSpPr>
      <xdr:spPr>
        <a:xfrm>
          <a:off x="2595563" y="1219200"/>
          <a:ext cx="740143" cy="3419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509588</xdr:colOff>
      <xdr:row>10</xdr:row>
      <xdr:rowOff>157247</xdr:rowOff>
    </xdr:from>
    <xdr:to>
      <xdr:col>5</xdr:col>
      <xdr:colOff>287706</xdr:colOff>
      <xdr:row>17</xdr:row>
      <xdr:rowOff>66675</xdr:rowOff>
    </xdr:to>
    <xdr:cxnSp macro="">
      <xdr:nvCxnSpPr>
        <xdr:cNvPr id="322" name="Straight Arrow Connector 321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CxnSpPr>
          <a:stCxn id="306" idx="3"/>
          <a:endCxn id="3" idx="0"/>
        </xdr:cNvCxnSpPr>
      </xdr:nvCxnSpPr>
      <xdr:spPr>
        <a:xfrm flipH="1">
          <a:off x="2338388" y="2062247"/>
          <a:ext cx="997318" cy="12429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600075</xdr:colOff>
      <xdr:row>3</xdr:row>
      <xdr:rowOff>85725</xdr:rowOff>
    </xdr:from>
    <xdr:to>
      <xdr:col>18</xdr:col>
      <xdr:colOff>247650</xdr:colOff>
      <xdr:row>7</xdr:row>
      <xdr:rowOff>28575</xdr:rowOff>
    </xdr:to>
    <xdr:sp macro="" textlink="">
      <xdr:nvSpPr>
        <xdr:cNvPr id="328" name="Flowchart: Merge 327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/>
      </xdr:nvSpPr>
      <xdr:spPr bwMode="auto">
        <a:xfrm>
          <a:off x="10353675" y="657225"/>
          <a:ext cx="866775" cy="704850"/>
        </a:xfrm>
        <a:prstGeom prst="flowChartMerg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800"/>
            <a:t>12% min profit</a:t>
          </a:r>
        </a:p>
      </xdr:txBody>
    </xdr:sp>
    <xdr:clientData/>
  </xdr:twoCellAnchor>
  <xdr:twoCellAnchor>
    <xdr:from>
      <xdr:col>16</xdr:col>
      <xdr:colOff>247650</xdr:colOff>
      <xdr:row>5</xdr:row>
      <xdr:rowOff>57150</xdr:rowOff>
    </xdr:from>
    <xdr:to>
      <xdr:col>17</xdr:col>
      <xdr:colOff>207169</xdr:colOff>
      <xdr:row>9</xdr:row>
      <xdr:rowOff>19050</xdr:rowOff>
    </xdr:to>
    <xdr:cxnSp macro="">
      <xdr:nvCxnSpPr>
        <xdr:cNvPr id="329" name="Straight Arrow Connector 328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CxnSpPr>
          <a:stCxn id="328" idx="1"/>
          <a:endCxn id="211" idx="0"/>
        </xdr:cNvCxnSpPr>
      </xdr:nvCxnSpPr>
      <xdr:spPr>
        <a:xfrm flipH="1">
          <a:off x="10001250" y="1009650"/>
          <a:ext cx="569119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1</xdr:row>
          <xdr:rowOff>19050</xdr:rowOff>
        </xdr:from>
        <xdr:to>
          <xdr:col>0</xdr:col>
          <xdr:colOff>495300</xdr:colOff>
          <xdr:row>1</xdr:row>
          <xdr:rowOff>180975</xdr:rowOff>
        </xdr:to>
        <xdr:sp macro="" textlink="">
          <xdr:nvSpPr>
            <xdr:cNvPr id="4097" name="CheckBox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</xdr:row>
          <xdr:rowOff>19050</xdr:rowOff>
        </xdr:from>
        <xdr:to>
          <xdr:col>0</xdr:col>
          <xdr:colOff>495300</xdr:colOff>
          <xdr:row>2</xdr:row>
          <xdr:rowOff>180975</xdr:rowOff>
        </xdr:to>
        <xdr:sp macro="" textlink="">
          <xdr:nvSpPr>
            <xdr:cNvPr id="4098" name="CheckBox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5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</xdr:row>
          <xdr:rowOff>19050</xdr:rowOff>
        </xdr:from>
        <xdr:to>
          <xdr:col>0</xdr:col>
          <xdr:colOff>495300</xdr:colOff>
          <xdr:row>3</xdr:row>
          <xdr:rowOff>180975</xdr:rowOff>
        </xdr:to>
        <xdr:sp macro="" textlink="">
          <xdr:nvSpPr>
            <xdr:cNvPr id="4099" name="CheckBox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5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4</xdr:row>
          <xdr:rowOff>19050</xdr:rowOff>
        </xdr:from>
        <xdr:to>
          <xdr:col>0</xdr:col>
          <xdr:colOff>495300</xdr:colOff>
          <xdr:row>4</xdr:row>
          <xdr:rowOff>180975</xdr:rowOff>
        </xdr:to>
        <xdr:sp macro="" textlink="">
          <xdr:nvSpPr>
            <xdr:cNvPr id="4100" name="CheckBox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5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5</xdr:row>
          <xdr:rowOff>19050</xdr:rowOff>
        </xdr:from>
        <xdr:to>
          <xdr:col>0</xdr:col>
          <xdr:colOff>495300</xdr:colOff>
          <xdr:row>5</xdr:row>
          <xdr:rowOff>180975</xdr:rowOff>
        </xdr:to>
        <xdr:sp macro="" textlink="">
          <xdr:nvSpPr>
            <xdr:cNvPr id="4101" name="CheckBox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5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/AppData/Roaming/Microsoft/AddIns/Personal%20Formula%20Book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INDEXMATC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12" Type="http://schemas.openxmlformats.org/officeDocument/2006/relationships/image" Target="../media/image6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6" Type="http://schemas.openxmlformats.org/officeDocument/2006/relationships/image" Target="../media/image3.emf"/><Relationship Id="rId11" Type="http://schemas.openxmlformats.org/officeDocument/2006/relationships/control" Target="../activeX/activeX5.xml"/><Relationship Id="rId5" Type="http://schemas.openxmlformats.org/officeDocument/2006/relationships/control" Target="../activeX/activeX2.xml"/><Relationship Id="rId10" Type="http://schemas.openxmlformats.org/officeDocument/2006/relationships/image" Target="../media/image5.emf"/><Relationship Id="rId4" Type="http://schemas.openxmlformats.org/officeDocument/2006/relationships/image" Target="../media/image2.emf"/><Relationship Id="rId9" Type="http://schemas.openxmlformats.org/officeDocument/2006/relationships/control" Target="../activeX/activeX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E16" sqref="E16"/>
    </sheetView>
  </sheetViews>
  <sheetFormatPr defaultRowHeight="15" x14ac:dyDescent="0.25"/>
  <cols>
    <col min="1" max="1" width="37.85546875" style="6" bestFit="1" customWidth="1"/>
    <col min="2" max="2" width="30" style="8" customWidth="1"/>
    <col min="3" max="3" width="9.140625" style="6"/>
    <col min="4" max="4" width="39.7109375" style="6" bestFit="1" customWidth="1"/>
    <col min="5" max="5" width="18.140625" style="6" bestFit="1" customWidth="1"/>
    <col min="6" max="6" width="9.140625" style="6"/>
    <col min="7" max="7" width="27.42578125" style="6" bestFit="1" customWidth="1"/>
    <col min="8" max="8" width="19.28515625" style="6" bestFit="1" customWidth="1"/>
    <col min="9" max="16384" width="9.140625" style="6"/>
  </cols>
  <sheetData>
    <row r="1" spans="1:8" x14ac:dyDescent="0.25">
      <c r="D1" s="23"/>
      <c r="E1" s="24"/>
      <c r="F1" s="24"/>
      <c r="G1" s="37" t="s">
        <v>1052</v>
      </c>
    </row>
    <row r="2" spans="1:8" x14ac:dyDescent="0.25">
      <c r="D2" s="25"/>
      <c r="E2" s="26"/>
      <c r="F2" s="27"/>
      <c r="G2" s="28" t="s">
        <v>84</v>
      </c>
    </row>
    <row r="3" spans="1:8" x14ac:dyDescent="0.25">
      <c r="D3" s="25" t="s">
        <v>997</v>
      </c>
      <c r="E3" s="29">
        <f>TotRev-TotCost</f>
        <v>9975.7925937288674</v>
      </c>
      <c r="F3" s="27" t="s">
        <v>994</v>
      </c>
      <c r="G3" s="30">
        <f>TotCost*MinProf</f>
        <v>9976.2284744725366</v>
      </c>
    </row>
    <row r="4" spans="1:8" x14ac:dyDescent="0.25">
      <c r="D4" s="25" t="s">
        <v>995</v>
      </c>
      <c r="E4" s="31">
        <f>EstRevSq</f>
        <v>93111.029881000009</v>
      </c>
      <c r="F4" s="27"/>
      <c r="G4" s="32"/>
    </row>
    <row r="5" spans="1:8" x14ac:dyDescent="0.25">
      <c r="D5" s="25" t="s">
        <v>996</v>
      </c>
      <c r="E5" s="31">
        <f>SUM(H16:H20)</f>
        <v>83135.237287271142</v>
      </c>
      <c r="F5" s="27"/>
      <c r="G5" s="32"/>
    </row>
    <row r="6" spans="1:8" ht="15.75" thickBot="1" x14ac:dyDescent="0.3">
      <c r="A6" s="16" t="s">
        <v>1050</v>
      </c>
      <c r="B6" s="12">
        <v>67500</v>
      </c>
      <c r="D6" s="33" t="s">
        <v>998</v>
      </c>
      <c r="E6" s="34">
        <v>47108.156468360081</v>
      </c>
      <c r="F6" s="35"/>
      <c r="G6" s="36"/>
    </row>
    <row r="7" spans="1:8" x14ac:dyDescent="0.25">
      <c r="A7" s="7"/>
      <c r="E7" s="17"/>
    </row>
    <row r="8" spans="1:8" x14ac:dyDescent="0.25">
      <c r="A8" s="7" t="s">
        <v>974</v>
      </c>
      <c r="D8" s="10" t="s">
        <v>1051</v>
      </c>
      <c r="E8" s="39">
        <f>TotRev/totFinArea</f>
        <v>95.400645369877054</v>
      </c>
    </row>
    <row r="9" spans="1:8" x14ac:dyDescent="0.25">
      <c r="A9" s="7"/>
    </row>
    <row r="10" spans="1:8" x14ac:dyDescent="0.25">
      <c r="A10" s="6" t="s">
        <v>92</v>
      </c>
      <c r="B10" s="8" t="s">
        <v>1053</v>
      </c>
    </row>
    <row r="11" spans="1:8" x14ac:dyDescent="0.25">
      <c r="A11" s="6" t="s">
        <v>93</v>
      </c>
      <c r="B11" s="8">
        <v>37042</v>
      </c>
    </row>
    <row r="12" spans="1:8" x14ac:dyDescent="0.25">
      <c r="A12" s="6" t="s">
        <v>94</v>
      </c>
      <c r="B12" s="8" t="s">
        <v>1054</v>
      </c>
    </row>
    <row r="14" spans="1:8" x14ac:dyDescent="0.25">
      <c r="A14" s="7" t="s">
        <v>989</v>
      </c>
      <c r="D14" s="7" t="s">
        <v>993</v>
      </c>
      <c r="G14" s="7" t="s">
        <v>990</v>
      </c>
    </row>
    <row r="16" spans="1:8" x14ac:dyDescent="0.25">
      <c r="A16" s="6" t="s">
        <v>975</v>
      </c>
      <c r="B16" s="8">
        <v>976</v>
      </c>
      <c r="D16" s="6" t="s">
        <v>1088</v>
      </c>
      <c r="E16" s="6">
        <v>305.14100000000002</v>
      </c>
      <c r="G16" s="6" t="s">
        <v>999</v>
      </c>
      <c r="H16" s="13">
        <f>BuyingCost</f>
        <v>48521.401162410883</v>
      </c>
    </row>
    <row r="17" spans="1:8" x14ac:dyDescent="0.25">
      <c r="A17" s="6" t="s">
        <v>980</v>
      </c>
      <c r="B17" s="8">
        <v>2</v>
      </c>
      <c r="D17" s="8" t="s">
        <v>1049</v>
      </c>
      <c r="G17" s="6" t="s">
        <v>1000</v>
      </c>
      <c r="H17" s="13">
        <f>HoldCost</f>
        <v>4159.0494462641091</v>
      </c>
    </row>
    <row r="18" spans="1:8" x14ac:dyDescent="0.25">
      <c r="A18" s="6" t="s">
        <v>976</v>
      </c>
      <c r="B18" s="8">
        <v>0</v>
      </c>
      <c r="G18" s="6" t="s">
        <v>1001</v>
      </c>
      <c r="H18" s="13">
        <f>MoneyCost</f>
        <v>2144.0145869261369</v>
      </c>
    </row>
    <row r="19" spans="1:8" x14ac:dyDescent="0.25">
      <c r="A19" s="6" t="s">
        <v>977</v>
      </c>
      <c r="B19" s="8">
        <v>0</v>
      </c>
      <c r="G19" s="6" t="s">
        <v>1002</v>
      </c>
      <c r="H19" s="13">
        <f>RehabCost</f>
        <v>17568</v>
      </c>
    </row>
    <row r="20" spans="1:8" x14ac:dyDescent="0.25">
      <c r="A20" s="6" t="s">
        <v>992</v>
      </c>
      <c r="B20" s="8">
        <v>1995</v>
      </c>
      <c r="G20" s="6" t="s">
        <v>1003</v>
      </c>
      <c r="H20" s="13">
        <f>SellingCost</f>
        <v>10742.77209167</v>
      </c>
    </row>
    <row r="21" spans="1:8" x14ac:dyDescent="0.25">
      <c r="A21" s="6" t="s">
        <v>991</v>
      </c>
      <c r="B21" s="8">
        <v>0.12</v>
      </c>
    </row>
    <row r="22" spans="1:8" x14ac:dyDescent="0.25">
      <c r="A22" s="6" t="s">
        <v>1123</v>
      </c>
      <c r="B22" s="15">
        <v>262</v>
      </c>
    </row>
    <row r="23" spans="1:8" x14ac:dyDescent="0.25">
      <c r="A23" s="6" t="s">
        <v>1124</v>
      </c>
      <c r="B23" s="15">
        <v>649</v>
      </c>
    </row>
    <row r="25" spans="1:8" x14ac:dyDescent="0.25">
      <c r="A25" s="9" t="s">
        <v>987</v>
      </c>
      <c r="B25" s="11"/>
    </row>
    <row r="26" spans="1:8" x14ac:dyDescent="0.25">
      <c r="A26" s="10"/>
      <c r="B26" s="11"/>
    </row>
    <row r="27" spans="1:8" x14ac:dyDescent="0.25">
      <c r="A27" s="10" t="s">
        <v>1136</v>
      </c>
      <c r="B27" s="12">
        <v>84500</v>
      </c>
    </row>
    <row r="28" spans="1:8" x14ac:dyDescent="0.25">
      <c r="A28" s="10" t="s">
        <v>981</v>
      </c>
      <c r="B28" s="11">
        <v>3</v>
      </c>
    </row>
    <row r="29" spans="1:8" x14ac:dyDescent="0.25">
      <c r="A29" s="10" t="s">
        <v>982</v>
      </c>
      <c r="B29" s="11">
        <v>1</v>
      </c>
    </row>
    <row r="30" spans="1:8" x14ac:dyDescent="0.25">
      <c r="A30" s="10"/>
      <c r="B30" s="11"/>
    </row>
    <row r="31" spans="1:8" x14ac:dyDescent="0.25">
      <c r="A31" s="7" t="s">
        <v>983</v>
      </c>
    </row>
    <row r="33" spans="1:5" x14ac:dyDescent="0.25">
      <c r="A33" s="6" t="s">
        <v>1137</v>
      </c>
      <c r="B33" s="8">
        <f>LOG10(totFinArea)</f>
        <v>2.9894498176666917</v>
      </c>
      <c r="D33" s="6" t="s">
        <v>1089</v>
      </c>
      <c r="E33" s="13">
        <f>SqrtRev^2</f>
        <v>93111.029881000009</v>
      </c>
    </row>
    <row r="34" spans="1:5" x14ac:dyDescent="0.25">
      <c r="A34" s="6" t="s">
        <v>1138</v>
      </c>
      <c r="B34" s="8" t="str">
        <f>[1]!INDEXMATCH(Subd,'Sub Value'!A:A,'Sub Value'!C:C)</f>
        <v>MLow</v>
      </c>
    </row>
    <row r="35" spans="1:5" x14ac:dyDescent="0.25">
      <c r="A35" s="6" t="s">
        <v>1139</v>
      </c>
      <c r="B35" s="8" t="str">
        <f>[1]!INDEXMATCH(Subd,'Sub Variance'!A:A,'Sub Variance'!C:C)</f>
        <v>Mid</v>
      </c>
    </row>
    <row r="36" spans="1:5" x14ac:dyDescent="0.25">
      <c r="A36" s="6" t="s">
        <v>1037</v>
      </c>
      <c r="B36" s="15">
        <f>CityTax+CountyTax</f>
        <v>911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26"/>
  <sheetViews>
    <sheetView topLeftCell="F13" workbookViewId="0">
      <selection activeCell="N27" sqref="N27"/>
    </sheetView>
  </sheetViews>
  <sheetFormatPr defaultRowHeight="15" x14ac:dyDescent="0.25"/>
  <cols>
    <col min="1" max="1" width="22.28515625" style="6" bestFit="1" customWidth="1"/>
    <col min="2" max="2" width="19.42578125" style="6" bestFit="1" customWidth="1"/>
    <col min="3" max="3" width="9.140625" style="6"/>
    <col min="4" max="4" width="28.140625" style="6" bestFit="1" customWidth="1"/>
    <col min="5" max="5" width="18.28515625" style="6" bestFit="1" customWidth="1"/>
    <col min="6" max="6" width="9.140625" style="6"/>
    <col min="7" max="7" width="31.42578125" style="6" bestFit="1" customWidth="1"/>
    <col min="8" max="8" width="18.140625" style="6" bestFit="1" customWidth="1"/>
    <col min="9" max="9" width="9.140625" style="6"/>
    <col min="10" max="10" width="34.140625" style="6" customWidth="1"/>
    <col min="11" max="11" width="17.28515625" style="6" bestFit="1" customWidth="1"/>
    <col min="12" max="12" width="9.140625" style="6"/>
    <col min="13" max="13" width="37.28515625" style="6" bestFit="1" customWidth="1"/>
    <col min="14" max="14" width="15.42578125" style="6" bestFit="1" customWidth="1"/>
    <col min="15" max="16384" width="9.140625" style="6"/>
  </cols>
  <sheetData>
    <row r="6" spans="1:14" x14ac:dyDescent="0.25">
      <c r="A6" s="7" t="s">
        <v>1004</v>
      </c>
      <c r="D6" s="7" t="s">
        <v>1027</v>
      </c>
      <c r="G6" s="7" t="s">
        <v>1010</v>
      </c>
      <c r="J6" s="7" t="s">
        <v>1009</v>
      </c>
      <c r="M6" s="7" t="s">
        <v>1022</v>
      </c>
    </row>
    <row r="8" spans="1:14" x14ac:dyDescent="0.25">
      <c r="A8" s="6" t="s">
        <v>1005</v>
      </c>
      <c r="B8" s="13">
        <f>MaxOff</f>
        <v>47108.156468360081</v>
      </c>
      <c r="D8" s="6" t="s">
        <v>1033</v>
      </c>
      <c r="E8" s="6">
        <f>totFinArea</f>
        <v>976</v>
      </c>
      <c r="G8" s="6" t="s">
        <v>1011</v>
      </c>
      <c r="H8" s="6">
        <v>0.15</v>
      </c>
      <c r="J8" s="6" t="s">
        <v>1016</v>
      </c>
      <c r="K8" s="13">
        <f>EstRevSq</f>
        <v>93111.029881000009</v>
      </c>
      <c r="M8" s="6" t="s">
        <v>1031</v>
      </c>
      <c r="N8" s="6">
        <v>2.5</v>
      </c>
    </row>
    <row r="9" spans="1:14" x14ac:dyDescent="0.25">
      <c r="A9" s="6" t="s">
        <v>1008</v>
      </c>
      <c r="B9" s="6">
        <v>0.03</v>
      </c>
      <c r="D9" s="6" t="s">
        <v>1028</v>
      </c>
      <c r="E9" s="13">
        <v>18</v>
      </c>
      <c r="G9" s="6" t="s">
        <v>1012</v>
      </c>
      <c r="H9" s="6">
        <v>3.9E-2</v>
      </c>
      <c r="J9" s="6" t="s">
        <v>1017</v>
      </c>
      <c r="K9" s="13">
        <v>3000</v>
      </c>
      <c r="M9" s="6" t="s">
        <v>1032</v>
      </c>
      <c r="N9" s="6">
        <v>10</v>
      </c>
    </row>
    <row r="10" spans="1:14" x14ac:dyDescent="0.25">
      <c r="G10" s="6" t="s">
        <v>1013</v>
      </c>
      <c r="H10" s="13">
        <f>RehabCost</f>
        <v>17568</v>
      </c>
      <c r="J10" s="6" t="s">
        <v>1024</v>
      </c>
      <c r="K10" s="13">
        <v>500</v>
      </c>
      <c r="M10" s="6" t="s">
        <v>1030</v>
      </c>
      <c r="N10" s="6">
        <v>0.1295</v>
      </c>
    </row>
    <row r="11" spans="1:14" x14ac:dyDescent="0.25">
      <c r="J11" s="6" t="s">
        <v>1025</v>
      </c>
      <c r="K11" s="13">
        <v>125</v>
      </c>
      <c r="M11" s="6" t="s">
        <v>1045</v>
      </c>
      <c r="N11" s="6">
        <v>0.1</v>
      </c>
    </row>
    <row r="12" spans="1:14" x14ac:dyDescent="0.25">
      <c r="J12" s="6" t="s">
        <v>1026</v>
      </c>
      <c r="K12" s="13">
        <v>500</v>
      </c>
      <c r="M12" s="6" t="s">
        <v>1035</v>
      </c>
      <c r="N12" s="13">
        <v>150</v>
      </c>
    </row>
    <row r="13" spans="1:14" x14ac:dyDescent="0.25">
      <c r="J13" s="6" t="s">
        <v>1018</v>
      </c>
      <c r="K13" s="6">
        <v>0.05</v>
      </c>
      <c r="M13" s="6" t="s">
        <v>1036</v>
      </c>
      <c r="N13" s="13">
        <f>AnnPropTax</f>
        <v>911</v>
      </c>
    </row>
    <row r="14" spans="1:14" x14ac:dyDescent="0.25">
      <c r="J14" s="6" t="s">
        <v>1023</v>
      </c>
      <c r="K14" s="13">
        <v>100</v>
      </c>
      <c r="M14" s="6" t="s">
        <v>1038</v>
      </c>
      <c r="N14" s="6">
        <v>6.4999999999999997E-3</v>
      </c>
    </row>
    <row r="15" spans="1:14" x14ac:dyDescent="0.25">
      <c r="J15" s="6" t="s">
        <v>1040</v>
      </c>
      <c r="K15" s="6">
        <v>0.02</v>
      </c>
      <c r="M15" s="6" t="s">
        <v>1039</v>
      </c>
      <c r="N15" s="6">
        <v>12</v>
      </c>
    </row>
    <row r="18" spans="1:14" x14ac:dyDescent="0.25">
      <c r="A18" s="7" t="s">
        <v>1007</v>
      </c>
    </row>
    <row r="20" spans="1:14" x14ac:dyDescent="0.25">
      <c r="A20" s="6" t="s">
        <v>1019</v>
      </c>
      <c r="B20" s="13">
        <f>PurchP*BuyRate</f>
        <v>1413.2446940508023</v>
      </c>
      <c r="D20" s="6" t="s">
        <v>1029</v>
      </c>
      <c r="E20" s="13">
        <f>FinArea*RehCostSf</f>
        <v>17568</v>
      </c>
      <c r="G20" s="6" t="s">
        <v>1200</v>
      </c>
      <c r="H20" s="13">
        <f>EstRehab+PurchP</f>
        <v>64676.156468360081</v>
      </c>
      <c r="J20" s="6" t="s">
        <v>1020</v>
      </c>
      <c r="K20" s="13">
        <f>EstSellP*CommRate</f>
        <v>4655.5514940500007</v>
      </c>
      <c r="M20" s="6" t="s">
        <v>1042</v>
      </c>
      <c r="N20" s="6">
        <f>MktSell+(RehCostSf/DivFact)</f>
        <v>4.3</v>
      </c>
    </row>
    <row r="21" spans="1:14" x14ac:dyDescent="0.25">
      <c r="A21" s="6" t="s">
        <v>1006</v>
      </c>
      <c r="B21" s="13">
        <f>ClosCost+PurchP</f>
        <v>48521.401162410883</v>
      </c>
      <c r="G21" s="6" t="s">
        <v>1014</v>
      </c>
      <c r="H21" s="13">
        <f>InitFin*DownPmt</f>
        <v>9701.4234702540125</v>
      </c>
      <c r="J21" s="6" t="s">
        <v>1041</v>
      </c>
      <c r="K21" s="13">
        <f>EstSellP*SellClosRate</f>
        <v>1862.2205976200003</v>
      </c>
      <c r="M21" s="6" t="s">
        <v>1043</v>
      </c>
      <c r="N21" s="13">
        <f>AmtFin*AnnInt*EstProj/MonYr</f>
        <v>2551.0566724996138</v>
      </c>
    </row>
    <row r="22" spans="1:14" x14ac:dyDescent="0.25">
      <c r="G22" s="6" t="s">
        <v>1201</v>
      </c>
      <c r="H22" s="14">
        <f>InitFin-DownDol</f>
        <v>54974.732998106068</v>
      </c>
      <c r="J22" s="6" t="s">
        <v>1021</v>
      </c>
      <c r="K22" s="13">
        <f>SaleComm+Stage+Clean+Warr+BuyClosCost+AdvProm+SellClosCost</f>
        <v>10742.77209167</v>
      </c>
      <c r="M22" s="6" t="s">
        <v>1044</v>
      </c>
      <c r="N22" s="13">
        <f>UtilRate*FinArea*EstProj</f>
        <v>419.68</v>
      </c>
    </row>
    <row r="23" spans="1:14" x14ac:dyDescent="0.25">
      <c r="G23" s="6" t="s">
        <v>1015</v>
      </c>
      <c r="H23" s="14">
        <f>AmtFin*OrigRate</f>
        <v>2144.0145869261369</v>
      </c>
      <c r="M23" s="6" t="s">
        <v>1034</v>
      </c>
      <c r="N23" s="13">
        <f>LawnMain*EstProj</f>
        <v>645</v>
      </c>
    </row>
    <row r="24" spans="1:14" x14ac:dyDescent="0.25">
      <c r="M24" s="6" t="s">
        <v>1046</v>
      </c>
      <c r="N24" s="13">
        <f>PropTax/MonYr*EstProj</f>
        <v>326.44166666666666</v>
      </c>
    </row>
    <row r="25" spans="1:14" x14ac:dyDescent="0.25">
      <c r="M25" s="6" t="s">
        <v>1047</v>
      </c>
      <c r="N25" s="13">
        <f>EstSellP*EstIns*EstProj/MonYr</f>
        <v>216.87110709782917</v>
      </c>
    </row>
    <row r="26" spans="1:14" x14ac:dyDescent="0.25">
      <c r="M26" s="6" t="s">
        <v>1048</v>
      </c>
      <c r="N26" s="14">
        <f>LoanInt+Util+LawnAnn+EstTaxes+EstHomeIns</f>
        <v>4159.0494462641091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C17" sqref="C17"/>
    </sheetView>
  </sheetViews>
  <sheetFormatPr defaultRowHeight="15" x14ac:dyDescent="0.25"/>
  <cols>
    <col min="1" max="1" width="28.140625" customWidth="1"/>
    <col min="2" max="2" width="19.85546875" bestFit="1" customWidth="1"/>
    <col min="3" max="3" width="100.42578125" bestFit="1" customWidth="1"/>
  </cols>
  <sheetData>
    <row r="1" spans="1:5" x14ac:dyDescent="0.25">
      <c r="A1" s="20" t="s">
        <v>1055</v>
      </c>
      <c r="B1" s="20"/>
      <c r="C1" s="20"/>
      <c r="D1" s="20"/>
    </row>
    <row r="2" spans="1:5" x14ac:dyDescent="0.25">
      <c r="A2" s="19" t="s">
        <v>1056</v>
      </c>
      <c r="B2" s="19" t="s">
        <v>1059</v>
      </c>
      <c r="C2" s="19" t="s">
        <v>1057</v>
      </c>
      <c r="D2" s="19" t="s">
        <v>1079</v>
      </c>
    </row>
    <row r="3" spans="1:5" x14ac:dyDescent="0.25">
      <c r="A3" t="s">
        <v>1058</v>
      </c>
      <c r="B3" t="s">
        <v>1060</v>
      </c>
      <c r="C3" t="s">
        <v>1061</v>
      </c>
      <c r="D3" t="s">
        <v>1080</v>
      </c>
    </row>
    <row r="4" spans="1:5" x14ac:dyDescent="0.25">
      <c r="A4" t="s">
        <v>1062</v>
      </c>
      <c r="B4" t="s">
        <v>1062</v>
      </c>
      <c r="C4" t="s">
        <v>1063</v>
      </c>
      <c r="D4" t="s">
        <v>1080</v>
      </c>
    </row>
    <row r="5" spans="1:5" x14ac:dyDescent="0.25">
      <c r="A5" t="s">
        <v>1064</v>
      </c>
      <c r="B5" t="s">
        <v>1065</v>
      </c>
      <c r="C5" t="s">
        <v>1066</v>
      </c>
      <c r="D5" t="s">
        <v>1080</v>
      </c>
    </row>
    <row r="6" spans="1:5" x14ac:dyDescent="0.25">
      <c r="A6" t="s">
        <v>1067</v>
      </c>
      <c r="B6" t="s">
        <v>1068</v>
      </c>
      <c r="C6" t="s">
        <v>1069</v>
      </c>
      <c r="D6" t="s">
        <v>1080</v>
      </c>
    </row>
    <row r="7" spans="1:5" x14ac:dyDescent="0.25">
      <c r="A7" t="s">
        <v>1070</v>
      </c>
      <c r="B7" t="s">
        <v>1071</v>
      </c>
      <c r="C7" t="s">
        <v>1072</v>
      </c>
      <c r="D7" t="s">
        <v>1081</v>
      </c>
    </row>
    <row r="8" spans="1:5" x14ac:dyDescent="0.25">
      <c r="A8" t="s">
        <v>1073</v>
      </c>
      <c r="B8" t="s">
        <v>1074</v>
      </c>
      <c r="C8" t="s">
        <v>1075</v>
      </c>
      <c r="D8" t="s">
        <v>1082</v>
      </c>
      <c r="E8" t="s">
        <v>1278</v>
      </c>
    </row>
    <row r="9" spans="1:5" x14ac:dyDescent="0.25">
      <c r="A9" t="s">
        <v>97</v>
      </c>
      <c r="B9" t="s">
        <v>1076</v>
      </c>
      <c r="C9" t="s">
        <v>1077</v>
      </c>
      <c r="D9" t="s">
        <v>1083</v>
      </c>
      <c r="E9" t="s">
        <v>1279</v>
      </c>
    </row>
    <row r="10" spans="1:5" x14ac:dyDescent="0.25">
      <c r="A10" t="s">
        <v>979</v>
      </c>
      <c r="B10" t="s">
        <v>979</v>
      </c>
      <c r="C10" t="s">
        <v>1078</v>
      </c>
      <c r="D10" t="s">
        <v>1083</v>
      </c>
      <c r="E10" t="s">
        <v>1279</v>
      </c>
    </row>
    <row r="11" spans="1:5" x14ac:dyDescent="0.25">
      <c r="A11" t="s">
        <v>1085</v>
      </c>
      <c r="B11" t="s">
        <v>1086</v>
      </c>
      <c r="C11" t="s">
        <v>1087</v>
      </c>
      <c r="D11" t="s">
        <v>1080</v>
      </c>
    </row>
    <row r="13" spans="1:5" x14ac:dyDescent="0.25">
      <c r="A13" t="s">
        <v>1084</v>
      </c>
    </row>
    <row r="15" spans="1:5" x14ac:dyDescent="0.25">
      <c r="A15" s="20" t="s">
        <v>1090</v>
      </c>
      <c r="B15" s="20"/>
      <c r="C15" s="20"/>
      <c r="D15" s="20"/>
    </row>
    <row r="16" spans="1:5" x14ac:dyDescent="0.25">
      <c r="A16" s="38" t="s">
        <v>1135</v>
      </c>
      <c r="B16" s="21"/>
      <c r="C16" s="21"/>
      <c r="D16" s="21"/>
    </row>
    <row r="17" spans="1:4" x14ac:dyDescent="0.25">
      <c r="A17" s="22" t="s">
        <v>1091</v>
      </c>
    </row>
    <row r="18" spans="1:4" x14ac:dyDescent="0.25">
      <c r="A18" s="19" t="s">
        <v>1056</v>
      </c>
      <c r="B18" s="19" t="s">
        <v>1059</v>
      </c>
      <c r="C18" s="19" t="s">
        <v>1057</v>
      </c>
      <c r="D18" s="19"/>
    </row>
    <row r="19" spans="1:4" x14ac:dyDescent="0.25">
      <c r="A19" t="s">
        <v>1092</v>
      </c>
      <c r="B19" t="s">
        <v>1093</v>
      </c>
      <c r="C19" t="s">
        <v>1094</v>
      </c>
    </row>
    <row r="20" spans="1:4" x14ac:dyDescent="0.25">
      <c r="A20" t="s">
        <v>1095</v>
      </c>
      <c r="B20" t="s">
        <v>1096</v>
      </c>
      <c r="C20" t="s">
        <v>1097</v>
      </c>
    </row>
    <row r="21" spans="1:4" x14ac:dyDescent="0.25">
      <c r="A21" t="s">
        <v>988</v>
      </c>
      <c r="B21" t="s">
        <v>1102</v>
      </c>
      <c r="C21" t="s">
        <v>1103</v>
      </c>
    </row>
    <row r="22" spans="1:4" x14ac:dyDescent="0.25">
      <c r="A22" t="s">
        <v>1104</v>
      </c>
      <c r="B22" t="s">
        <v>1105</v>
      </c>
      <c r="C22" t="s">
        <v>1106</v>
      </c>
    </row>
    <row r="23" spans="1:4" x14ac:dyDescent="0.25">
      <c r="A23" t="s">
        <v>1107</v>
      </c>
      <c r="B23" t="s">
        <v>1108</v>
      </c>
      <c r="C23" t="s">
        <v>1109</v>
      </c>
    </row>
    <row r="25" spans="1:4" x14ac:dyDescent="0.25">
      <c r="A25" s="22" t="s">
        <v>1110</v>
      </c>
    </row>
    <row r="26" spans="1:4" x14ac:dyDescent="0.25">
      <c r="A26" t="s">
        <v>1098</v>
      </c>
      <c r="B26" t="s">
        <v>1074</v>
      </c>
      <c r="C26" t="s">
        <v>1099</v>
      </c>
    </row>
    <row r="27" spans="1:4" x14ac:dyDescent="0.25">
      <c r="A27" t="s">
        <v>95</v>
      </c>
      <c r="B27" t="s">
        <v>1100</v>
      </c>
      <c r="C27" t="s">
        <v>1101</v>
      </c>
    </row>
    <row r="28" spans="1:4" x14ac:dyDescent="0.25">
      <c r="A28" t="s">
        <v>1111</v>
      </c>
      <c r="B28" t="s">
        <v>1112</v>
      </c>
      <c r="C28" t="s">
        <v>1113</v>
      </c>
    </row>
    <row r="29" spans="1:4" x14ac:dyDescent="0.25">
      <c r="A29" t="s">
        <v>1114</v>
      </c>
      <c r="B29" t="s">
        <v>1071</v>
      </c>
      <c r="C29" t="s">
        <v>1072</v>
      </c>
    </row>
    <row r="30" spans="1:4" x14ac:dyDescent="0.25">
      <c r="A30" t="s">
        <v>1115</v>
      </c>
      <c r="B30" t="s">
        <v>1065</v>
      </c>
      <c r="C30" t="s">
        <v>1066</v>
      </c>
    </row>
    <row r="31" spans="1:4" x14ac:dyDescent="0.25">
      <c r="A31" t="s">
        <v>1116</v>
      </c>
      <c r="B31" t="s">
        <v>1068</v>
      </c>
      <c r="C31" t="s">
        <v>1069</v>
      </c>
    </row>
    <row r="32" spans="1:4" x14ac:dyDescent="0.25">
      <c r="A32" t="s">
        <v>1117</v>
      </c>
      <c r="B32" t="s">
        <v>1060</v>
      </c>
      <c r="C32" t="s">
        <v>1061</v>
      </c>
    </row>
    <row r="33" spans="1:3" x14ac:dyDescent="0.25">
      <c r="A33" t="s">
        <v>1118</v>
      </c>
      <c r="B33" t="s">
        <v>1119</v>
      </c>
      <c r="C33" t="s">
        <v>1122</v>
      </c>
    </row>
    <row r="34" spans="1:3" x14ac:dyDescent="0.25">
      <c r="A34" t="s">
        <v>1125</v>
      </c>
      <c r="B34" t="s">
        <v>1126</v>
      </c>
      <c r="C34" t="s">
        <v>1127</v>
      </c>
    </row>
    <row r="35" spans="1:3" x14ac:dyDescent="0.25">
      <c r="A35" t="s">
        <v>1128</v>
      </c>
      <c r="B35" t="s">
        <v>1129</v>
      </c>
      <c r="C35" t="s">
        <v>1130</v>
      </c>
    </row>
    <row r="36" spans="1:3" x14ac:dyDescent="0.25">
      <c r="A36" t="s">
        <v>1131</v>
      </c>
      <c r="B36" t="s">
        <v>1086</v>
      </c>
      <c r="C36" t="s">
        <v>1132</v>
      </c>
    </row>
    <row r="38" spans="1:3" x14ac:dyDescent="0.25">
      <c r="A38" s="22" t="s">
        <v>1134</v>
      </c>
    </row>
    <row r="39" spans="1:3" x14ac:dyDescent="0.25">
      <c r="A39" t="s">
        <v>984</v>
      </c>
      <c r="B39" t="s">
        <v>1062</v>
      </c>
      <c r="C39" s="40" t="s">
        <v>1140</v>
      </c>
    </row>
    <row r="40" spans="1:3" x14ac:dyDescent="0.25">
      <c r="A40" t="s">
        <v>986</v>
      </c>
      <c r="B40" t="s">
        <v>1076</v>
      </c>
      <c r="C40" s="40" t="s">
        <v>1141</v>
      </c>
    </row>
    <row r="41" spans="1:3" x14ac:dyDescent="0.25">
      <c r="A41" t="s">
        <v>985</v>
      </c>
      <c r="B41" t="s">
        <v>979</v>
      </c>
      <c r="C41" s="40" t="s">
        <v>1142</v>
      </c>
    </row>
    <row r="42" spans="1:3" x14ac:dyDescent="0.25">
      <c r="A42" t="s">
        <v>1120</v>
      </c>
      <c r="B42" t="s">
        <v>1121</v>
      </c>
      <c r="C42" s="40" t="s">
        <v>1143</v>
      </c>
    </row>
    <row r="43" spans="1:3" x14ac:dyDescent="0.25">
      <c r="A43" t="s">
        <v>1144</v>
      </c>
      <c r="B43" t="s">
        <v>1145</v>
      </c>
      <c r="C43" s="40" t="s">
        <v>1146</v>
      </c>
    </row>
    <row r="44" spans="1:3" x14ac:dyDescent="0.25">
      <c r="A44" t="s">
        <v>1147</v>
      </c>
      <c r="B44" t="s">
        <v>1149</v>
      </c>
      <c r="C44" s="40" t="s">
        <v>1148</v>
      </c>
    </row>
    <row r="45" spans="1:3" x14ac:dyDescent="0.25">
      <c r="A45" t="s">
        <v>1150</v>
      </c>
      <c r="B45" t="s">
        <v>1151</v>
      </c>
      <c r="C45" s="40" t="s">
        <v>1152</v>
      </c>
    </row>
    <row r="46" spans="1:3" x14ac:dyDescent="0.25">
      <c r="A46" t="s">
        <v>3</v>
      </c>
      <c r="B46" t="s">
        <v>1153</v>
      </c>
      <c r="C46" t="s">
        <v>1154</v>
      </c>
    </row>
    <row r="47" spans="1:3" x14ac:dyDescent="0.25">
      <c r="A47" t="s">
        <v>6</v>
      </c>
      <c r="B47" t="s">
        <v>1153</v>
      </c>
      <c r="C47" t="s">
        <v>1155</v>
      </c>
    </row>
    <row r="48" spans="1:3" x14ac:dyDescent="0.25">
      <c r="A48" t="s">
        <v>23</v>
      </c>
      <c r="B48" t="s">
        <v>1153</v>
      </c>
      <c r="C48" t="s">
        <v>1156</v>
      </c>
    </row>
    <row r="49" spans="1:3" x14ac:dyDescent="0.25">
      <c r="A49" t="s">
        <v>11</v>
      </c>
      <c r="B49" t="s">
        <v>1153</v>
      </c>
      <c r="C49" t="s">
        <v>1157</v>
      </c>
    </row>
    <row r="50" spans="1:3" x14ac:dyDescent="0.25">
      <c r="A50" t="s">
        <v>2</v>
      </c>
      <c r="B50" t="s">
        <v>1153</v>
      </c>
      <c r="C50" t="s">
        <v>1158</v>
      </c>
    </row>
    <row r="51" spans="1:3" x14ac:dyDescent="0.25">
      <c r="A51" t="s">
        <v>1051</v>
      </c>
      <c r="B51" t="s">
        <v>1133</v>
      </c>
      <c r="C51" t="s">
        <v>1159</v>
      </c>
    </row>
    <row r="53" spans="1:3" x14ac:dyDescent="0.25">
      <c r="A53" s="22" t="s">
        <v>1160</v>
      </c>
    </row>
    <row r="54" spans="1:3" x14ac:dyDescent="0.25">
      <c r="A54" t="s">
        <v>84</v>
      </c>
      <c r="B54" t="s">
        <v>1161</v>
      </c>
      <c r="C54" s="40" t="s">
        <v>1162</v>
      </c>
    </row>
    <row r="56" spans="1:3" x14ac:dyDescent="0.25">
      <c r="A56" s="22" t="s">
        <v>1163</v>
      </c>
    </row>
    <row r="57" spans="1:3" x14ac:dyDescent="0.25">
      <c r="A57" t="s">
        <v>44</v>
      </c>
      <c r="B57" t="s">
        <v>1164</v>
      </c>
      <c r="C57" s="40" t="s">
        <v>1165</v>
      </c>
    </row>
    <row r="59" spans="1:3" x14ac:dyDescent="0.25">
      <c r="A59" s="22" t="s">
        <v>1166</v>
      </c>
    </row>
    <row r="60" spans="1:3" x14ac:dyDescent="0.25">
      <c r="A60" t="s">
        <v>50</v>
      </c>
      <c r="B60" t="s">
        <v>1167</v>
      </c>
      <c r="C60" t="s">
        <v>1168</v>
      </c>
    </row>
    <row r="62" spans="1:3" x14ac:dyDescent="0.25">
      <c r="A62" s="38" t="s">
        <v>1169</v>
      </c>
    </row>
    <row r="63" spans="1:3" x14ac:dyDescent="0.25">
      <c r="A63" s="4" t="s">
        <v>3</v>
      </c>
    </row>
    <row r="64" spans="1:3" x14ac:dyDescent="0.25">
      <c r="A64" s="22" t="s">
        <v>1110</v>
      </c>
    </row>
    <row r="65" spans="1:3" x14ac:dyDescent="0.25">
      <c r="A65" t="s">
        <v>1170</v>
      </c>
      <c r="B65" t="s">
        <v>1171</v>
      </c>
      <c r="C65" t="s">
        <v>1172</v>
      </c>
    </row>
    <row r="66" spans="1:3" x14ac:dyDescent="0.25">
      <c r="A66" t="s">
        <v>1173</v>
      </c>
      <c r="B66" t="s">
        <v>1174</v>
      </c>
      <c r="C66" t="s">
        <v>1175</v>
      </c>
    </row>
    <row r="68" spans="1:3" x14ac:dyDescent="0.25">
      <c r="A68" s="22" t="s">
        <v>1134</v>
      </c>
    </row>
    <row r="69" spans="1:3" x14ac:dyDescent="0.25">
      <c r="A69" t="s">
        <v>1176</v>
      </c>
      <c r="B69" t="s">
        <v>1177</v>
      </c>
      <c r="C69" s="40" t="s">
        <v>1178</v>
      </c>
    </row>
    <row r="70" spans="1:3" x14ac:dyDescent="0.25">
      <c r="A70" t="s">
        <v>55</v>
      </c>
      <c r="B70" t="s">
        <v>1179</v>
      </c>
      <c r="C70" s="40" t="s">
        <v>1180</v>
      </c>
    </row>
    <row r="72" spans="1:3" x14ac:dyDescent="0.25">
      <c r="A72" s="4" t="s">
        <v>11</v>
      </c>
    </row>
    <row r="73" spans="1:3" x14ac:dyDescent="0.25">
      <c r="A73" s="22" t="s">
        <v>1110</v>
      </c>
    </row>
    <row r="74" spans="1:3" x14ac:dyDescent="0.25">
      <c r="A74" t="s">
        <v>1181</v>
      </c>
      <c r="B74" t="s">
        <v>1182</v>
      </c>
      <c r="C74" t="s">
        <v>1183</v>
      </c>
    </row>
    <row r="75" spans="1:3" x14ac:dyDescent="0.25">
      <c r="A75" t="s">
        <v>1184</v>
      </c>
      <c r="B75" t="s">
        <v>1185</v>
      </c>
      <c r="C75" t="s">
        <v>1186</v>
      </c>
    </row>
    <row r="77" spans="1:3" x14ac:dyDescent="0.25">
      <c r="A77" s="22" t="s">
        <v>1134</v>
      </c>
    </row>
    <row r="78" spans="1:3" x14ac:dyDescent="0.25">
      <c r="A78" t="s">
        <v>1187</v>
      </c>
      <c r="B78" t="s">
        <v>1188</v>
      </c>
      <c r="C78" s="40" t="s">
        <v>1189</v>
      </c>
    </row>
    <row r="80" spans="1:3" x14ac:dyDescent="0.25">
      <c r="A80" s="4" t="s">
        <v>23</v>
      </c>
    </row>
    <row r="81" spans="1:3" x14ac:dyDescent="0.25">
      <c r="A81" t="s">
        <v>1190</v>
      </c>
      <c r="B81" t="s">
        <v>1191</v>
      </c>
      <c r="C81" t="s">
        <v>1192</v>
      </c>
    </row>
    <row r="82" spans="1:3" x14ac:dyDescent="0.25">
      <c r="A82" t="s">
        <v>1193</v>
      </c>
      <c r="B82" t="s">
        <v>1194</v>
      </c>
      <c r="C82" t="s">
        <v>1195</v>
      </c>
    </row>
    <row r="83" spans="1:3" x14ac:dyDescent="0.25">
      <c r="A83" t="s">
        <v>1196</v>
      </c>
      <c r="B83" t="s">
        <v>1197</v>
      </c>
      <c r="C83" t="s">
        <v>1198</v>
      </c>
    </row>
    <row r="85" spans="1:3" x14ac:dyDescent="0.25">
      <c r="A85" s="22" t="s">
        <v>1134</v>
      </c>
    </row>
    <row r="86" spans="1:3" x14ac:dyDescent="0.25">
      <c r="A86" t="s">
        <v>1202</v>
      </c>
      <c r="B86" t="s">
        <v>1203</v>
      </c>
      <c r="C86" s="40" t="s">
        <v>1204</v>
      </c>
    </row>
    <row r="87" spans="1:3" x14ac:dyDescent="0.25">
      <c r="A87" t="s">
        <v>80</v>
      </c>
      <c r="B87" t="s">
        <v>1199</v>
      </c>
      <c r="C87" s="40" t="s">
        <v>1205</v>
      </c>
    </row>
    <row r="88" spans="1:3" x14ac:dyDescent="0.25">
      <c r="A88" t="s">
        <v>1208</v>
      </c>
      <c r="B88" t="s">
        <v>1209</v>
      </c>
      <c r="C88" s="40" t="s">
        <v>1210</v>
      </c>
    </row>
    <row r="89" spans="1:3" x14ac:dyDescent="0.25">
      <c r="A89" t="s">
        <v>59</v>
      </c>
      <c r="B89" t="s">
        <v>1206</v>
      </c>
      <c r="C89" s="40" t="s">
        <v>1207</v>
      </c>
    </row>
    <row r="91" spans="1:3" x14ac:dyDescent="0.25">
      <c r="A91" s="4" t="s">
        <v>2</v>
      </c>
    </row>
    <row r="92" spans="1:3" x14ac:dyDescent="0.25">
      <c r="A92" s="22" t="s">
        <v>1110</v>
      </c>
    </row>
    <row r="93" spans="1:3" x14ac:dyDescent="0.25">
      <c r="A93" t="s">
        <v>1212</v>
      </c>
      <c r="B93" t="s">
        <v>1213</v>
      </c>
      <c r="C93" t="s">
        <v>1214</v>
      </c>
    </row>
    <row r="94" spans="1:3" x14ac:dyDescent="0.25">
      <c r="A94" t="s">
        <v>75</v>
      </c>
      <c r="B94" t="s">
        <v>1215</v>
      </c>
      <c r="C94" t="s">
        <v>1216</v>
      </c>
    </row>
    <row r="95" spans="1:3" x14ac:dyDescent="0.25">
      <c r="A95" t="s">
        <v>1</v>
      </c>
      <c r="B95" t="s">
        <v>1217</v>
      </c>
      <c r="C95" t="s">
        <v>1218</v>
      </c>
    </row>
    <row r="96" spans="1:3" x14ac:dyDescent="0.25">
      <c r="A96" t="s">
        <v>13</v>
      </c>
      <c r="B96" t="s">
        <v>1219</v>
      </c>
      <c r="C96" t="s">
        <v>1220</v>
      </c>
    </row>
    <row r="97" spans="1:3" x14ac:dyDescent="0.25">
      <c r="A97" t="s">
        <v>16</v>
      </c>
      <c r="B97" t="s">
        <v>1221</v>
      </c>
      <c r="C97" t="s">
        <v>1222</v>
      </c>
    </row>
    <row r="98" spans="1:3" x14ac:dyDescent="0.25">
      <c r="A98" t="s">
        <v>1223</v>
      </c>
      <c r="B98" t="s">
        <v>1224</v>
      </c>
      <c r="C98" t="s">
        <v>1225</v>
      </c>
    </row>
    <row r="99" spans="1:3" x14ac:dyDescent="0.25">
      <c r="A99" t="s">
        <v>0</v>
      </c>
      <c r="B99" t="s">
        <v>1226</v>
      </c>
      <c r="C99" t="s">
        <v>1227</v>
      </c>
    </row>
    <row r="100" spans="1:3" x14ac:dyDescent="0.25">
      <c r="A100" t="s">
        <v>1228</v>
      </c>
      <c r="B100" t="s">
        <v>1229</v>
      </c>
      <c r="C100" t="s">
        <v>1230</v>
      </c>
    </row>
    <row r="102" spans="1:3" x14ac:dyDescent="0.25">
      <c r="A102" s="22" t="s">
        <v>1134</v>
      </c>
    </row>
    <row r="103" spans="1:3" x14ac:dyDescent="0.25">
      <c r="A103" t="s">
        <v>1231</v>
      </c>
      <c r="B103" t="s">
        <v>1232</v>
      </c>
      <c r="C103" s="40" t="s">
        <v>1233</v>
      </c>
    </row>
    <row r="104" spans="1:3" x14ac:dyDescent="0.25">
      <c r="A104" t="s">
        <v>1234</v>
      </c>
      <c r="B104" t="s">
        <v>1235</v>
      </c>
      <c r="C104" s="40" t="s">
        <v>1236</v>
      </c>
    </row>
    <row r="105" spans="1:3" x14ac:dyDescent="0.25">
      <c r="A105" t="s">
        <v>53</v>
      </c>
      <c r="B105" t="s">
        <v>1237</v>
      </c>
      <c r="C105" s="40" t="s">
        <v>1238</v>
      </c>
    </row>
    <row r="107" spans="1:3" x14ac:dyDescent="0.25">
      <c r="A107" s="4" t="s">
        <v>6</v>
      </c>
    </row>
    <row r="108" spans="1:3" x14ac:dyDescent="0.25">
      <c r="A108" s="22" t="s">
        <v>1110</v>
      </c>
    </row>
    <row r="109" spans="1:3" x14ac:dyDescent="0.25">
      <c r="A109" t="s">
        <v>1211</v>
      </c>
      <c r="B109" t="s">
        <v>1239</v>
      </c>
      <c r="C109" t="s">
        <v>1240</v>
      </c>
    </row>
    <row r="110" spans="1:3" x14ac:dyDescent="0.25">
      <c r="A110" t="s">
        <v>88</v>
      </c>
      <c r="B110" t="s">
        <v>1241</v>
      </c>
      <c r="C110" t="s">
        <v>1242</v>
      </c>
    </row>
    <row r="111" spans="1:3" x14ac:dyDescent="0.25">
      <c r="A111" t="s">
        <v>1243</v>
      </c>
      <c r="B111" t="s">
        <v>1244</v>
      </c>
      <c r="C111" t="s">
        <v>1245</v>
      </c>
    </row>
    <row r="112" spans="1:3" x14ac:dyDescent="0.25">
      <c r="A112" t="s">
        <v>1246</v>
      </c>
      <c r="B112" t="s">
        <v>1247</v>
      </c>
      <c r="C112" t="s">
        <v>1248</v>
      </c>
    </row>
    <row r="113" spans="1:3" x14ac:dyDescent="0.25">
      <c r="A113" t="s">
        <v>1249</v>
      </c>
      <c r="B113" t="s">
        <v>1250</v>
      </c>
      <c r="C113" t="s">
        <v>1251</v>
      </c>
    </row>
    <row r="114" spans="1:3" x14ac:dyDescent="0.25">
      <c r="A114" t="s">
        <v>1252</v>
      </c>
      <c r="B114" t="s">
        <v>1253</v>
      </c>
      <c r="C114" t="s">
        <v>1254</v>
      </c>
    </row>
    <row r="115" spans="1:3" x14ac:dyDescent="0.25">
      <c r="A115" t="s">
        <v>1255</v>
      </c>
      <c r="B115" t="s">
        <v>1256</v>
      </c>
      <c r="C115" t="s">
        <v>1257</v>
      </c>
    </row>
    <row r="116" spans="1:3" x14ac:dyDescent="0.25">
      <c r="A116" t="s">
        <v>1258</v>
      </c>
      <c r="B116" t="s">
        <v>1259</v>
      </c>
      <c r="C116" t="s">
        <v>1260</v>
      </c>
    </row>
    <row r="118" spans="1:3" x14ac:dyDescent="0.25">
      <c r="A118" s="22" t="s">
        <v>1134</v>
      </c>
    </row>
    <row r="119" spans="1:3" x14ac:dyDescent="0.25">
      <c r="A119" t="s">
        <v>1261</v>
      </c>
      <c r="B119" t="s">
        <v>1262</v>
      </c>
      <c r="C119" s="40" t="s">
        <v>1263</v>
      </c>
    </row>
    <row r="120" spans="1:3" x14ac:dyDescent="0.25">
      <c r="A120" t="s">
        <v>1264</v>
      </c>
      <c r="B120" t="s">
        <v>1265</v>
      </c>
      <c r="C120" s="40" t="s">
        <v>1266</v>
      </c>
    </row>
    <row r="121" spans="1:3" x14ac:dyDescent="0.25">
      <c r="A121" t="s">
        <v>19</v>
      </c>
      <c r="B121" t="s">
        <v>1267</v>
      </c>
      <c r="C121" s="40" t="s">
        <v>1268</v>
      </c>
    </row>
    <row r="122" spans="1:3" x14ac:dyDescent="0.25">
      <c r="A122" t="s">
        <v>8</v>
      </c>
      <c r="B122" t="s">
        <v>1269</v>
      </c>
      <c r="C122" s="40" t="s">
        <v>1270</v>
      </c>
    </row>
    <row r="123" spans="1:3" x14ac:dyDescent="0.25">
      <c r="A123" t="s">
        <v>17</v>
      </c>
      <c r="B123" t="s">
        <v>1271</v>
      </c>
      <c r="C123" s="40" t="s">
        <v>1272</v>
      </c>
    </row>
    <row r="124" spans="1:3" x14ac:dyDescent="0.25">
      <c r="A124" t="s">
        <v>1273</v>
      </c>
      <c r="B124" t="s">
        <v>1274</v>
      </c>
      <c r="C124" s="40" t="s">
        <v>1275</v>
      </c>
    </row>
    <row r="125" spans="1:3" x14ac:dyDescent="0.25">
      <c r="A125" t="s">
        <v>51</v>
      </c>
      <c r="B125" t="s">
        <v>1276</v>
      </c>
      <c r="C125" s="40" t="s">
        <v>1277</v>
      </c>
    </row>
  </sheetData>
  <mergeCells count="2">
    <mergeCell ref="A1:D1"/>
    <mergeCell ref="A15:D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"/>
  <sheetViews>
    <sheetView topLeftCell="A10" workbookViewId="0">
      <selection activeCell="C41" sqref="C41"/>
    </sheetView>
  </sheetViews>
  <sheetFormatPr defaultRowHeight="15" x14ac:dyDescent="0.25"/>
  <sheetData/>
  <pageMargins left="0.7" right="0.7" top="0.75" bottom="0.75" header="0.3" footer="0.3"/>
  <pageSetup scale="1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873"/>
  <sheetViews>
    <sheetView topLeftCell="A347" workbookViewId="0"/>
  </sheetViews>
  <sheetFormatPr defaultRowHeight="15" x14ac:dyDescent="0.25"/>
  <cols>
    <col min="1" max="1" width="27.140625" bestFit="1" customWidth="1"/>
    <col min="2" max="2" width="19.42578125" bestFit="1" customWidth="1"/>
    <col min="3" max="3" width="9" bestFit="1" customWidth="1"/>
  </cols>
  <sheetData>
    <row r="1" spans="1:3" x14ac:dyDescent="0.25">
      <c r="A1" t="s">
        <v>95</v>
      </c>
      <c r="B1" t="s">
        <v>96</v>
      </c>
      <c r="C1" t="s">
        <v>97</v>
      </c>
    </row>
    <row r="2" spans="1:3" x14ac:dyDescent="0.25">
      <c r="B2">
        <v>127378.22333001001</v>
      </c>
      <c r="C2" t="s">
        <v>98</v>
      </c>
    </row>
    <row r="3" spans="1:3" x14ac:dyDescent="0.25">
      <c r="A3" t="s">
        <v>99</v>
      </c>
      <c r="B3">
        <v>127200</v>
      </c>
      <c r="C3" t="s">
        <v>98</v>
      </c>
    </row>
    <row r="4" spans="1:3" x14ac:dyDescent="0.25">
      <c r="A4" t="s">
        <v>100</v>
      </c>
      <c r="B4">
        <v>235300</v>
      </c>
      <c r="C4" t="s">
        <v>101</v>
      </c>
    </row>
    <row r="5" spans="1:3" x14ac:dyDescent="0.25">
      <c r="A5" t="s">
        <v>102</v>
      </c>
      <c r="B5">
        <v>182400</v>
      </c>
      <c r="C5" t="s">
        <v>103</v>
      </c>
    </row>
    <row r="6" spans="1:3" x14ac:dyDescent="0.25">
      <c r="A6" t="s">
        <v>104</v>
      </c>
      <c r="B6">
        <v>79300</v>
      </c>
      <c r="C6" t="s">
        <v>105</v>
      </c>
    </row>
    <row r="7" spans="1:3" x14ac:dyDescent="0.25">
      <c r="A7" t="s">
        <v>106</v>
      </c>
      <c r="B7">
        <v>99700</v>
      </c>
      <c r="C7" t="s">
        <v>98</v>
      </c>
    </row>
    <row r="8" spans="1:3" x14ac:dyDescent="0.25">
      <c r="A8" t="s">
        <v>107</v>
      </c>
      <c r="B8">
        <v>213000</v>
      </c>
      <c r="C8" t="s">
        <v>101</v>
      </c>
    </row>
    <row r="9" spans="1:3" x14ac:dyDescent="0.25">
      <c r="A9" t="s">
        <v>108</v>
      </c>
      <c r="B9">
        <v>238200</v>
      </c>
      <c r="C9" t="s">
        <v>101</v>
      </c>
    </row>
    <row r="10" spans="1:3" x14ac:dyDescent="0.25">
      <c r="A10" t="s">
        <v>109</v>
      </c>
      <c r="B10">
        <v>114995.238095238</v>
      </c>
      <c r="C10" t="s">
        <v>98</v>
      </c>
    </row>
    <row r="11" spans="1:3" x14ac:dyDescent="0.25">
      <c r="A11" t="s">
        <v>110</v>
      </c>
      <c r="B11">
        <v>163000</v>
      </c>
      <c r="C11" t="s">
        <v>103</v>
      </c>
    </row>
    <row r="12" spans="1:3" x14ac:dyDescent="0.25">
      <c r="A12" t="s">
        <v>111</v>
      </c>
      <c r="B12">
        <v>168250</v>
      </c>
      <c r="C12" t="s">
        <v>103</v>
      </c>
    </row>
    <row r="13" spans="1:3" x14ac:dyDescent="0.25">
      <c r="A13" t="s">
        <v>112</v>
      </c>
      <c r="B13">
        <v>347033.33333333302</v>
      </c>
      <c r="C13" t="s">
        <v>113</v>
      </c>
    </row>
    <row r="14" spans="1:3" x14ac:dyDescent="0.25">
      <c r="A14" t="s">
        <v>114</v>
      </c>
      <c r="B14">
        <v>171100</v>
      </c>
      <c r="C14" t="s">
        <v>103</v>
      </c>
    </row>
    <row r="15" spans="1:3" x14ac:dyDescent="0.25">
      <c r="A15" t="s">
        <v>115</v>
      </c>
      <c r="B15">
        <v>110006.66666666701</v>
      </c>
      <c r="C15" t="s">
        <v>98</v>
      </c>
    </row>
    <row r="16" spans="1:3" x14ac:dyDescent="0.25">
      <c r="A16" t="s">
        <v>116</v>
      </c>
      <c r="B16">
        <v>156400</v>
      </c>
      <c r="C16" t="s">
        <v>103</v>
      </c>
    </row>
    <row r="17" spans="1:3" x14ac:dyDescent="0.25">
      <c r="A17" t="s">
        <v>117</v>
      </c>
      <c r="B17">
        <v>119816.66666666701</v>
      </c>
      <c r="C17" t="s">
        <v>98</v>
      </c>
    </row>
    <row r="18" spans="1:3" x14ac:dyDescent="0.25">
      <c r="A18" t="s">
        <v>118</v>
      </c>
      <c r="B18">
        <v>145572.727272727</v>
      </c>
      <c r="C18" t="s">
        <v>103</v>
      </c>
    </row>
    <row r="19" spans="1:3" x14ac:dyDescent="0.25">
      <c r="A19" t="s">
        <v>119</v>
      </c>
      <c r="B19">
        <v>151364.70588235301</v>
      </c>
      <c r="C19" t="s">
        <v>103</v>
      </c>
    </row>
    <row r="20" spans="1:3" x14ac:dyDescent="0.25">
      <c r="A20" t="s">
        <v>120</v>
      </c>
      <c r="B20">
        <v>426650</v>
      </c>
      <c r="C20" t="s">
        <v>113</v>
      </c>
    </row>
    <row r="21" spans="1:3" x14ac:dyDescent="0.25">
      <c r="A21" t="s">
        <v>121</v>
      </c>
      <c r="B21">
        <v>141500</v>
      </c>
      <c r="C21" t="s">
        <v>103</v>
      </c>
    </row>
    <row r="22" spans="1:3" x14ac:dyDescent="0.25">
      <c r="A22" t="s">
        <v>122</v>
      </c>
      <c r="B22">
        <v>133771.42857142899</v>
      </c>
      <c r="C22" t="s">
        <v>98</v>
      </c>
    </row>
    <row r="23" spans="1:3" x14ac:dyDescent="0.25">
      <c r="A23" t="s">
        <v>123</v>
      </c>
      <c r="B23">
        <v>125772.727272727</v>
      </c>
      <c r="C23" t="s">
        <v>98</v>
      </c>
    </row>
    <row r="24" spans="1:3" x14ac:dyDescent="0.25">
      <c r="A24" t="s">
        <v>124</v>
      </c>
      <c r="B24">
        <v>119174.468085106</v>
      </c>
      <c r="C24" t="s">
        <v>98</v>
      </c>
    </row>
    <row r="25" spans="1:3" x14ac:dyDescent="0.25">
      <c r="A25" t="s">
        <v>125</v>
      </c>
      <c r="B25">
        <v>115200</v>
      </c>
      <c r="C25" t="s">
        <v>98</v>
      </c>
    </row>
    <row r="26" spans="1:3" x14ac:dyDescent="0.25">
      <c r="A26" t="s">
        <v>126</v>
      </c>
      <c r="B26">
        <v>232462</v>
      </c>
      <c r="C26" t="s">
        <v>101</v>
      </c>
    </row>
    <row r="27" spans="1:3" x14ac:dyDescent="0.25">
      <c r="A27" t="s">
        <v>127</v>
      </c>
      <c r="B27">
        <v>81400</v>
      </c>
      <c r="C27" t="s">
        <v>105</v>
      </c>
    </row>
    <row r="28" spans="1:3" x14ac:dyDescent="0.25">
      <c r="A28" t="s">
        <v>128</v>
      </c>
      <c r="B28">
        <v>39200</v>
      </c>
      <c r="C28" t="s">
        <v>105</v>
      </c>
    </row>
    <row r="29" spans="1:3" x14ac:dyDescent="0.25">
      <c r="A29" t="s">
        <v>129</v>
      </c>
      <c r="B29">
        <v>159660.869565217</v>
      </c>
      <c r="C29" t="s">
        <v>103</v>
      </c>
    </row>
    <row r="30" spans="1:3" x14ac:dyDescent="0.25">
      <c r="A30" t="s">
        <v>130</v>
      </c>
      <c r="B30">
        <v>206274.60317460299</v>
      </c>
      <c r="C30" t="s">
        <v>101</v>
      </c>
    </row>
    <row r="31" spans="1:3" x14ac:dyDescent="0.25">
      <c r="A31" t="s">
        <v>131</v>
      </c>
      <c r="B31">
        <v>140558.82352941201</v>
      </c>
      <c r="C31" t="s">
        <v>103</v>
      </c>
    </row>
    <row r="32" spans="1:3" x14ac:dyDescent="0.25">
      <c r="A32" t="s">
        <v>132</v>
      </c>
      <c r="B32">
        <v>326070</v>
      </c>
      <c r="C32" t="s">
        <v>113</v>
      </c>
    </row>
    <row r="33" spans="1:3" x14ac:dyDescent="0.25">
      <c r="A33" t="s">
        <v>133</v>
      </c>
      <c r="B33">
        <v>112000</v>
      </c>
      <c r="C33" t="s">
        <v>98</v>
      </c>
    </row>
    <row r="34" spans="1:3" x14ac:dyDescent="0.25">
      <c r="A34" t="s">
        <v>134</v>
      </c>
      <c r="B34">
        <v>157100</v>
      </c>
      <c r="C34" t="s">
        <v>103</v>
      </c>
    </row>
    <row r="35" spans="1:3" x14ac:dyDescent="0.25">
      <c r="A35" t="s">
        <v>135</v>
      </c>
      <c r="B35">
        <v>163300</v>
      </c>
      <c r="C35" t="s">
        <v>103</v>
      </c>
    </row>
    <row r="36" spans="1:3" x14ac:dyDescent="0.25">
      <c r="A36" t="s">
        <v>136</v>
      </c>
      <c r="B36">
        <v>216300</v>
      </c>
      <c r="C36" t="s">
        <v>101</v>
      </c>
    </row>
    <row r="37" spans="1:3" x14ac:dyDescent="0.25">
      <c r="A37" t="s">
        <v>137</v>
      </c>
      <c r="B37">
        <v>164800</v>
      </c>
      <c r="C37" t="s">
        <v>103</v>
      </c>
    </row>
    <row r="38" spans="1:3" x14ac:dyDescent="0.25">
      <c r="A38" t="s">
        <v>138</v>
      </c>
      <c r="B38">
        <v>156250</v>
      </c>
      <c r="C38" t="s">
        <v>103</v>
      </c>
    </row>
    <row r="39" spans="1:3" x14ac:dyDescent="0.25">
      <c r="A39" t="s">
        <v>139</v>
      </c>
      <c r="B39">
        <v>65900</v>
      </c>
      <c r="C39" t="s">
        <v>105</v>
      </c>
    </row>
    <row r="40" spans="1:3" x14ac:dyDescent="0.25">
      <c r="A40" t="s">
        <v>140</v>
      </c>
      <c r="B40">
        <v>174580</v>
      </c>
      <c r="C40" t="s">
        <v>103</v>
      </c>
    </row>
    <row r="41" spans="1:3" x14ac:dyDescent="0.25">
      <c r="A41" t="s">
        <v>141</v>
      </c>
      <c r="B41">
        <v>198580</v>
      </c>
      <c r="C41" t="s">
        <v>101</v>
      </c>
    </row>
    <row r="42" spans="1:3" x14ac:dyDescent="0.25">
      <c r="A42" t="s">
        <v>142</v>
      </c>
      <c r="B42">
        <v>121866.66666666701</v>
      </c>
      <c r="C42" t="s">
        <v>98</v>
      </c>
    </row>
    <row r="43" spans="1:3" x14ac:dyDescent="0.25">
      <c r="A43" t="s">
        <v>143</v>
      </c>
      <c r="B43">
        <v>84766.666666666701</v>
      </c>
      <c r="C43" t="s">
        <v>105</v>
      </c>
    </row>
    <row r="44" spans="1:3" x14ac:dyDescent="0.25">
      <c r="A44" t="s">
        <v>144</v>
      </c>
      <c r="B44">
        <v>244533.33333333299</v>
      </c>
      <c r="C44" t="s">
        <v>113</v>
      </c>
    </row>
    <row r="45" spans="1:3" x14ac:dyDescent="0.25">
      <c r="A45" t="s">
        <v>145</v>
      </c>
      <c r="B45">
        <v>210650</v>
      </c>
      <c r="C45" t="s">
        <v>101</v>
      </c>
    </row>
    <row r="46" spans="1:3" x14ac:dyDescent="0.25">
      <c r="A46" t="s">
        <v>146</v>
      </c>
      <c r="B46">
        <v>137705.555555556</v>
      </c>
      <c r="C46" t="s">
        <v>98</v>
      </c>
    </row>
    <row r="47" spans="1:3" x14ac:dyDescent="0.25">
      <c r="A47" t="s">
        <v>147</v>
      </c>
      <c r="B47">
        <v>307166.66666666698</v>
      </c>
      <c r="C47" t="s">
        <v>113</v>
      </c>
    </row>
    <row r="48" spans="1:3" x14ac:dyDescent="0.25">
      <c r="A48" t="s">
        <v>148</v>
      </c>
      <c r="B48">
        <v>232400</v>
      </c>
      <c r="C48" t="s">
        <v>101</v>
      </c>
    </row>
    <row r="49" spans="1:3" x14ac:dyDescent="0.25">
      <c r="A49" t="s">
        <v>149</v>
      </c>
      <c r="B49">
        <v>166242.85714285701</v>
      </c>
      <c r="C49" t="s">
        <v>103</v>
      </c>
    </row>
    <row r="50" spans="1:3" x14ac:dyDescent="0.25">
      <c r="A50" t="s">
        <v>150</v>
      </c>
      <c r="B50">
        <v>137315.384615385</v>
      </c>
      <c r="C50" t="s">
        <v>98</v>
      </c>
    </row>
    <row r="51" spans="1:3" x14ac:dyDescent="0.25">
      <c r="A51" t="s">
        <v>151</v>
      </c>
      <c r="B51">
        <v>319300</v>
      </c>
      <c r="C51" t="s">
        <v>113</v>
      </c>
    </row>
    <row r="52" spans="1:3" x14ac:dyDescent="0.25">
      <c r="A52" t="s">
        <v>152</v>
      </c>
      <c r="B52">
        <v>225241.17647058799</v>
      </c>
      <c r="C52" t="s">
        <v>101</v>
      </c>
    </row>
    <row r="53" spans="1:3" x14ac:dyDescent="0.25">
      <c r="A53" t="s">
        <v>153</v>
      </c>
      <c r="B53">
        <v>81050</v>
      </c>
      <c r="C53" t="s">
        <v>105</v>
      </c>
    </row>
    <row r="54" spans="1:3" x14ac:dyDescent="0.25">
      <c r="A54" t="s">
        <v>154</v>
      </c>
      <c r="B54">
        <v>103325</v>
      </c>
      <c r="C54" t="s">
        <v>98</v>
      </c>
    </row>
    <row r="55" spans="1:3" x14ac:dyDescent="0.25">
      <c r="A55" t="s">
        <v>155</v>
      </c>
      <c r="B55">
        <v>103814.705882353</v>
      </c>
      <c r="C55" t="s">
        <v>98</v>
      </c>
    </row>
    <row r="56" spans="1:3" x14ac:dyDescent="0.25">
      <c r="A56" t="s">
        <v>156</v>
      </c>
      <c r="B56">
        <v>137100</v>
      </c>
      <c r="C56" t="s">
        <v>98</v>
      </c>
    </row>
    <row r="57" spans="1:3" x14ac:dyDescent="0.25">
      <c r="A57" t="s">
        <v>157</v>
      </c>
      <c r="B57">
        <v>253033.33333333299</v>
      </c>
      <c r="C57" t="s">
        <v>113</v>
      </c>
    </row>
    <row r="58" spans="1:3" x14ac:dyDescent="0.25">
      <c r="A58" t="s">
        <v>158</v>
      </c>
      <c r="B58">
        <v>168007.14285714299</v>
      </c>
      <c r="C58" t="s">
        <v>103</v>
      </c>
    </row>
    <row r="59" spans="1:3" x14ac:dyDescent="0.25">
      <c r="A59" t="s">
        <v>159</v>
      </c>
      <c r="B59">
        <v>98800</v>
      </c>
      <c r="C59" t="s">
        <v>98</v>
      </c>
    </row>
    <row r="60" spans="1:3" x14ac:dyDescent="0.25">
      <c r="A60" t="s">
        <v>160</v>
      </c>
      <c r="B60">
        <v>33611.111111111102</v>
      </c>
      <c r="C60" t="s">
        <v>105</v>
      </c>
    </row>
    <row r="61" spans="1:3" x14ac:dyDescent="0.25">
      <c r="A61" t="s">
        <v>161</v>
      </c>
      <c r="B61">
        <v>99200</v>
      </c>
      <c r="C61" t="s">
        <v>98</v>
      </c>
    </row>
    <row r="62" spans="1:3" x14ac:dyDescent="0.25">
      <c r="A62" t="s">
        <v>162</v>
      </c>
      <c r="B62">
        <v>97366.666666666701</v>
      </c>
      <c r="C62" t="s">
        <v>98</v>
      </c>
    </row>
    <row r="63" spans="1:3" x14ac:dyDescent="0.25">
      <c r="A63" t="s">
        <v>163</v>
      </c>
      <c r="B63">
        <v>99900</v>
      </c>
      <c r="C63" t="s">
        <v>98</v>
      </c>
    </row>
    <row r="64" spans="1:3" x14ac:dyDescent="0.25">
      <c r="A64" t="s">
        <v>164</v>
      </c>
      <c r="B64">
        <v>101337.777777778</v>
      </c>
      <c r="C64" t="s">
        <v>98</v>
      </c>
    </row>
    <row r="65" spans="1:3" x14ac:dyDescent="0.25">
      <c r="A65" t="s">
        <v>165</v>
      </c>
      <c r="B65">
        <v>448140</v>
      </c>
      <c r="C65" t="s">
        <v>113</v>
      </c>
    </row>
    <row r="66" spans="1:3" x14ac:dyDescent="0.25">
      <c r="A66" t="s">
        <v>166</v>
      </c>
      <c r="B66">
        <v>156766.66666666701</v>
      </c>
      <c r="C66" t="s">
        <v>103</v>
      </c>
    </row>
    <row r="67" spans="1:3" x14ac:dyDescent="0.25">
      <c r="A67" t="s">
        <v>167</v>
      </c>
      <c r="B67">
        <v>230022.22222222199</v>
      </c>
      <c r="C67" t="s">
        <v>101</v>
      </c>
    </row>
    <row r="68" spans="1:3" x14ac:dyDescent="0.25">
      <c r="A68" t="s">
        <v>168</v>
      </c>
      <c r="B68">
        <v>137300</v>
      </c>
      <c r="C68" t="s">
        <v>98</v>
      </c>
    </row>
    <row r="69" spans="1:3" x14ac:dyDescent="0.25">
      <c r="A69" t="s">
        <v>169</v>
      </c>
      <c r="B69">
        <v>116350</v>
      </c>
      <c r="C69" t="s">
        <v>98</v>
      </c>
    </row>
    <row r="70" spans="1:3" x14ac:dyDescent="0.25">
      <c r="A70" t="s">
        <v>170</v>
      </c>
      <c r="B70">
        <v>286250</v>
      </c>
      <c r="C70" t="s">
        <v>113</v>
      </c>
    </row>
    <row r="71" spans="1:3" x14ac:dyDescent="0.25">
      <c r="A71" t="s">
        <v>171</v>
      </c>
      <c r="B71">
        <v>253400</v>
      </c>
      <c r="C71" t="s">
        <v>113</v>
      </c>
    </row>
    <row r="72" spans="1:3" x14ac:dyDescent="0.25">
      <c r="A72" t="s">
        <v>172</v>
      </c>
      <c r="B72">
        <v>300650</v>
      </c>
      <c r="C72" t="s">
        <v>113</v>
      </c>
    </row>
    <row r="73" spans="1:3" x14ac:dyDescent="0.25">
      <c r="A73" t="s">
        <v>173</v>
      </c>
      <c r="B73">
        <v>183800</v>
      </c>
      <c r="C73" t="s">
        <v>103</v>
      </c>
    </row>
    <row r="74" spans="1:3" x14ac:dyDescent="0.25">
      <c r="A74" t="s">
        <v>174</v>
      </c>
      <c r="B74">
        <v>107025</v>
      </c>
      <c r="C74" t="s">
        <v>98</v>
      </c>
    </row>
    <row r="75" spans="1:3" x14ac:dyDescent="0.25">
      <c r="A75" t="s">
        <v>175</v>
      </c>
      <c r="B75">
        <v>85250</v>
      </c>
      <c r="C75" t="s">
        <v>105</v>
      </c>
    </row>
    <row r="76" spans="1:3" x14ac:dyDescent="0.25">
      <c r="A76" t="s">
        <v>176</v>
      </c>
      <c r="B76">
        <v>187900</v>
      </c>
      <c r="C76" t="s">
        <v>103</v>
      </c>
    </row>
    <row r="77" spans="1:3" x14ac:dyDescent="0.25">
      <c r="A77" t="s">
        <v>177</v>
      </c>
      <c r="B77">
        <v>97278.260869565202</v>
      </c>
      <c r="C77" t="s">
        <v>98</v>
      </c>
    </row>
    <row r="78" spans="1:3" x14ac:dyDescent="0.25">
      <c r="A78" t="s">
        <v>178</v>
      </c>
      <c r="B78">
        <v>268850</v>
      </c>
      <c r="C78" t="s">
        <v>113</v>
      </c>
    </row>
    <row r="79" spans="1:3" x14ac:dyDescent="0.25">
      <c r="A79" t="s">
        <v>179</v>
      </c>
      <c r="B79">
        <v>164400</v>
      </c>
      <c r="C79" t="s">
        <v>103</v>
      </c>
    </row>
    <row r="80" spans="1:3" x14ac:dyDescent="0.25">
      <c r="A80" t="s">
        <v>180</v>
      </c>
      <c r="B80">
        <v>158500</v>
      </c>
      <c r="C80" t="s">
        <v>103</v>
      </c>
    </row>
    <row r="81" spans="1:3" x14ac:dyDescent="0.25">
      <c r="A81" t="s">
        <v>181</v>
      </c>
      <c r="B81">
        <v>226500</v>
      </c>
      <c r="C81" t="s">
        <v>101</v>
      </c>
    </row>
    <row r="82" spans="1:3" x14ac:dyDescent="0.25">
      <c r="A82" t="s">
        <v>182</v>
      </c>
      <c r="B82">
        <v>225800</v>
      </c>
      <c r="C82" t="s">
        <v>101</v>
      </c>
    </row>
    <row r="83" spans="1:3" x14ac:dyDescent="0.25">
      <c r="A83" t="s">
        <v>183</v>
      </c>
      <c r="B83">
        <v>219500</v>
      </c>
      <c r="C83" t="s">
        <v>101</v>
      </c>
    </row>
    <row r="84" spans="1:3" x14ac:dyDescent="0.25">
      <c r="A84" t="s">
        <v>184</v>
      </c>
      <c r="B84">
        <v>142150</v>
      </c>
      <c r="C84" t="s">
        <v>103</v>
      </c>
    </row>
    <row r="85" spans="1:3" x14ac:dyDescent="0.25">
      <c r="A85" t="s">
        <v>185</v>
      </c>
      <c r="B85">
        <v>159756.66666666701</v>
      </c>
      <c r="C85" t="s">
        <v>103</v>
      </c>
    </row>
    <row r="86" spans="1:3" x14ac:dyDescent="0.25">
      <c r="A86" t="s">
        <v>186</v>
      </c>
      <c r="B86">
        <v>296135.29411764699</v>
      </c>
      <c r="C86" t="s">
        <v>113</v>
      </c>
    </row>
    <row r="87" spans="1:3" x14ac:dyDescent="0.25">
      <c r="A87" t="s">
        <v>187</v>
      </c>
      <c r="B87">
        <v>215500</v>
      </c>
      <c r="C87" t="s">
        <v>101</v>
      </c>
    </row>
    <row r="88" spans="1:3" x14ac:dyDescent="0.25">
      <c r="A88" t="s">
        <v>188</v>
      </c>
      <c r="B88">
        <v>126626.66666666701</v>
      </c>
      <c r="C88" t="s">
        <v>98</v>
      </c>
    </row>
    <row r="89" spans="1:3" x14ac:dyDescent="0.25">
      <c r="A89" t="s">
        <v>189</v>
      </c>
      <c r="B89">
        <v>57925</v>
      </c>
      <c r="C89" t="s">
        <v>105</v>
      </c>
    </row>
    <row r="90" spans="1:3" x14ac:dyDescent="0.25">
      <c r="A90" t="s">
        <v>190</v>
      </c>
      <c r="B90">
        <v>77155</v>
      </c>
      <c r="C90" t="s">
        <v>105</v>
      </c>
    </row>
    <row r="91" spans="1:3" x14ac:dyDescent="0.25">
      <c r="A91" t="s">
        <v>191</v>
      </c>
      <c r="B91">
        <v>27700</v>
      </c>
      <c r="C91" t="s">
        <v>105</v>
      </c>
    </row>
    <row r="92" spans="1:3" x14ac:dyDescent="0.25">
      <c r="A92" t="s">
        <v>192</v>
      </c>
      <c r="B92">
        <v>93416</v>
      </c>
      <c r="C92" t="s">
        <v>98</v>
      </c>
    </row>
    <row r="93" spans="1:3" x14ac:dyDescent="0.25">
      <c r="A93" t="s">
        <v>193</v>
      </c>
      <c r="B93">
        <v>137300</v>
      </c>
      <c r="C93" t="s">
        <v>98</v>
      </c>
    </row>
    <row r="94" spans="1:3" x14ac:dyDescent="0.25">
      <c r="A94" t="s">
        <v>194</v>
      </c>
      <c r="B94">
        <v>355414.492753623</v>
      </c>
      <c r="C94" t="s">
        <v>113</v>
      </c>
    </row>
    <row r="95" spans="1:3" x14ac:dyDescent="0.25">
      <c r="A95" t="s">
        <v>195</v>
      </c>
      <c r="B95">
        <v>178600</v>
      </c>
      <c r="C95" t="s">
        <v>103</v>
      </c>
    </row>
    <row r="96" spans="1:3" x14ac:dyDescent="0.25">
      <c r="A96" t="s">
        <v>196</v>
      </c>
      <c r="B96">
        <v>179500</v>
      </c>
      <c r="C96" t="s">
        <v>103</v>
      </c>
    </row>
    <row r="97" spans="1:3" x14ac:dyDescent="0.25">
      <c r="A97" t="s">
        <v>197</v>
      </c>
      <c r="B97">
        <v>233543.58974359001</v>
      </c>
      <c r="C97" t="s">
        <v>101</v>
      </c>
    </row>
    <row r="98" spans="1:3" x14ac:dyDescent="0.25">
      <c r="A98" t="s">
        <v>198</v>
      </c>
      <c r="B98">
        <v>330100</v>
      </c>
      <c r="C98" t="s">
        <v>113</v>
      </c>
    </row>
    <row r="99" spans="1:3" x14ac:dyDescent="0.25">
      <c r="A99" t="s">
        <v>199</v>
      </c>
      <c r="B99">
        <v>142328.57142857101</v>
      </c>
      <c r="C99" t="s">
        <v>103</v>
      </c>
    </row>
    <row r="100" spans="1:3" x14ac:dyDescent="0.25">
      <c r="A100" t="s">
        <v>200</v>
      </c>
      <c r="B100">
        <v>154456.25</v>
      </c>
      <c r="C100" t="s">
        <v>103</v>
      </c>
    </row>
    <row r="101" spans="1:3" x14ac:dyDescent="0.25">
      <c r="A101" t="s">
        <v>201</v>
      </c>
      <c r="B101">
        <v>119992.30769230799</v>
      </c>
      <c r="C101" t="s">
        <v>98</v>
      </c>
    </row>
    <row r="102" spans="1:3" x14ac:dyDescent="0.25">
      <c r="A102" t="s">
        <v>202</v>
      </c>
      <c r="B102">
        <v>310300</v>
      </c>
      <c r="C102" t="s">
        <v>113</v>
      </c>
    </row>
    <row r="103" spans="1:3" x14ac:dyDescent="0.25">
      <c r="A103" t="s">
        <v>203</v>
      </c>
      <c r="B103">
        <v>142050</v>
      </c>
      <c r="C103" t="s">
        <v>103</v>
      </c>
    </row>
    <row r="104" spans="1:3" x14ac:dyDescent="0.25">
      <c r="A104" t="s">
        <v>204</v>
      </c>
      <c r="B104">
        <v>252385.714285714</v>
      </c>
      <c r="C104" t="s">
        <v>113</v>
      </c>
    </row>
    <row r="105" spans="1:3" x14ac:dyDescent="0.25">
      <c r="A105" t="s">
        <v>205</v>
      </c>
      <c r="B105">
        <v>115000</v>
      </c>
      <c r="C105" t="s">
        <v>98</v>
      </c>
    </row>
    <row r="106" spans="1:3" x14ac:dyDescent="0.25">
      <c r="A106" t="s">
        <v>206</v>
      </c>
      <c r="B106">
        <v>211450</v>
      </c>
      <c r="C106" t="s">
        <v>101</v>
      </c>
    </row>
    <row r="107" spans="1:3" x14ac:dyDescent="0.25">
      <c r="A107" t="s">
        <v>207</v>
      </c>
      <c r="B107">
        <v>38700</v>
      </c>
      <c r="C107" t="s">
        <v>105</v>
      </c>
    </row>
    <row r="108" spans="1:3" x14ac:dyDescent="0.25">
      <c r="A108" t="s">
        <v>208</v>
      </c>
      <c r="B108">
        <v>183600</v>
      </c>
      <c r="C108" t="s">
        <v>103</v>
      </c>
    </row>
    <row r="109" spans="1:3" x14ac:dyDescent="0.25">
      <c r="A109" t="s">
        <v>209</v>
      </c>
      <c r="B109">
        <v>193100</v>
      </c>
      <c r="C109" t="s">
        <v>101</v>
      </c>
    </row>
    <row r="110" spans="1:3" x14ac:dyDescent="0.25">
      <c r="A110" t="s">
        <v>210</v>
      </c>
      <c r="B110">
        <v>155256.52173913</v>
      </c>
      <c r="C110" t="s">
        <v>103</v>
      </c>
    </row>
    <row r="111" spans="1:3" x14ac:dyDescent="0.25">
      <c r="A111" t="s">
        <v>211</v>
      </c>
      <c r="B111">
        <v>80733.333333333299</v>
      </c>
      <c r="C111" t="s">
        <v>105</v>
      </c>
    </row>
    <row r="112" spans="1:3" x14ac:dyDescent="0.25">
      <c r="A112" t="s">
        <v>212</v>
      </c>
      <c r="B112">
        <v>100200</v>
      </c>
      <c r="C112" t="s">
        <v>98</v>
      </c>
    </row>
    <row r="113" spans="1:3" x14ac:dyDescent="0.25">
      <c r="A113" t="s">
        <v>213</v>
      </c>
      <c r="B113">
        <v>46000</v>
      </c>
      <c r="C113" t="s">
        <v>105</v>
      </c>
    </row>
    <row r="114" spans="1:3" x14ac:dyDescent="0.25">
      <c r="A114" t="s">
        <v>214</v>
      </c>
      <c r="B114">
        <v>428400</v>
      </c>
      <c r="C114" t="s">
        <v>113</v>
      </c>
    </row>
    <row r="115" spans="1:3" x14ac:dyDescent="0.25">
      <c r="A115" t="s">
        <v>215</v>
      </c>
      <c r="B115">
        <v>105875</v>
      </c>
      <c r="C115" t="s">
        <v>98</v>
      </c>
    </row>
    <row r="116" spans="1:3" x14ac:dyDescent="0.25">
      <c r="A116" t="s">
        <v>216</v>
      </c>
      <c r="B116">
        <v>154250</v>
      </c>
      <c r="C116" t="s">
        <v>103</v>
      </c>
    </row>
    <row r="117" spans="1:3" x14ac:dyDescent="0.25">
      <c r="A117" t="s">
        <v>217</v>
      </c>
      <c r="B117">
        <v>170183.07692307699</v>
      </c>
      <c r="C117" t="s">
        <v>103</v>
      </c>
    </row>
    <row r="118" spans="1:3" x14ac:dyDescent="0.25">
      <c r="A118" t="s">
        <v>218</v>
      </c>
      <c r="B118">
        <v>42160</v>
      </c>
      <c r="C118" t="s">
        <v>105</v>
      </c>
    </row>
    <row r="119" spans="1:3" x14ac:dyDescent="0.25">
      <c r="A119" t="s">
        <v>219</v>
      </c>
      <c r="B119">
        <v>134956.25</v>
      </c>
      <c r="C119" t="s">
        <v>98</v>
      </c>
    </row>
    <row r="120" spans="1:3" x14ac:dyDescent="0.25">
      <c r="A120" t="s">
        <v>220</v>
      </c>
      <c r="B120">
        <v>217440</v>
      </c>
      <c r="C120" t="s">
        <v>101</v>
      </c>
    </row>
    <row r="121" spans="1:3" x14ac:dyDescent="0.25">
      <c r="A121" t="s">
        <v>221</v>
      </c>
      <c r="B121">
        <v>151911.11111111101</v>
      </c>
      <c r="C121" t="s">
        <v>103</v>
      </c>
    </row>
    <row r="122" spans="1:3" x14ac:dyDescent="0.25">
      <c r="A122" t="s">
        <v>222</v>
      </c>
      <c r="B122">
        <v>122051.851851852</v>
      </c>
      <c r="C122" t="s">
        <v>98</v>
      </c>
    </row>
    <row r="123" spans="1:3" x14ac:dyDescent="0.25">
      <c r="A123" t="s">
        <v>223</v>
      </c>
      <c r="B123">
        <v>80775</v>
      </c>
      <c r="C123" t="s">
        <v>105</v>
      </c>
    </row>
    <row r="124" spans="1:3" x14ac:dyDescent="0.25">
      <c r="A124" t="s">
        <v>224</v>
      </c>
      <c r="B124">
        <v>70484.615384615405</v>
      </c>
      <c r="C124" t="s">
        <v>105</v>
      </c>
    </row>
    <row r="125" spans="1:3" x14ac:dyDescent="0.25">
      <c r="A125" t="s">
        <v>225</v>
      </c>
      <c r="B125">
        <v>258400</v>
      </c>
      <c r="C125" t="s">
        <v>113</v>
      </c>
    </row>
    <row r="126" spans="1:3" x14ac:dyDescent="0.25">
      <c r="A126" t="s">
        <v>226</v>
      </c>
      <c r="B126">
        <v>139700</v>
      </c>
      <c r="C126" t="s">
        <v>98</v>
      </c>
    </row>
    <row r="127" spans="1:3" x14ac:dyDescent="0.25">
      <c r="A127" t="s">
        <v>227</v>
      </c>
      <c r="B127">
        <v>116100</v>
      </c>
      <c r="C127" t="s">
        <v>98</v>
      </c>
    </row>
    <row r="128" spans="1:3" x14ac:dyDescent="0.25">
      <c r="A128" t="s">
        <v>228</v>
      </c>
      <c r="B128">
        <v>146550</v>
      </c>
      <c r="C128" t="s">
        <v>103</v>
      </c>
    </row>
    <row r="129" spans="1:3" x14ac:dyDescent="0.25">
      <c r="A129" t="s">
        <v>229</v>
      </c>
      <c r="B129">
        <v>121700</v>
      </c>
      <c r="C129" t="s">
        <v>98</v>
      </c>
    </row>
    <row r="130" spans="1:3" x14ac:dyDescent="0.25">
      <c r="A130" t="s">
        <v>230</v>
      </c>
      <c r="B130">
        <v>155365.30612244899</v>
      </c>
      <c r="C130" t="s">
        <v>103</v>
      </c>
    </row>
    <row r="131" spans="1:3" x14ac:dyDescent="0.25">
      <c r="A131" t="s">
        <v>231</v>
      </c>
      <c r="B131">
        <v>133404</v>
      </c>
      <c r="C131" t="s">
        <v>98</v>
      </c>
    </row>
    <row r="132" spans="1:3" x14ac:dyDescent="0.25">
      <c r="A132" t="s">
        <v>232</v>
      </c>
      <c r="B132">
        <v>132120</v>
      </c>
      <c r="C132" t="s">
        <v>98</v>
      </c>
    </row>
    <row r="133" spans="1:3" x14ac:dyDescent="0.25">
      <c r="A133" t="s">
        <v>233</v>
      </c>
      <c r="B133">
        <v>244000</v>
      </c>
      <c r="C133" t="s">
        <v>113</v>
      </c>
    </row>
    <row r="134" spans="1:3" x14ac:dyDescent="0.25">
      <c r="A134" t="s">
        <v>234</v>
      </c>
      <c r="B134">
        <v>99740</v>
      </c>
      <c r="C134" t="s">
        <v>98</v>
      </c>
    </row>
    <row r="135" spans="1:3" x14ac:dyDescent="0.25">
      <c r="A135" t="s">
        <v>235</v>
      </c>
      <c r="B135">
        <v>144494.73684210499</v>
      </c>
      <c r="C135" t="s">
        <v>103</v>
      </c>
    </row>
    <row r="136" spans="1:3" x14ac:dyDescent="0.25">
      <c r="A136" t="s">
        <v>236</v>
      </c>
      <c r="B136">
        <v>195200</v>
      </c>
      <c r="C136" t="s">
        <v>101</v>
      </c>
    </row>
    <row r="137" spans="1:3" x14ac:dyDescent="0.25">
      <c r="A137" t="s">
        <v>237</v>
      </c>
      <c r="B137">
        <v>142576</v>
      </c>
      <c r="C137" t="s">
        <v>103</v>
      </c>
    </row>
    <row r="138" spans="1:3" x14ac:dyDescent="0.25">
      <c r="A138" t="s">
        <v>238</v>
      </c>
      <c r="B138">
        <v>167800</v>
      </c>
      <c r="C138" t="s">
        <v>103</v>
      </c>
    </row>
    <row r="139" spans="1:3" x14ac:dyDescent="0.25">
      <c r="A139" t="s">
        <v>239</v>
      </c>
      <c r="B139">
        <v>135292.30769230801</v>
      </c>
      <c r="C139" t="s">
        <v>98</v>
      </c>
    </row>
    <row r="140" spans="1:3" x14ac:dyDescent="0.25">
      <c r="A140" t="s">
        <v>240</v>
      </c>
      <c r="B140">
        <v>52300</v>
      </c>
      <c r="C140" t="s">
        <v>105</v>
      </c>
    </row>
    <row r="141" spans="1:3" x14ac:dyDescent="0.25">
      <c r="A141" t="s">
        <v>241</v>
      </c>
      <c r="B141">
        <v>200833.33333333299</v>
      </c>
      <c r="C141" t="s">
        <v>101</v>
      </c>
    </row>
    <row r="142" spans="1:3" x14ac:dyDescent="0.25">
      <c r="A142" t="s">
        <v>242</v>
      </c>
      <c r="B142">
        <v>171587.5</v>
      </c>
      <c r="C142" t="s">
        <v>103</v>
      </c>
    </row>
    <row r="143" spans="1:3" x14ac:dyDescent="0.25">
      <c r="A143" t="s">
        <v>243</v>
      </c>
      <c r="B143">
        <v>234150</v>
      </c>
      <c r="C143" t="s">
        <v>101</v>
      </c>
    </row>
    <row r="144" spans="1:3" x14ac:dyDescent="0.25">
      <c r="A144" t="s">
        <v>244</v>
      </c>
      <c r="B144">
        <v>257900</v>
      </c>
      <c r="C144" t="s">
        <v>113</v>
      </c>
    </row>
    <row r="145" spans="1:3" x14ac:dyDescent="0.25">
      <c r="A145" t="s">
        <v>245</v>
      </c>
      <c r="B145">
        <v>131745</v>
      </c>
      <c r="C145" t="s">
        <v>98</v>
      </c>
    </row>
    <row r="146" spans="1:3" x14ac:dyDescent="0.25">
      <c r="A146" t="s">
        <v>246</v>
      </c>
      <c r="B146">
        <v>331020</v>
      </c>
      <c r="C146" t="s">
        <v>113</v>
      </c>
    </row>
    <row r="147" spans="1:3" x14ac:dyDescent="0.25">
      <c r="A147" t="s">
        <v>247</v>
      </c>
      <c r="B147">
        <v>163200</v>
      </c>
      <c r="C147" t="s">
        <v>103</v>
      </c>
    </row>
    <row r="148" spans="1:3" x14ac:dyDescent="0.25">
      <c r="A148" t="s">
        <v>248</v>
      </c>
      <c r="B148">
        <v>370900</v>
      </c>
      <c r="C148" t="s">
        <v>113</v>
      </c>
    </row>
    <row r="149" spans="1:3" x14ac:dyDescent="0.25">
      <c r="A149" t="s">
        <v>249</v>
      </c>
      <c r="B149">
        <v>148565.625</v>
      </c>
      <c r="C149" t="s">
        <v>103</v>
      </c>
    </row>
    <row r="150" spans="1:3" x14ac:dyDescent="0.25">
      <c r="A150" t="s">
        <v>250</v>
      </c>
      <c r="B150">
        <v>109533.33333333299</v>
      </c>
      <c r="C150" t="s">
        <v>98</v>
      </c>
    </row>
    <row r="151" spans="1:3" x14ac:dyDescent="0.25">
      <c r="A151" t="s">
        <v>251</v>
      </c>
      <c r="B151">
        <v>139466.66666666701</v>
      </c>
      <c r="C151" t="s">
        <v>98</v>
      </c>
    </row>
    <row r="152" spans="1:3" x14ac:dyDescent="0.25">
      <c r="A152" t="s">
        <v>252</v>
      </c>
      <c r="B152">
        <v>139252.542372881</v>
      </c>
      <c r="C152" t="s">
        <v>98</v>
      </c>
    </row>
    <row r="153" spans="1:3" x14ac:dyDescent="0.25">
      <c r="A153" t="s">
        <v>253</v>
      </c>
      <c r="B153">
        <v>136815.78947368401</v>
      </c>
      <c r="C153" t="s">
        <v>98</v>
      </c>
    </row>
    <row r="154" spans="1:3" x14ac:dyDescent="0.25">
      <c r="A154" t="s">
        <v>254</v>
      </c>
      <c r="B154">
        <v>134175</v>
      </c>
      <c r="C154" t="s">
        <v>98</v>
      </c>
    </row>
    <row r="155" spans="1:3" x14ac:dyDescent="0.25">
      <c r="A155" t="s">
        <v>255</v>
      </c>
      <c r="B155">
        <v>50333.333333333299</v>
      </c>
      <c r="C155" t="s">
        <v>105</v>
      </c>
    </row>
    <row r="156" spans="1:3" x14ac:dyDescent="0.25">
      <c r="A156" t="s">
        <v>256</v>
      </c>
      <c r="B156">
        <v>46137.5</v>
      </c>
      <c r="C156" t="s">
        <v>105</v>
      </c>
    </row>
    <row r="157" spans="1:3" x14ac:dyDescent="0.25">
      <c r="A157" t="s">
        <v>257</v>
      </c>
      <c r="B157">
        <v>219966.66666666701</v>
      </c>
      <c r="C157" t="s">
        <v>101</v>
      </c>
    </row>
    <row r="158" spans="1:3" x14ac:dyDescent="0.25">
      <c r="A158" t="s">
        <v>258</v>
      </c>
      <c r="B158">
        <v>153900</v>
      </c>
      <c r="C158" t="s">
        <v>103</v>
      </c>
    </row>
    <row r="159" spans="1:3" x14ac:dyDescent="0.25">
      <c r="A159" t="s">
        <v>259</v>
      </c>
      <c r="B159">
        <v>278300</v>
      </c>
      <c r="C159" t="s">
        <v>113</v>
      </c>
    </row>
    <row r="160" spans="1:3" x14ac:dyDescent="0.25">
      <c r="A160" t="s">
        <v>260</v>
      </c>
      <c r="B160">
        <v>84875</v>
      </c>
      <c r="C160" t="s">
        <v>105</v>
      </c>
    </row>
    <row r="161" spans="1:3" x14ac:dyDescent="0.25">
      <c r="A161" t="s">
        <v>261</v>
      </c>
      <c r="B161">
        <v>218400</v>
      </c>
      <c r="C161" t="s">
        <v>101</v>
      </c>
    </row>
    <row r="162" spans="1:3" x14ac:dyDescent="0.25">
      <c r="A162" t="s">
        <v>262</v>
      </c>
      <c r="B162">
        <v>184511.764705882</v>
      </c>
      <c r="C162" t="s">
        <v>103</v>
      </c>
    </row>
    <row r="163" spans="1:3" x14ac:dyDescent="0.25">
      <c r="A163" t="s">
        <v>263</v>
      </c>
      <c r="B163">
        <v>117900</v>
      </c>
      <c r="C163" t="s">
        <v>98</v>
      </c>
    </row>
    <row r="164" spans="1:3" x14ac:dyDescent="0.25">
      <c r="A164" t="s">
        <v>264</v>
      </c>
      <c r="B164">
        <v>95844.444444444394</v>
      </c>
      <c r="C164" t="s">
        <v>98</v>
      </c>
    </row>
    <row r="165" spans="1:3" x14ac:dyDescent="0.25">
      <c r="A165" t="s">
        <v>265</v>
      </c>
      <c r="B165">
        <v>113920</v>
      </c>
      <c r="C165" t="s">
        <v>98</v>
      </c>
    </row>
    <row r="166" spans="1:3" x14ac:dyDescent="0.25">
      <c r="A166" t="s">
        <v>266</v>
      </c>
      <c r="B166">
        <v>170466.66666666701</v>
      </c>
      <c r="C166" t="s">
        <v>103</v>
      </c>
    </row>
    <row r="167" spans="1:3" x14ac:dyDescent="0.25">
      <c r="A167" t="s">
        <v>267</v>
      </c>
      <c r="B167">
        <v>99050</v>
      </c>
      <c r="C167" t="s">
        <v>98</v>
      </c>
    </row>
    <row r="168" spans="1:3" x14ac:dyDescent="0.25">
      <c r="A168" t="s">
        <v>268</v>
      </c>
      <c r="B168">
        <v>103450</v>
      </c>
      <c r="C168" t="s">
        <v>98</v>
      </c>
    </row>
    <row r="169" spans="1:3" x14ac:dyDescent="0.25">
      <c r="A169" t="s">
        <v>269</v>
      </c>
      <c r="B169">
        <v>85300</v>
      </c>
      <c r="C169" t="s">
        <v>105</v>
      </c>
    </row>
    <row r="170" spans="1:3" x14ac:dyDescent="0.25">
      <c r="A170" t="s">
        <v>270</v>
      </c>
      <c r="B170">
        <v>256000</v>
      </c>
      <c r="C170" t="s">
        <v>113</v>
      </c>
    </row>
    <row r="171" spans="1:3" x14ac:dyDescent="0.25">
      <c r="A171" t="s">
        <v>271</v>
      </c>
      <c r="B171">
        <v>440980</v>
      </c>
      <c r="C171" t="s">
        <v>113</v>
      </c>
    </row>
    <row r="172" spans="1:3" x14ac:dyDescent="0.25">
      <c r="A172" t="s">
        <v>272</v>
      </c>
      <c r="B172">
        <v>65400</v>
      </c>
      <c r="C172" t="s">
        <v>105</v>
      </c>
    </row>
    <row r="173" spans="1:3" x14ac:dyDescent="0.25">
      <c r="A173" t="s">
        <v>273</v>
      </c>
      <c r="B173">
        <v>106100</v>
      </c>
      <c r="C173" t="s">
        <v>98</v>
      </c>
    </row>
    <row r="174" spans="1:3" x14ac:dyDescent="0.25">
      <c r="A174" t="s">
        <v>274</v>
      </c>
      <c r="B174">
        <v>84200</v>
      </c>
      <c r="C174" t="s">
        <v>105</v>
      </c>
    </row>
    <row r="175" spans="1:3" x14ac:dyDescent="0.25">
      <c r="A175" t="s">
        <v>275</v>
      </c>
      <c r="B175">
        <v>207840</v>
      </c>
      <c r="C175" t="s">
        <v>101</v>
      </c>
    </row>
    <row r="176" spans="1:3" x14ac:dyDescent="0.25">
      <c r="A176" t="s">
        <v>276</v>
      </c>
      <c r="B176">
        <v>87120.689655172406</v>
      </c>
      <c r="C176" t="s">
        <v>105</v>
      </c>
    </row>
    <row r="177" spans="1:3" x14ac:dyDescent="0.25">
      <c r="A177" t="s">
        <v>277</v>
      </c>
      <c r="B177">
        <v>152864.58333333299</v>
      </c>
      <c r="C177" t="s">
        <v>103</v>
      </c>
    </row>
    <row r="178" spans="1:3" x14ac:dyDescent="0.25">
      <c r="A178" t="s">
        <v>278</v>
      </c>
      <c r="B178">
        <v>268890.909090909</v>
      </c>
      <c r="C178" t="s">
        <v>113</v>
      </c>
    </row>
    <row r="179" spans="1:3" x14ac:dyDescent="0.25">
      <c r="A179" t="s">
        <v>279</v>
      </c>
      <c r="B179">
        <v>66375</v>
      </c>
      <c r="C179" t="s">
        <v>105</v>
      </c>
    </row>
    <row r="180" spans="1:3" x14ac:dyDescent="0.25">
      <c r="A180" t="s">
        <v>280</v>
      </c>
      <c r="B180">
        <v>66333.333333333299</v>
      </c>
      <c r="C180" t="s">
        <v>105</v>
      </c>
    </row>
    <row r="181" spans="1:3" x14ac:dyDescent="0.25">
      <c r="A181" t="s">
        <v>281</v>
      </c>
      <c r="B181">
        <v>186846.80851063799</v>
      </c>
      <c r="C181" t="s">
        <v>103</v>
      </c>
    </row>
    <row r="182" spans="1:3" x14ac:dyDescent="0.25">
      <c r="A182" t="s">
        <v>282</v>
      </c>
      <c r="B182">
        <v>134484</v>
      </c>
      <c r="C182" t="s">
        <v>98</v>
      </c>
    </row>
    <row r="183" spans="1:3" x14ac:dyDescent="0.25">
      <c r="A183" t="s">
        <v>283</v>
      </c>
      <c r="B183">
        <v>80713.333333333299</v>
      </c>
      <c r="C183" t="s">
        <v>105</v>
      </c>
    </row>
    <row r="184" spans="1:3" x14ac:dyDescent="0.25">
      <c r="A184" t="s">
        <v>284</v>
      </c>
      <c r="B184">
        <v>102000</v>
      </c>
      <c r="C184" t="s">
        <v>98</v>
      </c>
    </row>
    <row r="185" spans="1:3" x14ac:dyDescent="0.25">
      <c r="A185" t="s">
        <v>285</v>
      </c>
      <c r="B185">
        <v>122315.384615385</v>
      </c>
      <c r="C185" t="s">
        <v>98</v>
      </c>
    </row>
    <row r="186" spans="1:3" x14ac:dyDescent="0.25">
      <c r="A186" t="s">
        <v>286</v>
      </c>
      <c r="B186">
        <v>129900</v>
      </c>
      <c r="C186" t="s">
        <v>98</v>
      </c>
    </row>
    <row r="187" spans="1:3" x14ac:dyDescent="0.25">
      <c r="A187" t="s">
        <v>287</v>
      </c>
      <c r="B187">
        <v>264666.66666666698</v>
      </c>
      <c r="C187" t="s">
        <v>113</v>
      </c>
    </row>
    <row r="188" spans="1:3" x14ac:dyDescent="0.25">
      <c r="A188" t="s">
        <v>288</v>
      </c>
      <c r="B188">
        <v>82700</v>
      </c>
      <c r="C188" t="s">
        <v>105</v>
      </c>
    </row>
    <row r="189" spans="1:3" x14ac:dyDescent="0.25">
      <c r="A189" t="s">
        <v>289</v>
      </c>
      <c r="B189">
        <v>89865.217391304395</v>
      </c>
      <c r="C189" t="s">
        <v>98</v>
      </c>
    </row>
    <row r="190" spans="1:3" x14ac:dyDescent="0.25">
      <c r="A190" t="s">
        <v>290</v>
      </c>
      <c r="B190">
        <v>194478.86597938099</v>
      </c>
      <c r="C190" t="s">
        <v>101</v>
      </c>
    </row>
    <row r="191" spans="1:3" x14ac:dyDescent="0.25">
      <c r="A191" t="s">
        <v>291</v>
      </c>
      <c r="B191">
        <v>175980</v>
      </c>
      <c r="C191" t="s">
        <v>103</v>
      </c>
    </row>
    <row r="192" spans="1:3" x14ac:dyDescent="0.25">
      <c r="A192" t="s">
        <v>292</v>
      </c>
      <c r="B192">
        <v>156800</v>
      </c>
      <c r="C192" t="s">
        <v>103</v>
      </c>
    </row>
    <row r="193" spans="1:3" x14ac:dyDescent="0.25">
      <c r="A193" t="s">
        <v>293</v>
      </c>
      <c r="B193">
        <v>118925</v>
      </c>
      <c r="C193" t="s">
        <v>98</v>
      </c>
    </row>
    <row r="194" spans="1:3" x14ac:dyDescent="0.25">
      <c r="A194" t="s">
        <v>294</v>
      </c>
      <c r="B194">
        <v>92950</v>
      </c>
      <c r="C194" t="s">
        <v>98</v>
      </c>
    </row>
    <row r="195" spans="1:3" x14ac:dyDescent="0.25">
      <c r="A195" t="s">
        <v>295</v>
      </c>
      <c r="B195">
        <v>137588.57142857101</v>
      </c>
      <c r="C195" t="s">
        <v>98</v>
      </c>
    </row>
    <row r="196" spans="1:3" x14ac:dyDescent="0.25">
      <c r="A196" t="s">
        <v>296</v>
      </c>
      <c r="B196">
        <v>102400</v>
      </c>
      <c r="C196" t="s">
        <v>98</v>
      </c>
    </row>
    <row r="197" spans="1:3" x14ac:dyDescent="0.25">
      <c r="A197" t="s">
        <v>297</v>
      </c>
      <c r="B197">
        <v>126750</v>
      </c>
      <c r="C197" t="s">
        <v>98</v>
      </c>
    </row>
    <row r="198" spans="1:3" x14ac:dyDescent="0.25">
      <c r="A198" t="s">
        <v>298</v>
      </c>
      <c r="B198">
        <v>55516.666666666701</v>
      </c>
      <c r="C198" t="s">
        <v>105</v>
      </c>
    </row>
    <row r="199" spans="1:3" x14ac:dyDescent="0.25">
      <c r="A199" t="s">
        <v>299</v>
      </c>
      <c r="B199">
        <v>124482.857142857</v>
      </c>
      <c r="C199" t="s">
        <v>98</v>
      </c>
    </row>
    <row r="200" spans="1:3" x14ac:dyDescent="0.25">
      <c r="A200" t="s">
        <v>300</v>
      </c>
      <c r="B200">
        <v>91450</v>
      </c>
      <c r="C200" t="s">
        <v>98</v>
      </c>
    </row>
    <row r="201" spans="1:3" x14ac:dyDescent="0.25">
      <c r="A201" t="s">
        <v>301</v>
      </c>
      <c r="B201">
        <v>95466.666666666701</v>
      </c>
      <c r="C201" t="s">
        <v>98</v>
      </c>
    </row>
    <row r="202" spans="1:3" x14ac:dyDescent="0.25">
      <c r="A202" t="s">
        <v>302</v>
      </c>
      <c r="B202">
        <v>57227.906976744198</v>
      </c>
      <c r="C202" t="s">
        <v>105</v>
      </c>
    </row>
    <row r="203" spans="1:3" x14ac:dyDescent="0.25">
      <c r="A203" t="s">
        <v>303</v>
      </c>
      <c r="B203">
        <v>211200</v>
      </c>
      <c r="C203" t="s">
        <v>101</v>
      </c>
    </row>
    <row r="204" spans="1:3" x14ac:dyDescent="0.25">
      <c r="A204" t="s">
        <v>304</v>
      </c>
      <c r="B204">
        <v>109326.66666666701</v>
      </c>
      <c r="C204" t="s">
        <v>98</v>
      </c>
    </row>
    <row r="205" spans="1:3" x14ac:dyDescent="0.25">
      <c r="A205" t="s">
        <v>305</v>
      </c>
      <c r="B205">
        <v>88273.076923076893</v>
      </c>
      <c r="C205" t="s">
        <v>105</v>
      </c>
    </row>
    <row r="206" spans="1:3" x14ac:dyDescent="0.25">
      <c r="A206" t="s">
        <v>306</v>
      </c>
      <c r="B206">
        <v>344800</v>
      </c>
      <c r="C206" t="s">
        <v>113</v>
      </c>
    </row>
    <row r="207" spans="1:3" x14ac:dyDescent="0.25">
      <c r="A207" t="s">
        <v>307</v>
      </c>
      <c r="B207">
        <v>102186.66666666701</v>
      </c>
      <c r="C207" t="s">
        <v>98</v>
      </c>
    </row>
    <row r="208" spans="1:3" x14ac:dyDescent="0.25">
      <c r="A208" t="s">
        <v>308</v>
      </c>
      <c r="B208">
        <v>215800</v>
      </c>
      <c r="C208" t="s">
        <v>101</v>
      </c>
    </row>
    <row r="209" spans="1:3" x14ac:dyDescent="0.25">
      <c r="A209" t="s">
        <v>309</v>
      </c>
      <c r="B209">
        <v>253600</v>
      </c>
      <c r="C209" t="s">
        <v>113</v>
      </c>
    </row>
    <row r="210" spans="1:3" x14ac:dyDescent="0.25">
      <c r="A210" t="s">
        <v>310</v>
      </c>
      <c r="B210">
        <v>140200</v>
      </c>
      <c r="C210" t="s">
        <v>103</v>
      </c>
    </row>
    <row r="211" spans="1:3" x14ac:dyDescent="0.25">
      <c r="A211" t="s">
        <v>311</v>
      </c>
      <c r="B211">
        <v>129800</v>
      </c>
      <c r="C211" t="s">
        <v>98</v>
      </c>
    </row>
    <row r="212" spans="1:3" x14ac:dyDescent="0.25">
      <c r="A212" t="s">
        <v>312</v>
      </c>
      <c r="B212">
        <v>217616.66666666701</v>
      </c>
      <c r="C212" t="s">
        <v>101</v>
      </c>
    </row>
    <row r="213" spans="1:3" x14ac:dyDescent="0.25">
      <c r="A213" t="s">
        <v>313</v>
      </c>
      <c r="B213">
        <v>202438.095238095</v>
      </c>
      <c r="C213" t="s">
        <v>101</v>
      </c>
    </row>
    <row r="214" spans="1:3" x14ac:dyDescent="0.25">
      <c r="A214" t="s">
        <v>314</v>
      </c>
      <c r="B214">
        <v>187839.130434783</v>
      </c>
      <c r="C214" t="s">
        <v>103</v>
      </c>
    </row>
    <row r="215" spans="1:3" x14ac:dyDescent="0.25">
      <c r="A215" t="s">
        <v>315</v>
      </c>
      <c r="B215">
        <v>123900</v>
      </c>
      <c r="C215" t="s">
        <v>98</v>
      </c>
    </row>
    <row r="216" spans="1:3" x14ac:dyDescent="0.25">
      <c r="A216" t="s">
        <v>316</v>
      </c>
      <c r="B216">
        <v>144300</v>
      </c>
      <c r="C216" t="s">
        <v>103</v>
      </c>
    </row>
    <row r="217" spans="1:3" x14ac:dyDescent="0.25">
      <c r="A217" t="s">
        <v>317</v>
      </c>
      <c r="B217">
        <v>163942.85714285701</v>
      </c>
      <c r="C217" t="s">
        <v>103</v>
      </c>
    </row>
    <row r="218" spans="1:3" x14ac:dyDescent="0.25">
      <c r="A218" t="s">
        <v>318</v>
      </c>
      <c r="B218">
        <v>143422.36842105299</v>
      </c>
      <c r="C218" t="s">
        <v>103</v>
      </c>
    </row>
    <row r="219" spans="1:3" x14ac:dyDescent="0.25">
      <c r="A219" t="s">
        <v>319</v>
      </c>
      <c r="B219">
        <v>403366.5</v>
      </c>
      <c r="C219" t="s">
        <v>113</v>
      </c>
    </row>
    <row r="220" spans="1:3" x14ac:dyDescent="0.25">
      <c r="A220" t="s">
        <v>320</v>
      </c>
      <c r="B220">
        <v>178800</v>
      </c>
      <c r="C220" t="s">
        <v>103</v>
      </c>
    </row>
    <row r="221" spans="1:3" x14ac:dyDescent="0.25">
      <c r="A221" t="s">
        <v>321</v>
      </c>
      <c r="B221">
        <v>161950</v>
      </c>
      <c r="C221" t="s">
        <v>103</v>
      </c>
    </row>
    <row r="222" spans="1:3" x14ac:dyDescent="0.25">
      <c r="A222" t="s">
        <v>322</v>
      </c>
      <c r="B222">
        <v>188066.66666666701</v>
      </c>
      <c r="C222" t="s">
        <v>103</v>
      </c>
    </row>
    <row r="223" spans="1:3" x14ac:dyDescent="0.25">
      <c r="A223" t="s">
        <v>323</v>
      </c>
      <c r="B223">
        <v>105533.33333333299</v>
      </c>
      <c r="C223" t="s">
        <v>98</v>
      </c>
    </row>
    <row r="224" spans="1:3" x14ac:dyDescent="0.25">
      <c r="A224" t="s">
        <v>324</v>
      </c>
      <c r="B224">
        <v>90866.666666666701</v>
      </c>
      <c r="C224" t="s">
        <v>98</v>
      </c>
    </row>
    <row r="225" spans="1:3" x14ac:dyDescent="0.25">
      <c r="A225" t="s">
        <v>325</v>
      </c>
      <c r="B225">
        <v>179900</v>
      </c>
      <c r="C225" t="s">
        <v>103</v>
      </c>
    </row>
    <row r="226" spans="1:3" x14ac:dyDescent="0.25">
      <c r="A226" t="s">
        <v>326</v>
      </c>
      <c r="B226">
        <v>317520</v>
      </c>
      <c r="C226" t="s">
        <v>113</v>
      </c>
    </row>
    <row r="227" spans="1:3" x14ac:dyDescent="0.25">
      <c r="A227" t="s">
        <v>327</v>
      </c>
      <c r="B227">
        <v>142000</v>
      </c>
      <c r="C227" t="s">
        <v>103</v>
      </c>
    </row>
    <row r="228" spans="1:3" x14ac:dyDescent="0.25">
      <c r="A228" t="s">
        <v>328</v>
      </c>
      <c r="B228">
        <v>254804.76190476201</v>
      </c>
      <c r="C228" t="s">
        <v>113</v>
      </c>
    </row>
    <row r="229" spans="1:3" x14ac:dyDescent="0.25">
      <c r="A229" t="s">
        <v>329</v>
      </c>
      <c r="B229">
        <v>238433.33333333299</v>
      </c>
      <c r="C229" t="s">
        <v>101</v>
      </c>
    </row>
    <row r="230" spans="1:3" x14ac:dyDescent="0.25">
      <c r="A230" t="s">
        <v>330</v>
      </c>
      <c r="B230">
        <v>201232</v>
      </c>
      <c r="C230" t="s">
        <v>101</v>
      </c>
    </row>
    <row r="231" spans="1:3" x14ac:dyDescent="0.25">
      <c r="A231" t="s">
        <v>331</v>
      </c>
      <c r="B231">
        <v>149800</v>
      </c>
      <c r="C231" t="s">
        <v>103</v>
      </c>
    </row>
    <row r="232" spans="1:3" x14ac:dyDescent="0.25">
      <c r="A232" t="s">
        <v>332</v>
      </c>
      <c r="B232">
        <v>58300</v>
      </c>
      <c r="C232" t="s">
        <v>105</v>
      </c>
    </row>
    <row r="233" spans="1:3" x14ac:dyDescent="0.25">
      <c r="A233" t="s">
        <v>333</v>
      </c>
      <c r="B233">
        <v>152600</v>
      </c>
      <c r="C233" t="s">
        <v>103</v>
      </c>
    </row>
    <row r="234" spans="1:3" x14ac:dyDescent="0.25">
      <c r="A234" t="s">
        <v>334</v>
      </c>
      <c r="B234">
        <v>29288.888888888901</v>
      </c>
      <c r="C234" t="s">
        <v>105</v>
      </c>
    </row>
    <row r="235" spans="1:3" x14ac:dyDescent="0.25">
      <c r="A235" t="s">
        <v>335</v>
      </c>
      <c r="B235">
        <v>234275</v>
      </c>
      <c r="C235" t="s">
        <v>101</v>
      </c>
    </row>
    <row r="236" spans="1:3" x14ac:dyDescent="0.25">
      <c r="A236" t="s">
        <v>336</v>
      </c>
      <c r="B236">
        <v>78960</v>
      </c>
      <c r="C236" t="s">
        <v>105</v>
      </c>
    </row>
    <row r="237" spans="1:3" x14ac:dyDescent="0.25">
      <c r="A237" t="s">
        <v>337</v>
      </c>
      <c r="B237">
        <v>188242.682926829</v>
      </c>
      <c r="C237" t="s">
        <v>103</v>
      </c>
    </row>
    <row r="238" spans="1:3" x14ac:dyDescent="0.25">
      <c r="A238" t="s">
        <v>338</v>
      </c>
      <c r="B238">
        <v>216243.47826087</v>
      </c>
      <c r="C238" t="s">
        <v>101</v>
      </c>
    </row>
    <row r="239" spans="1:3" x14ac:dyDescent="0.25">
      <c r="A239" t="s">
        <v>339</v>
      </c>
      <c r="B239">
        <v>161175</v>
      </c>
      <c r="C239" t="s">
        <v>103</v>
      </c>
    </row>
    <row r="240" spans="1:3" x14ac:dyDescent="0.25">
      <c r="A240" t="s">
        <v>340</v>
      </c>
      <c r="B240">
        <v>127847.368421053</v>
      </c>
      <c r="C240" t="s">
        <v>98</v>
      </c>
    </row>
    <row r="241" spans="1:3" x14ac:dyDescent="0.25">
      <c r="A241" t="s">
        <v>341</v>
      </c>
      <c r="B241">
        <v>119100</v>
      </c>
      <c r="C241" t="s">
        <v>98</v>
      </c>
    </row>
    <row r="242" spans="1:3" x14ac:dyDescent="0.25">
      <c r="A242" t="s">
        <v>342</v>
      </c>
      <c r="B242">
        <v>188228.57142857101</v>
      </c>
      <c r="C242" t="s">
        <v>103</v>
      </c>
    </row>
    <row r="243" spans="1:3" x14ac:dyDescent="0.25">
      <c r="A243" t="s">
        <v>343</v>
      </c>
      <c r="B243">
        <v>147776.19047619001</v>
      </c>
      <c r="C243" t="s">
        <v>103</v>
      </c>
    </row>
    <row r="244" spans="1:3" x14ac:dyDescent="0.25">
      <c r="A244" t="s">
        <v>344</v>
      </c>
      <c r="B244">
        <v>251081.57894736799</v>
      </c>
      <c r="C244" t="s">
        <v>113</v>
      </c>
    </row>
    <row r="245" spans="1:3" x14ac:dyDescent="0.25">
      <c r="A245" t="s">
        <v>345</v>
      </c>
      <c r="B245">
        <v>329633.33333333302</v>
      </c>
      <c r="C245" t="s">
        <v>113</v>
      </c>
    </row>
    <row r="246" spans="1:3" x14ac:dyDescent="0.25">
      <c r="A246" t="s">
        <v>346</v>
      </c>
      <c r="B246">
        <v>340009.090909091</v>
      </c>
      <c r="C246" t="s">
        <v>113</v>
      </c>
    </row>
    <row r="247" spans="1:3" x14ac:dyDescent="0.25">
      <c r="A247" t="s">
        <v>347</v>
      </c>
      <c r="B247">
        <v>87333.333333333299</v>
      </c>
      <c r="C247" t="s">
        <v>105</v>
      </c>
    </row>
    <row r="248" spans="1:3" x14ac:dyDescent="0.25">
      <c r="A248" t="s">
        <v>348</v>
      </c>
      <c r="B248">
        <v>70483.333333333299</v>
      </c>
      <c r="C248" t="s">
        <v>105</v>
      </c>
    </row>
    <row r="249" spans="1:3" x14ac:dyDescent="0.25">
      <c r="A249" t="s">
        <v>349</v>
      </c>
      <c r="B249">
        <v>44842.857142857101</v>
      </c>
      <c r="C249" t="s">
        <v>105</v>
      </c>
    </row>
    <row r="250" spans="1:3" x14ac:dyDescent="0.25">
      <c r="A250" t="s">
        <v>350</v>
      </c>
      <c r="B250">
        <v>274717.64705882402</v>
      </c>
      <c r="C250" t="s">
        <v>113</v>
      </c>
    </row>
    <row r="251" spans="1:3" x14ac:dyDescent="0.25">
      <c r="A251" t="s">
        <v>351</v>
      </c>
      <c r="B251">
        <v>236346.42857142899</v>
      </c>
      <c r="C251" t="s">
        <v>101</v>
      </c>
    </row>
    <row r="252" spans="1:3" x14ac:dyDescent="0.25">
      <c r="A252" t="s">
        <v>352</v>
      </c>
      <c r="B252">
        <v>55000</v>
      </c>
      <c r="C252" t="s">
        <v>105</v>
      </c>
    </row>
    <row r="253" spans="1:3" x14ac:dyDescent="0.25">
      <c r="A253" t="s">
        <v>353</v>
      </c>
      <c r="B253">
        <v>121457.142857143</v>
      </c>
      <c r="C253" t="s">
        <v>98</v>
      </c>
    </row>
    <row r="254" spans="1:3" x14ac:dyDescent="0.25">
      <c r="A254" t="s">
        <v>354</v>
      </c>
      <c r="B254">
        <v>202300</v>
      </c>
      <c r="C254" t="s">
        <v>101</v>
      </c>
    </row>
    <row r="255" spans="1:3" x14ac:dyDescent="0.25">
      <c r="A255" t="s">
        <v>355</v>
      </c>
      <c r="B255">
        <v>62662.5</v>
      </c>
      <c r="C255" t="s">
        <v>105</v>
      </c>
    </row>
    <row r="256" spans="1:3" x14ac:dyDescent="0.25">
      <c r="A256" t="s">
        <v>356</v>
      </c>
      <c r="B256">
        <v>335857.14285714302</v>
      </c>
      <c r="C256" t="s">
        <v>113</v>
      </c>
    </row>
    <row r="257" spans="1:3" x14ac:dyDescent="0.25">
      <c r="A257" t="s">
        <v>357</v>
      </c>
      <c r="B257">
        <v>412460</v>
      </c>
      <c r="C257" t="s">
        <v>113</v>
      </c>
    </row>
    <row r="258" spans="1:3" x14ac:dyDescent="0.25">
      <c r="A258" t="s">
        <v>358</v>
      </c>
      <c r="B258">
        <v>97380</v>
      </c>
      <c r="C258" t="s">
        <v>98</v>
      </c>
    </row>
    <row r="259" spans="1:3" x14ac:dyDescent="0.25">
      <c r="A259" t="s">
        <v>359</v>
      </c>
      <c r="B259">
        <v>190366.66666666701</v>
      </c>
      <c r="C259" t="s">
        <v>101</v>
      </c>
    </row>
    <row r="260" spans="1:3" x14ac:dyDescent="0.25">
      <c r="A260" t="s">
        <v>360</v>
      </c>
      <c r="B260">
        <v>137500</v>
      </c>
      <c r="C260" t="s">
        <v>98</v>
      </c>
    </row>
    <row r="261" spans="1:3" x14ac:dyDescent="0.25">
      <c r="A261" t="s">
        <v>361</v>
      </c>
      <c r="B261">
        <v>71950</v>
      </c>
      <c r="C261" t="s">
        <v>105</v>
      </c>
    </row>
    <row r="262" spans="1:3" x14ac:dyDescent="0.25">
      <c r="A262" t="s">
        <v>362</v>
      </c>
      <c r="B262">
        <v>555420</v>
      </c>
      <c r="C262" t="s">
        <v>113</v>
      </c>
    </row>
    <row r="263" spans="1:3" x14ac:dyDescent="0.25">
      <c r="A263" t="s">
        <v>363</v>
      </c>
      <c r="B263">
        <v>143900</v>
      </c>
      <c r="C263" t="s">
        <v>103</v>
      </c>
    </row>
    <row r="264" spans="1:3" x14ac:dyDescent="0.25">
      <c r="A264" t="s">
        <v>364</v>
      </c>
      <c r="B264">
        <v>73412.5</v>
      </c>
      <c r="C264" t="s">
        <v>105</v>
      </c>
    </row>
    <row r="265" spans="1:3" x14ac:dyDescent="0.25">
      <c r="A265" t="s">
        <v>365</v>
      </c>
      <c r="B265">
        <v>98300</v>
      </c>
      <c r="C265" t="s">
        <v>98</v>
      </c>
    </row>
    <row r="266" spans="1:3" x14ac:dyDescent="0.25">
      <c r="A266" t="s">
        <v>366</v>
      </c>
      <c r="B266">
        <v>60966.666666666701</v>
      </c>
      <c r="C266" t="s">
        <v>105</v>
      </c>
    </row>
    <row r="267" spans="1:3" x14ac:dyDescent="0.25">
      <c r="A267" t="s">
        <v>367</v>
      </c>
      <c r="B267">
        <v>295214.37125748501</v>
      </c>
      <c r="C267" t="s">
        <v>113</v>
      </c>
    </row>
    <row r="268" spans="1:3" x14ac:dyDescent="0.25">
      <c r="A268" t="s">
        <v>368</v>
      </c>
      <c r="B268">
        <v>285700</v>
      </c>
      <c r="C268" t="s">
        <v>113</v>
      </c>
    </row>
    <row r="269" spans="1:3" x14ac:dyDescent="0.25">
      <c r="A269" t="s">
        <v>369</v>
      </c>
      <c r="B269">
        <v>194197.88135593201</v>
      </c>
      <c r="C269" t="s">
        <v>101</v>
      </c>
    </row>
    <row r="270" spans="1:3" x14ac:dyDescent="0.25">
      <c r="A270" t="s">
        <v>370</v>
      </c>
      <c r="B270">
        <v>93576.271186440703</v>
      </c>
      <c r="C270" t="s">
        <v>98</v>
      </c>
    </row>
    <row r="271" spans="1:3" x14ac:dyDescent="0.25">
      <c r="A271" t="s">
        <v>371</v>
      </c>
      <c r="B271">
        <v>152680</v>
      </c>
      <c r="C271" t="s">
        <v>103</v>
      </c>
    </row>
    <row r="272" spans="1:3" x14ac:dyDescent="0.25">
      <c r="A272" t="s">
        <v>372</v>
      </c>
      <c r="B272">
        <v>97066.666666666701</v>
      </c>
      <c r="C272" t="s">
        <v>98</v>
      </c>
    </row>
    <row r="273" spans="1:3" x14ac:dyDescent="0.25">
      <c r="A273" t="s">
        <v>373</v>
      </c>
      <c r="B273">
        <v>105380</v>
      </c>
      <c r="C273" t="s">
        <v>98</v>
      </c>
    </row>
    <row r="274" spans="1:3" x14ac:dyDescent="0.25">
      <c r="A274" t="s">
        <v>374</v>
      </c>
      <c r="B274">
        <v>191900</v>
      </c>
      <c r="C274" t="s">
        <v>101</v>
      </c>
    </row>
    <row r="275" spans="1:3" x14ac:dyDescent="0.25">
      <c r="A275" t="s">
        <v>375</v>
      </c>
      <c r="B275">
        <v>167097.73755656101</v>
      </c>
      <c r="C275" t="s">
        <v>103</v>
      </c>
    </row>
    <row r="276" spans="1:3" x14ac:dyDescent="0.25">
      <c r="A276" t="s">
        <v>376</v>
      </c>
      <c r="B276">
        <v>145244.55445544599</v>
      </c>
      <c r="C276" t="s">
        <v>103</v>
      </c>
    </row>
    <row r="277" spans="1:3" x14ac:dyDescent="0.25">
      <c r="A277" t="s">
        <v>377</v>
      </c>
      <c r="B277">
        <v>118535.714285714</v>
      </c>
      <c r="C277" t="s">
        <v>98</v>
      </c>
    </row>
    <row r="278" spans="1:3" x14ac:dyDescent="0.25">
      <c r="A278" t="s">
        <v>378</v>
      </c>
      <c r="B278">
        <v>216479.22077922101</v>
      </c>
      <c r="C278" t="s">
        <v>101</v>
      </c>
    </row>
    <row r="279" spans="1:3" x14ac:dyDescent="0.25">
      <c r="A279" t="s">
        <v>379</v>
      </c>
      <c r="B279">
        <v>129266.66666666701</v>
      </c>
      <c r="C279" t="s">
        <v>98</v>
      </c>
    </row>
    <row r="280" spans="1:3" x14ac:dyDescent="0.25">
      <c r="A280" t="s">
        <v>380</v>
      </c>
      <c r="B280">
        <v>227187.5</v>
      </c>
      <c r="C280" t="s">
        <v>101</v>
      </c>
    </row>
    <row r="281" spans="1:3" x14ac:dyDescent="0.25">
      <c r="A281" t="s">
        <v>381</v>
      </c>
      <c r="B281">
        <v>39300</v>
      </c>
      <c r="C281" t="s">
        <v>105</v>
      </c>
    </row>
    <row r="282" spans="1:3" x14ac:dyDescent="0.25">
      <c r="A282" t="s">
        <v>382</v>
      </c>
      <c r="B282">
        <v>121740.74074074101</v>
      </c>
      <c r="C282" t="s">
        <v>98</v>
      </c>
    </row>
    <row r="283" spans="1:3" x14ac:dyDescent="0.25">
      <c r="A283" t="s">
        <v>383</v>
      </c>
      <c r="B283">
        <v>80400</v>
      </c>
      <c r="C283" t="s">
        <v>105</v>
      </c>
    </row>
    <row r="284" spans="1:3" x14ac:dyDescent="0.25">
      <c r="A284" t="s">
        <v>384</v>
      </c>
      <c r="B284">
        <v>181900</v>
      </c>
      <c r="C284" t="s">
        <v>103</v>
      </c>
    </row>
    <row r="285" spans="1:3" x14ac:dyDescent="0.25">
      <c r="A285" t="s">
        <v>385</v>
      </c>
      <c r="B285">
        <v>91108.333333333299</v>
      </c>
      <c r="C285" t="s">
        <v>98</v>
      </c>
    </row>
    <row r="286" spans="1:3" x14ac:dyDescent="0.25">
      <c r="A286" t="s">
        <v>386</v>
      </c>
      <c r="B286">
        <v>62075</v>
      </c>
      <c r="C286" t="s">
        <v>105</v>
      </c>
    </row>
    <row r="287" spans="1:3" x14ac:dyDescent="0.25">
      <c r="A287" t="s">
        <v>387</v>
      </c>
      <c r="B287">
        <v>56025</v>
      </c>
      <c r="C287" t="s">
        <v>105</v>
      </c>
    </row>
    <row r="288" spans="1:3" x14ac:dyDescent="0.25">
      <c r="A288" t="s">
        <v>388</v>
      </c>
      <c r="B288">
        <v>134700</v>
      </c>
      <c r="C288" t="s">
        <v>98</v>
      </c>
    </row>
    <row r="289" spans="1:3" x14ac:dyDescent="0.25">
      <c r="A289" t="s">
        <v>389</v>
      </c>
      <c r="B289">
        <v>219633.33333333299</v>
      </c>
      <c r="C289" t="s">
        <v>101</v>
      </c>
    </row>
    <row r="290" spans="1:3" x14ac:dyDescent="0.25">
      <c r="A290" t="s">
        <v>390</v>
      </c>
      <c r="B290">
        <v>474625</v>
      </c>
      <c r="C290" t="s">
        <v>113</v>
      </c>
    </row>
    <row r="291" spans="1:3" x14ac:dyDescent="0.25">
      <c r="A291" t="s">
        <v>391</v>
      </c>
      <c r="B291">
        <v>60950</v>
      </c>
      <c r="C291" t="s">
        <v>105</v>
      </c>
    </row>
    <row r="292" spans="1:3" x14ac:dyDescent="0.25">
      <c r="A292" t="s">
        <v>392</v>
      </c>
      <c r="B292">
        <v>159177.19298245601</v>
      </c>
      <c r="C292" t="s">
        <v>103</v>
      </c>
    </row>
    <row r="293" spans="1:3" x14ac:dyDescent="0.25">
      <c r="A293" t="s">
        <v>393</v>
      </c>
      <c r="B293">
        <v>79550</v>
      </c>
      <c r="C293" t="s">
        <v>105</v>
      </c>
    </row>
    <row r="294" spans="1:3" x14ac:dyDescent="0.25">
      <c r="A294" t="s">
        <v>394</v>
      </c>
      <c r="B294">
        <v>80383.870967741896</v>
      </c>
      <c r="C294" t="s">
        <v>105</v>
      </c>
    </row>
    <row r="295" spans="1:3" x14ac:dyDescent="0.25">
      <c r="A295" t="s">
        <v>395</v>
      </c>
      <c r="B295">
        <v>150518.75</v>
      </c>
      <c r="C295" t="s">
        <v>103</v>
      </c>
    </row>
    <row r="296" spans="1:3" x14ac:dyDescent="0.25">
      <c r="A296" t="s">
        <v>396</v>
      </c>
      <c r="B296">
        <v>172970</v>
      </c>
      <c r="C296" t="s">
        <v>103</v>
      </c>
    </row>
    <row r="297" spans="1:3" x14ac:dyDescent="0.25">
      <c r="A297" t="s">
        <v>397</v>
      </c>
      <c r="B297">
        <v>201212.5</v>
      </c>
      <c r="C297" t="s">
        <v>101</v>
      </c>
    </row>
    <row r="298" spans="1:3" x14ac:dyDescent="0.25">
      <c r="A298" t="s">
        <v>398</v>
      </c>
      <c r="B298">
        <v>116586.363636364</v>
      </c>
      <c r="C298" t="s">
        <v>98</v>
      </c>
    </row>
    <row r="299" spans="1:3" x14ac:dyDescent="0.25">
      <c r="A299" t="s">
        <v>399</v>
      </c>
      <c r="B299">
        <v>217686.66666666701</v>
      </c>
      <c r="C299" t="s">
        <v>101</v>
      </c>
    </row>
    <row r="300" spans="1:3" x14ac:dyDescent="0.25">
      <c r="A300" t="s">
        <v>400</v>
      </c>
      <c r="B300">
        <v>236180</v>
      </c>
      <c r="C300" t="s">
        <v>101</v>
      </c>
    </row>
    <row r="301" spans="1:3" x14ac:dyDescent="0.25">
      <c r="A301" t="s">
        <v>401</v>
      </c>
      <c r="B301">
        <v>52800</v>
      </c>
      <c r="C301" t="s">
        <v>105</v>
      </c>
    </row>
    <row r="302" spans="1:3" x14ac:dyDescent="0.25">
      <c r="A302" t="s">
        <v>402</v>
      </c>
      <c r="B302">
        <v>127566.66666666701</v>
      </c>
      <c r="C302" t="s">
        <v>98</v>
      </c>
    </row>
    <row r="303" spans="1:3" x14ac:dyDescent="0.25">
      <c r="A303" t="s">
        <v>403</v>
      </c>
      <c r="B303">
        <v>142457.14285714299</v>
      </c>
      <c r="C303" t="s">
        <v>103</v>
      </c>
    </row>
    <row r="304" spans="1:3" x14ac:dyDescent="0.25">
      <c r="A304" t="s">
        <v>404</v>
      </c>
      <c r="B304">
        <v>111900</v>
      </c>
      <c r="C304" t="s">
        <v>98</v>
      </c>
    </row>
    <row r="305" spans="1:3" x14ac:dyDescent="0.25">
      <c r="A305" t="s">
        <v>405</v>
      </c>
      <c r="B305">
        <v>45277.777777777803</v>
      </c>
      <c r="C305" t="s">
        <v>105</v>
      </c>
    </row>
    <row r="306" spans="1:3" x14ac:dyDescent="0.25">
      <c r="A306" t="s">
        <v>406</v>
      </c>
      <c r="B306">
        <v>175785.714285714</v>
      </c>
      <c r="C306" t="s">
        <v>103</v>
      </c>
    </row>
    <row r="307" spans="1:3" x14ac:dyDescent="0.25">
      <c r="A307" t="s">
        <v>407</v>
      </c>
      <c r="B307">
        <v>155580</v>
      </c>
      <c r="C307" t="s">
        <v>103</v>
      </c>
    </row>
    <row r="308" spans="1:3" x14ac:dyDescent="0.25">
      <c r="A308" t="s">
        <v>408</v>
      </c>
      <c r="B308">
        <v>102150</v>
      </c>
      <c r="C308" t="s">
        <v>98</v>
      </c>
    </row>
    <row r="309" spans="1:3" x14ac:dyDescent="0.25">
      <c r="A309" t="s">
        <v>409</v>
      </c>
      <c r="B309">
        <v>114300</v>
      </c>
      <c r="C309" t="s">
        <v>98</v>
      </c>
    </row>
    <row r="310" spans="1:3" x14ac:dyDescent="0.25">
      <c r="A310" t="s">
        <v>410</v>
      </c>
      <c r="B310">
        <v>137450</v>
      </c>
      <c r="C310" t="s">
        <v>98</v>
      </c>
    </row>
    <row r="311" spans="1:3" x14ac:dyDescent="0.25">
      <c r="A311" t="s">
        <v>411</v>
      </c>
      <c r="B311">
        <v>167900</v>
      </c>
      <c r="C311" t="s">
        <v>103</v>
      </c>
    </row>
    <row r="312" spans="1:3" x14ac:dyDescent="0.25">
      <c r="A312" t="s">
        <v>412</v>
      </c>
      <c r="B312">
        <v>41183.333333333299</v>
      </c>
      <c r="C312" t="s">
        <v>105</v>
      </c>
    </row>
    <row r="313" spans="1:3" x14ac:dyDescent="0.25">
      <c r="A313" t="s">
        <v>413</v>
      </c>
      <c r="B313">
        <v>168629.03225806501</v>
      </c>
      <c r="C313" t="s">
        <v>103</v>
      </c>
    </row>
    <row r="314" spans="1:3" x14ac:dyDescent="0.25">
      <c r="A314" t="s">
        <v>414</v>
      </c>
      <c r="B314">
        <v>154966.66666666701</v>
      </c>
      <c r="C314" t="s">
        <v>103</v>
      </c>
    </row>
    <row r="315" spans="1:3" x14ac:dyDescent="0.25">
      <c r="A315" t="s">
        <v>415</v>
      </c>
      <c r="B315">
        <v>192447.36842105299</v>
      </c>
      <c r="C315" t="s">
        <v>101</v>
      </c>
    </row>
    <row r="316" spans="1:3" x14ac:dyDescent="0.25">
      <c r="A316" t="s">
        <v>416</v>
      </c>
      <c r="B316">
        <v>58500</v>
      </c>
      <c r="C316" t="s">
        <v>105</v>
      </c>
    </row>
    <row r="317" spans="1:3" x14ac:dyDescent="0.25">
      <c r="A317" t="s">
        <v>417</v>
      </c>
      <c r="B317">
        <v>369400</v>
      </c>
      <c r="C317" t="s">
        <v>113</v>
      </c>
    </row>
    <row r="318" spans="1:3" x14ac:dyDescent="0.25">
      <c r="A318" t="s">
        <v>418</v>
      </c>
      <c r="B318">
        <v>161768.42105263201</v>
      </c>
      <c r="C318" t="s">
        <v>103</v>
      </c>
    </row>
    <row r="319" spans="1:3" x14ac:dyDescent="0.25">
      <c r="A319" t="s">
        <v>419</v>
      </c>
      <c r="B319">
        <v>171500</v>
      </c>
      <c r="C319" t="s">
        <v>103</v>
      </c>
    </row>
    <row r="320" spans="1:3" x14ac:dyDescent="0.25">
      <c r="A320" t="s">
        <v>420</v>
      </c>
      <c r="B320">
        <v>100700</v>
      </c>
      <c r="C320" t="s">
        <v>98</v>
      </c>
    </row>
    <row r="321" spans="1:3" x14ac:dyDescent="0.25">
      <c r="A321" t="s">
        <v>421</v>
      </c>
      <c r="B321">
        <v>230100</v>
      </c>
      <c r="C321" t="s">
        <v>101</v>
      </c>
    </row>
    <row r="322" spans="1:3" x14ac:dyDescent="0.25">
      <c r="A322" t="s">
        <v>422</v>
      </c>
      <c r="B322">
        <v>133000</v>
      </c>
      <c r="C322" t="s">
        <v>98</v>
      </c>
    </row>
    <row r="323" spans="1:3" x14ac:dyDescent="0.25">
      <c r="A323" t="s">
        <v>423</v>
      </c>
      <c r="B323">
        <v>154700</v>
      </c>
      <c r="C323" t="s">
        <v>103</v>
      </c>
    </row>
    <row r="324" spans="1:3" x14ac:dyDescent="0.25">
      <c r="A324" t="s">
        <v>424</v>
      </c>
      <c r="B324">
        <v>175600</v>
      </c>
      <c r="C324" t="s">
        <v>103</v>
      </c>
    </row>
    <row r="325" spans="1:3" x14ac:dyDescent="0.25">
      <c r="A325" t="s">
        <v>425</v>
      </c>
      <c r="B325">
        <v>234500</v>
      </c>
      <c r="C325" t="s">
        <v>101</v>
      </c>
    </row>
    <row r="326" spans="1:3" x14ac:dyDescent="0.25">
      <c r="A326" t="s">
        <v>426</v>
      </c>
      <c r="B326">
        <v>76933.333333333299</v>
      </c>
      <c r="C326" t="s">
        <v>105</v>
      </c>
    </row>
    <row r="327" spans="1:3" x14ac:dyDescent="0.25">
      <c r="A327" t="s">
        <v>427</v>
      </c>
      <c r="B327">
        <v>85100</v>
      </c>
      <c r="C327" t="s">
        <v>105</v>
      </c>
    </row>
    <row r="328" spans="1:3" x14ac:dyDescent="0.25">
      <c r="A328" t="s">
        <v>428</v>
      </c>
      <c r="B328">
        <v>138700</v>
      </c>
      <c r="C328" t="s">
        <v>98</v>
      </c>
    </row>
    <row r="329" spans="1:3" x14ac:dyDescent="0.25">
      <c r="A329" t="s">
        <v>429</v>
      </c>
      <c r="B329">
        <v>116241.17647058801</v>
      </c>
      <c r="C329" t="s">
        <v>98</v>
      </c>
    </row>
    <row r="330" spans="1:3" x14ac:dyDescent="0.25">
      <c r="A330" t="s">
        <v>430</v>
      </c>
      <c r="B330">
        <v>68700</v>
      </c>
      <c r="C330" t="s">
        <v>105</v>
      </c>
    </row>
    <row r="331" spans="1:3" x14ac:dyDescent="0.25">
      <c r="A331" t="s">
        <v>431</v>
      </c>
      <c r="B331">
        <v>45800</v>
      </c>
      <c r="C331" t="s">
        <v>105</v>
      </c>
    </row>
    <row r="332" spans="1:3" x14ac:dyDescent="0.25">
      <c r="A332" t="s">
        <v>432</v>
      </c>
      <c r="B332">
        <v>161050</v>
      </c>
      <c r="C332" t="s">
        <v>103</v>
      </c>
    </row>
    <row r="333" spans="1:3" x14ac:dyDescent="0.25">
      <c r="A333" t="s">
        <v>433</v>
      </c>
      <c r="B333">
        <v>48520</v>
      </c>
      <c r="C333" t="s">
        <v>105</v>
      </c>
    </row>
    <row r="334" spans="1:3" x14ac:dyDescent="0.25">
      <c r="A334" t="s">
        <v>434</v>
      </c>
      <c r="B334">
        <v>350350</v>
      </c>
      <c r="C334" t="s">
        <v>113</v>
      </c>
    </row>
    <row r="335" spans="1:3" x14ac:dyDescent="0.25">
      <c r="A335" t="s">
        <v>435</v>
      </c>
      <c r="B335">
        <v>268233.33333333302</v>
      </c>
      <c r="C335" t="s">
        <v>113</v>
      </c>
    </row>
    <row r="336" spans="1:3" x14ac:dyDescent="0.25">
      <c r="A336" t="s">
        <v>436</v>
      </c>
      <c r="B336">
        <v>239450</v>
      </c>
      <c r="C336" t="s">
        <v>101</v>
      </c>
    </row>
    <row r="337" spans="1:3" x14ac:dyDescent="0.25">
      <c r="A337" t="s">
        <v>437</v>
      </c>
      <c r="B337">
        <v>115722.222222222</v>
      </c>
      <c r="C337" t="s">
        <v>98</v>
      </c>
    </row>
    <row r="338" spans="1:3" x14ac:dyDescent="0.25">
      <c r="A338" t="s">
        <v>438</v>
      </c>
      <c r="B338">
        <v>179550</v>
      </c>
      <c r="C338" t="s">
        <v>103</v>
      </c>
    </row>
    <row r="339" spans="1:3" x14ac:dyDescent="0.25">
      <c r="A339" t="s">
        <v>439</v>
      </c>
      <c r="B339">
        <v>284783.33333333302</v>
      </c>
      <c r="C339" t="s">
        <v>113</v>
      </c>
    </row>
    <row r="340" spans="1:3" x14ac:dyDescent="0.25">
      <c r="A340" t="s">
        <v>440</v>
      </c>
      <c r="B340">
        <v>344800</v>
      </c>
      <c r="C340" t="s">
        <v>113</v>
      </c>
    </row>
    <row r="341" spans="1:3" x14ac:dyDescent="0.25">
      <c r="A341" t="s">
        <v>441</v>
      </c>
      <c r="B341">
        <v>138019.16666666701</v>
      </c>
      <c r="C341" t="s">
        <v>98</v>
      </c>
    </row>
    <row r="342" spans="1:3" x14ac:dyDescent="0.25">
      <c r="A342" t="s">
        <v>442</v>
      </c>
      <c r="B342">
        <v>519000</v>
      </c>
      <c r="C342" t="s">
        <v>113</v>
      </c>
    </row>
    <row r="343" spans="1:3" x14ac:dyDescent="0.25">
      <c r="A343" t="s">
        <v>443</v>
      </c>
      <c r="B343">
        <v>289116.66666666698</v>
      </c>
      <c r="C343" t="s">
        <v>113</v>
      </c>
    </row>
    <row r="344" spans="1:3" x14ac:dyDescent="0.25">
      <c r="A344" t="s">
        <v>444</v>
      </c>
      <c r="B344">
        <v>196437.5</v>
      </c>
      <c r="C344" t="s">
        <v>101</v>
      </c>
    </row>
    <row r="345" spans="1:3" x14ac:dyDescent="0.25">
      <c r="A345" t="s">
        <v>445</v>
      </c>
      <c r="B345">
        <v>148550</v>
      </c>
      <c r="C345" t="s">
        <v>103</v>
      </c>
    </row>
    <row r="346" spans="1:3" x14ac:dyDescent="0.25">
      <c r="A346" t="s">
        <v>446</v>
      </c>
      <c r="B346">
        <v>204600</v>
      </c>
      <c r="C346" t="s">
        <v>101</v>
      </c>
    </row>
    <row r="347" spans="1:3" x14ac:dyDescent="0.25">
      <c r="A347" t="s">
        <v>447</v>
      </c>
      <c r="B347">
        <v>347200</v>
      </c>
      <c r="C347" t="s">
        <v>113</v>
      </c>
    </row>
    <row r="348" spans="1:3" x14ac:dyDescent="0.25">
      <c r="A348" t="s">
        <v>448</v>
      </c>
      <c r="B348">
        <v>186876.92307692301</v>
      </c>
      <c r="C348" t="s">
        <v>103</v>
      </c>
    </row>
    <row r="349" spans="1:3" x14ac:dyDescent="0.25">
      <c r="A349" t="s">
        <v>449</v>
      </c>
      <c r="B349">
        <v>120821.66666666701</v>
      </c>
      <c r="C349" t="s">
        <v>98</v>
      </c>
    </row>
    <row r="350" spans="1:3" x14ac:dyDescent="0.25">
      <c r="A350" t="s">
        <v>450</v>
      </c>
      <c r="B350">
        <v>63320</v>
      </c>
      <c r="C350" t="s">
        <v>105</v>
      </c>
    </row>
    <row r="351" spans="1:3" x14ac:dyDescent="0.25">
      <c r="A351" t="s">
        <v>451</v>
      </c>
      <c r="B351">
        <v>169900</v>
      </c>
      <c r="C351" t="s">
        <v>103</v>
      </c>
    </row>
    <row r="352" spans="1:3" x14ac:dyDescent="0.25">
      <c r="A352" t="s">
        <v>452</v>
      </c>
      <c r="B352">
        <v>112100</v>
      </c>
      <c r="C352" t="s">
        <v>98</v>
      </c>
    </row>
    <row r="353" spans="1:3" x14ac:dyDescent="0.25">
      <c r="A353" t="s">
        <v>453</v>
      </c>
      <c r="B353">
        <v>249648.07692307699</v>
      </c>
      <c r="C353" t="s">
        <v>113</v>
      </c>
    </row>
    <row r="354" spans="1:3" x14ac:dyDescent="0.25">
      <c r="A354" t="s">
        <v>454</v>
      </c>
      <c r="B354">
        <v>113883.33333333299</v>
      </c>
      <c r="C354" t="s">
        <v>98</v>
      </c>
    </row>
    <row r="355" spans="1:3" x14ac:dyDescent="0.25">
      <c r="A355" t="s">
        <v>455</v>
      </c>
      <c r="B355">
        <v>175037.77777777801</v>
      </c>
      <c r="C355" t="s">
        <v>103</v>
      </c>
    </row>
    <row r="356" spans="1:3" x14ac:dyDescent="0.25">
      <c r="A356" t="s">
        <v>456</v>
      </c>
      <c r="B356">
        <v>150246.66666666701</v>
      </c>
      <c r="C356" t="s">
        <v>103</v>
      </c>
    </row>
    <row r="357" spans="1:3" x14ac:dyDescent="0.25">
      <c r="A357" t="s">
        <v>457</v>
      </c>
      <c r="B357">
        <v>66950</v>
      </c>
      <c r="C357" t="s">
        <v>105</v>
      </c>
    </row>
    <row r="358" spans="1:3" x14ac:dyDescent="0.25">
      <c r="A358" t="s">
        <v>458</v>
      </c>
      <c r="B358">
        <v>87831.25</v>
      </c>
      <c r="C358" t="s">
        <v>105</v>
      </c>
    </row>
    <row r="359" spans="1:3" x14ac:dyDescent="0.25">
      <c r="A359" t="s">
        <v>459</v>
      </c>
      <c r="B359">
        <v>164800</v>
      </c>
      <c r="C359" t="s">
        <v>103</v>
      </c>
    </row>
    <row r="360" spans="1:3" x14ac:dyDescent="0.25">
      <c r="A360" t="s">
        <v>460</v>
      </c>
      <c r="B360">
        <v>142500</v>
      </c>
      <c r="C360" t="s">
        <v>103</v>
      </c>
    </row>
    <row r="361" spans="1:3" x14ac:dyDescent="0.25">
      <c r="A361" t="s">
        <v>461</v>
      </c>
      <c r="B361">
        <v>225400</v>
      </c>
      <c r="C361" t="s">
        <v>101</v>
      </c>
    </row>
    <row r="362" spans="1:3" x14ac:dyDescent="0.25">
      <c r="A362" t="s">
        <v>462</v>
      </c>
      <c r="B362">
        <v>292675</v>
      </c>
      <c r="C362" t="s">
        <v>113</v>
      </c>
    </row>
    <row r="363" spans="1:3" x14ac:dyDescent="0.25">
      <c r="A363" t="s">
        <v>463</v>
      </c>
      <c r="B363">
        <v>164400</v>
      </c>
      <c r="C363" t="s">
        <v>103</v>
      </c>
    </row>
    <row r="364" spans="1:3" x14ac:dyDescent="0.25">
      <c r="A364" t="s">
        <v>464</v>
      </c>
      <c r="B364">
        <v>155275</v>
      </c>
      <c r="C364" t="s">
        <v>103</v>
      </c>
    </row>
    <row r="365" spans="1:3" x14ac:dyDescent="0.25">
      <c r="A365" t="s">
        <v>465</v>
      </c>
      <c r="B365">
        <v>104500</v>
      </c>
      <c r="C365" t="s">
        <v>98</v>
      </c>
    </row>
    <row r="366" spans="1:3" x14ac:dyDescent="0.25">
      <c r="A366" t="s">
        <v>466</v>
      </c>
      <c r="B366">
        <v>99100</v>
      </c>
      <c r="C366" t="s">
        <v>98</v>
      </c>
    </row>
    <row r="367" spans="1:3" x14ac:dyDescent="0.25">
      <c r="A367" t="s">
        <v>467</v>
      </c>
      <c r="B367">
        <v>143742.85714285701</v>
      </c>
      <c r="C367" t="s">
        <v>103</v>
      </c>
    </row>
    <row r="368" spans="1:3" x14ac:dyDescent="0.25">
      <c r="A368" t="s">
        <v>468</v>
      </c>
      <c r="B368">
        <v>128388</v>
      </c>
      <c r="C368" t="s">
        <v>98</v>
      </c>
    </row>
    <row r="369" spans="1:3" x14ac:dyDescent="0.25">
      <c r="A369" t="s">
        <v>469</v>
      </c>
      <c r="B369">
        <v>243000</v>
      </c>
      <c r="C369" t="s">
        <v>113</v>
      </c>
    </row>
    <row r="370" spans="1:3" x14ac:dyDescent="0.25">
      <c r="A370" t="s">
        <v>470</v>
      </c>
      <c r="B370">
        <v>57480</v>
      </c>
      <c r="C370" t="s">
        <v>105</v>
      </c>
    </row>
    <row r="371" spans="1:3" x14ac:dyDescent="0.25">
      <c r="A371" t="s">
        <v>471</v>
      </c>
      <c r="B371">
        <v>35200</v>
      </c>
      <c r="C371" t="s">
        <v>105</v>
      </c>
    </row>
    <row r="372" spans="1:3" x14ac:dyDescent="0.25">
      <c r="A372" t="s">
        <v>472</v>
      </c>
      <c r="B372">
        <v>209396.875</v>
      </c>
      <c r="C372" t="s">
        <v>101</v>
      </c>
    </row>
    <row r="373" spans="1:3" x14ac:dyDescent="0.25">
      <c r="A373" t="s">
        <v>473</v>
      </c>
      <c r="B373">
        <v>123600</v>
      </c>
      <c r="C373" t="s">
        <v>98</v>
      </c>
    </row>
    <row r="374" spans="1:3" x14ac:dyDescent="0.25">
      <c r="A374" t="s">
        <v>474</v>
      </c>
      <c r="B374">
        <v>188850</v>
      </c>
      <c r="C374" t="s">
        <v>103</v>
      </c>
    </row>
    <row r="375" spans="1:3" x14ac:dyDescent="0.25">
      <c r="A375" t="s">
        <v>475</v>
      </c>
      <c r="B375">
        <v>135300</v>
      </c>
      <c r="C375" t="s">
        <v>98</v>
      </c>
    </row>
    <row r="376" spans="1:3" x14ac:dyDescent="0.25">
      <c r="A376" t="s">
        <v>476</v>
      </c>
      <c r="B376">
        <v>229000</v>
      </c>
      <c r="C376" t="s">
        <v>101</v>
      </c>
    </row>
    <row r="377" spans="1:3" x14ac:dyDescent="0.25">
      <c r="A377" t="s">
        <v>477</v>
      </c>
      <c r="B377">
        <v>51900</v>
      </c>
      <c r="C377" t="s">
        <v>105</v>
      </c>
    </row>
    <row r="378" spans="1:3" x14ac:dyDescent="0.25">
      <c r="A378" t="s">
        <v>478</v>
      </c>
      <c r="B378">
        <v>107900</v>
      </c>
      <c r="C378" t="s">
        <v>98</v>
      </c>
    </row>
    <row r="379" spans="1:3" x14ac:dyDescent="0.25">
      <c r="A379" t="s">
        <v>479</v>
      </c>
      <c r="B379">
        <v>115983.33333333299</v>
      </c>
      <c r="C379" t="s">
        <v>98</v>
      </c>
    </row>
    <row r="380" spans="1:3" x14ac:dyDescent="0.25">
      <c r="A380" t="s">
        <v>480</v>
      </c>
      <c r="B380">
        <v>475700</v>
      </c>
      <c r="C380" t="s">
        <v>113</v>
      </c>
    </row>
    <row r="381" spans="1:3" x14ac:dyDescent="0.25">
      <c r="A381" t="s">
        <v>481</v>
      </c>
      <c r="B381">
        <v>201450</v>
      </c>
      <c r="C381" t="s">
        <v>101</v>
      </c>
    </row>
    <row r="382" spans="1:3" x14ac:dyDescent="0.25">
      <c r="A382" t="s">
        <v>482</v>
      </c>
      <c r="B382">
        <v>230475</v>
      </c>
      <c r="C382" t="s">
        <v>101</v>
      </c>
    </row>
    <row r="383" spans="1:3" x14ac:dyDescent="0.25">
      <c r="A383" t="s">
        <v>483</v>
      </c>
      <c r="B383">
        <v>276816.66666666698</v>
      </c>
      <c r="C383" t="s">
        <v>113</v>
      </c>
    </row>
    <row r="384" spans="1:3" x14ac:dyDescent="0.25">
      <c r="A384" t="s">
        <v>484</v>
      </c>
      <c r="B384">
        <v>33350</v>
      </c>
      <c r="C384" t="s">
        <v>105</v>
      </c>
    </row>
    <row r="385" spans="1:3" x14ac:dyDescent="0.25">
      <c r="A385" t="s">
        <v>485</v>
      </c>
      <c r="B385">
        <v>31850</v>
      </c>
      <c r="C385" t="s">
        <v>105</v>
      </c>
    </row>
    <row r="386" spans="1:3" x14ac:dyDescent="0.25">
      <c r="A386" t="s">
        <v>486</v>
      </c>
      <c r="B386">
        <v>199215.384615385</v>
      </c>
      <c r="C386" t="s">
        <v>101</v>
      </c>
    </row>
    <row r="387" spans="1:3" x14ac:dyDescent="0.25">
      <c r="A387" t="s">
        <v>487</v>
      </c>
      <c r="B387">
        <v>202809.090909091</v>
      </c>
      <c r="C387" t="s">
        <v>101</v>
      </c>
    </row>
    <row r="388" spans="1:3" x14ac:dyDescent="0.25">
      <c r="A388" t="s">
        <v>488</v>
      </c>
      <c r="B388">
        <v>252650</v>
      </c>
      <c r="C388" t="s">
        <v>113</v>
      </c>
    </row>
    <row r="389" spans="1:3" x14ac:dyDescent="0.25">
      <c r="A389" t="s">
        <v>489</v>
      </c>
      <c r="B389">
        <v>203467.5</v>
      </c>
      <c r="C389" t="s">
        <v>101</v>
      </c>
    </row>
    <row r="390" spans="1:3" x14ac:dyDescent="0.25">
      <c r="A390" t="s">
        <v>490</v>
      </c>
      <c r="B390">
        <v>56300</v>
      </c>
      <c r="C390" t="s">
        <v>105</v>
      </c>
    </row>
    <row r="391" spans="1:3" x14ac:dyDescent="0.25">
      <c r="A391" t="s">
        <v>491</v>
      </c>
      <c r="B391">
        <v>420100</v>
      </c>
      <c r="C391" t="s">
        <v>113</v>
      </c>
    </row>
    <row r="392" spans="1:3" x14ac:dyDescent="0.25">
      <c r="A392" t="s">
        <v>492</v>
      </c>
      <c r="B392">
        <v>195400</v>
      </c>
      <c r="C392" t="s">
        <v>101</v>
      </c>
    </row>
    <row r="393" spans="1:3" x14ac:dyDescent="0.25">
      <c r="A393" t="s">
        <v>493</v>
      </c>
      <c r="B393">
        <v>115946.66666666701</v>
      </c>
      <c r="C393" t="s">
        <v>98</v>
      </c>
    </row>
    <row r="394" spans="1:3" x14ac:dyDescent="0.25">
      <c r="A394" t="s">
        <v>494</v>
      </c>
      <c r="B394">
        <v>350600</v>
      </c>
      <c r="C394" t="s">
        <v>113</v>
      </c>
    </row>
    <row r="395" spans="1:3" x14ac:dyDescent="0.25">
      <c r="A395" t="s">
        <v>495</v>
      </c>
      <c r="B395">
        <v>263900</v>
      </c>
      <c r="C395" t="s">
        <v>113</v>
      </c>
    </row>
    <row r="396" spans="1:3" x14ac:dyDescent="0.25">
      <c r="A396" t="s">
        <v>496</v>
      </c>
      <c r="B396">
        <v>207600</v>
      </c>
      <c r="C396" t="s">
        <v>101</v>
      </c>
    </row>
    <row r="397" spans="1:3" x14ac:dyDescent="0.25">
      <c r="A397" t="s">
        <v>497</v>
      </c>
      <c r="B397">
        <v>183900</v>
      </c>
      <c r="C397" t="s">
        <v>103</v>
      </c>
    </row>
    <row r="398" spans="1:3" x14ac:dyDescent="0.25">
      <c r="A398" t="s">
        <v>498</v>
      </c>
      <c r="B398">
        <v>187800</v>
      </c>
      <c r="C398" t="s">
        <v>103</v>
      </c>
    </row>
    <row r="399" spans="1:3" x14ac:dyDescent="0.25">
      <c r="A399" t="s">
        <v>499</v>
      </c>
      <c r="B399">
        <v>251400</v>
      </c>
      <c r="C399" t="s">
        <v>113</v>
      </c>
    </row>
    <row r="400" spans="1:3" x14ac:dyDescent="0.25">
      <c r="A400" t="s">
        <v>500</v>
      </c>
      <c r="B400">
        <v>146900</v>
      </c>
      <c r="C400" t="s">
        <v>103</v>
      </c>
    </row>
    <row r="401" spans="1:3" x14ac:dyDescent="0.25">
      <c r="A401" t="s">
        <v>501</v>
      </c>
      <c r="B401">
        <v>135100</v>
      </c>
      <c r="C401" t="s">
        <v>98</v>
      </c>
    </row>
    <row r="402" spans="1:3" x14ac:dyDescent="0.25">
      <c r="A402" t="s">
        <v>502</v>
      </c>
      <c r="B402">
        <v>117389.473684211</v>
      </c>
      <c r="C402" t="s">
        <v>98</v>
      </c>
    </row>
    <row r="403" spans="1:3" x14ac:dyDescent="0.25">
      <c r="A403" t="s">
        <v>503</v>
      </c>
      <c r="B403">
        <v>178100</v>
      </c>
      <c r="C403" t="s">
        <v>103</v>
      </c>
    </row>
    <row r="404" spans="1:3" x14ac:dyDescent="0.25">
      <c r="A404" t="s">
        <v>504</v>
      </c>
      <c r="B404">
        <v>339800</v>
      </c>
      <c r="C404" t="s">
        <v>113</v>
      </c>
    </row>
    <row r="405" spans="1:3" x14ac:dyDescent="0.25">
      <c r="A405" t="s">
        <v>505</v>
      </c>
      <c r="B405">
        <v>283300</v>
      </c>
      <c r="C405" t="s">
        <v>113</v>
      </c>
    </row>
    <row r="406" spans="1:3" x14ac:dyDescent="0.25">
      <c r="A406" t="s">
        <v>506</v>
      </c>
      <c r="B406">
        <v>191566.66666666701</v>
      </c>
      <c r="C406" t="s">
        <v>101</v>
      </c>
    </row>
    <row r="407" spans="1:3" x14ac:dyDescent="0.25">
      <c r="A407" t="s">
        <v>507</v>
      </c>
      <c r="B407">
        <v>182300</v>
      </c>
      <c r="C407" t="s">
        <v>103</v>
      </c>
    </row>
    <row r="408" spans="1:3" x14ac:dyDescent="0.25">
      <c r="A408" t="s">
        <v>508</v>
      </c>
      <c r="B408">
        <v>104800</v>
      </c>
      <c r="C408" t="s">
        <v>98</v>
      </c>
    </row>
    <row r="409" spans="1:3" x14ac:dyDescent="0.25">
      <c r="A409" t="s">
        <v>509</v>
      </c>
      <c r="B409">
        <v>130031.818181818</v>
      </c>
      <c r="C409" t="s">
        <v>98</v>
      </c>
    </row>
    <row r="410" spans="1:3" x14ac:dyDescent="0.25">
      <c r="A410" t="s">
        <v>510</v>
      </c>
      <c r="B410">
        <v>183150</v>
      </c>
      <c r="C410" t="s">
        <v>103</v>
      </c>
    </row>
    <row r="411" spans="1:3" x14ac:dyDescent="0.25">
      <c r="A411" t="s">
        <v>511</v>
      </c>
      <c r="B411">
        <v>121606.45161290299</v>
      </c>
      <c r="C411" t="s">
        <v>98</v>
      </c>
    </row>
    <row r="412" spans="1:3" x14ac:dyDescent="0.25">
      <c r="A412" t="s">
        <v>512</v>
      </c>
      <c r="B412">
        <v>157500</v>
      </c>
      <c r="C412" t="s">
        <v>103</v>
      </c>
    </row>
    <row r="413" spans="1:3" x14ac:dyDescent="0.25">
      <c r="A413" t="s">
        <v>513</v>
      </c>
      <c r="B413">
        <v>75980</v>
      </c>
      <c r="C413" t="s">
        <v>105</v>
      </c>
    </row>
    <row r="414" spans="1:3" x14ac:dyDescent="0.25">
      <c r="A414" t="s">
        <v>514</v>
      </c>
      <c r="B414">
        <v>252750</v>
      </c>
      <c r="C414" t="s">
        <v>113</v>
      </c>
    </row>
    <row r="415" spans="1:3" x14ac:dyDescent="0.25">
      <c r="A415" t="s">
        <v>515</v>
      </c>
      <c r="B415">
        <v>139125</v>
      </c>
      <c r="C415" t="s">
        <v>98</v>
      </c>
    </row>
    <row r="416" spans="1:3" x14ac:dyDescent="0.25">
      <c r="A416" t="s">
        <v>516</v>
      </c>
      <c r="B416">
        <v>116588.88888888901</v>
      </c>
      <c r="C416" t="s">
        <v>98</v>
      </c>
    </row>
    <row r="417" spans="1:3" x14ac:dyDescent="0.25">
      <c r="A417" t="s">
        <v>517</v>
      </c>
      <c r="B417">
        <v>131060</v>
      </c>
      <c r="C417" t="s">
        <v>98</v>
      </c>
    </row>
    <row r="418" spans="1:3" x14ac:dyDescent="0.25">
      <c r="A418" t="s">
        <v>518</v>
      </c>
      <c r="B418">
        <v>234166.66666666701</v>
      </c>
      <c r="C418" t="s">
        <v>101</v>
      </c>
    </row>
    <row r="419" spans="1:3" x14ac:dyDescent="0.25">
      <c r="A419" t="s">
        <v>519</v>
      </c>
      <c r="B419">
        <v>182300</v>
      </c>
      <c r="C419" t="s">
        <v>103</v>
      </c>
    </row>
    <row r="420" spans="1:3" x14ac:dyDescent="0.25">
      <c r="A420" t="s">
        <v>520</v>
      </c>
      <c r="B420">
        <v>200750</v>
      </c>
      <c r="C420" t="s">
        <v>101</v>
      </c>
    </row>
    <row r="421" spans="1:3" x14ac:dyDescent="0.25">
      <c r="A421" t="s">
        <v>521</v>
      </c>
      <c r="B421">
        <v>89007.142857142899</v>
      </c>
      <c r="C421" t="s">
        <v>98</v>
      </c>
    </row>
    <row r="422" spans="1:3" x14ac:dyDescent="0.25">
      <c r="A422" t="s">
        <v>522</v>
      </c>
      <c r="B422">
        <v>108712.5</v>
      </c>
      <c r="C422" t="s">
        <v>98</v>
      </c>
    </row>
    <row r="423" spans="1:3" x14ac:dyDescent="0.25">
      <c r="A423" t="s">
        <v>523</v>
      </c>
      <c r="B423">
        <v>148066.66666666701</v>
      </c>
      <c r="C423" t="s">
        <v>103</v>
      </c>
    </row>
    <row r="424" spans="1:3" x14ac:dyDescent="0.25">
      <c r="A424" t="s">
        <v>524</v>
      </c>
      <c r="B424">
        <v>148344.444444444</v>
      </c>
      <c r="C424" t="s">
        <v>103</v>
      </c>
    </row>
    <row r="425" spans="1:3" x14ac:dyDescent="0.25">
      <c r="A425" t="s">
        <v>525</v>
      </c>
      <c r="B425">
        <v>182228.57142857101</v>
      </c>
      <c r="C425" t="s">
        <v>103</v>
      </c>
    </row>
    <row r="426" spans="1:3" x14ac:dyDescent="0.25">
      <c r="A426" t="s">
        <v>526</v>
      </c>
      <c r="B426">
        <v>125500</v>
      </c>
      <c r="C426" t="s">
        <v>98</v>
      </c>
    </row>
    <row r="427" spans="1:3" x14ac:dyDescent="0.25">
      <c r="A427" t="s">
        <v>527</v>
      </c>
      <c r="B427">
        <v>103275</v>
      </c>
      <c r="C427" t="s">
        <v>98</v>
      </c>
    </row>
    <row r="428" spans="1:3" x14ac:dyDescent="0.25">
      <c r="A428" t="s">
        <v>528</v>
      </c>
      <c r="B428">
        <v>150150</v>
      </c>
      <c r="C428" t="s">
        <v>103</v>
      </c>
    </row>
    <row r="429" spans="1:3" x14ac:dyDescent="0.25">
      <c r="A429" t="s">
        <v>529</v>
      </c>
      <c r="B429">
        <v>79910</v>
      </c>
      <c r="C429" t="s">
        <v>105</v>
      </c>
    </row>
    <row r="430" spans="1:3" x14ac:dyDescent="0.25">
      <c r="A430" t="s">
        <v>530</v>
      </c>
      <c r="B430">
        <v>65500</v>
      </c>
      <c r="C430" t="s">
        <v>105</v>
      </c>
    </row>
    <row r="431" spans="1:3" x14ac:dyDescent="0.25">
      <c r="A431" t="s">
        <v>531</v>
      </c>
      <c r="B431">
        <v>210400</v>
      </c>
      <c r="C431" t="s">
        <v>101</v>
      </c>
    </row>
    <row r="432" spans="1:3" x14ac:dyDescent="0.25">
      <c r="A432" t="s">
        <v>532</v>
      </c>
      <c r="B432">
        <v>107000</v>
      </c>
      <c r="C432" t="s">
        <v>98</v>
      </c>
    </row>
    <row r="433" spans="1:3" x14ac:dyDescent="0.25">
      <c r="A433" t="s">
        <v>533</v>
      </c>
      <c r="B433">
        <v>166707.04225352101</v>
      </c>
      <c r="C433" t="s">
        <v>103</v>
      </c>
    </row>
    <row r="434" spans="1:3" x14ac:dyDescent="0.25">
      <c r="A434" t="s">
        <v>534</v>
      </c>
      <c r="B434">
        <v>120700</v>
      </c>
      <c r="C434" t="s">
        <v>98</v>
      </c>
    </row>
    <row r="435" spans="1:3" x14ac:dyDescent="0.25">
      <c r="A435" t="s">
        <v>535</v>
      </c>
      <c r="B435">
        <v>93287.5</v>
      </c>
      <c r="C435" t="s">
        <v>98</v>
      </c>
    </row>
    <row r="436" spans="1:3" x14ac:dyDescent="0.25">
      <c r="A436" t="s">
        <v>536</v>
      </c>
      <c r="B436">
        <v>90100</v>
      </c>
      <c r="C436" t="s">
        <v>98</v>
      </c>
    </row>
    <row r="437" spans="1:3" x14ac:dyDescent="0.25">
      <c r="A437" t="s">
        <v>537</v>
      </c>
      <c r="B437">
        <v>106200</v>
      </c>
      <c r="C437" t="s">
        <v>98</v>
      </c>
    </row>
    <row r="438" spans="1:3" x14ac:dyDescent="0.25">
      <c r="A438" t="s">
        <v>538</v>
      </c>
      <c r="B438">
        <v>307600</v>
      </c>
      <c r="C438" t="s">
        <v>113</v>
      </c>
    </row>
    <row r="439" spans="1:3" x14ac:dyDescent="0.25">
      <c r="A439" t="s">
        <v>539</v>
      </c>
      <c r="B439">
        <v>93283.333333333299</v>
      </c>
      <c r="C439" t="s">
        <v>98</v>
      </c>
    </row>
    <row r="440" spans="1:3" x14ac:dyDescent="0.25">
      <c r="A440" t="s">
        <v>540</v>
      </c>
      <c r="B440">
        <v>169400</v>
      </c>
      <c r="C440" t="s">
        <v>103</v>
      </c>
    </row>
    <row r="441" spans="1:3" x14ac:dyDescent="0.25">
      <c r="A441" t="s">
        <v>541</v>
      </c>
      <c r="B441">
        <v>186925</v>
      </c>
      <c r="C441" t="s">
        <v>103</v>
      </c>
    </row>
    <row r="442" spans="1:3" x14ac:dyDescent="0.25">
      <c r="A442" t="s">
        <v>542</v>
      </c>
      <c r="B442">
        <v>97428.571428571406</v>
      </c>
      <c r="C442" t="s">
        <v>98</v>
      </c>
    </row>
    <row r="443" spans="1:3" x14ac:dyDescent="0.25">
      <c r="A443" t="s">
        <v>543</v>
      </c>
      <c r="B443">
        <v>90790</v>
      </c>
      <c r="C443" t="s">
        <v>98</v>
      </c>
    </row>
    <row r="444" spans="1:3" x14ac:dyDescent="0.25">
      <c r="A444" t="s">
        <v>544</v>
      </c>
      <c r="B444">
        <v>261400</v>
      </c>
      <c r="C444" t="s">
        <v>113</v>
      </c>
    </row>
    <row r="445" spans="1:3" x14ac:dyDescent="0.25">
      <c r="A445" t="s">
        <v>545</v>
      </c>
      <c r="B445">
        <v>275800</v>
      </c>
      <c r="C445" t="s">
        <v>113</v>
      </c>
    </row>
    <row r="446" spans="1:3" x14ac:dyDescent="0.25">
      <c r="A446" t="s">
        <v>546</v>
      </c>
      <c r="B446">
        <v>107200</v>
      </c>
      <c r="C446" t="s">
        <v>98</v>
      </c>
    </row>
    <row r="447" spans="1:3" x14ac:dyDescent="0.25">
      <c r="A447" t="s">
        <v>547</v>
      </c>
      <c r="B447">
        <v>421300</v>
      </c>
      <c r="C447" t="s">
        <v>113</v>
      </c>
    </row>
    <row r="448" spans="1:3" x14ac:dyDescent="0.25">
      <c r="A448" t="s">
        <v>548</v>
      </c>
      <c r="B448">
        <v>129975</v>
      </c>
      <c r="C448" t="s">
        <v>98</v>
      </c>
    </row>
    <row r="449" spans="1:3" x14ac:dyDescent="0.25">
      <c r="A449" t="s">
        <v>549</v>
      </c>
      <c r="B449">
        <v>163933.33333333299</v>
      </c>
      <c r="C449" t="s">
        <v>103</v>
      </c>
    </row>
    <row r="450" spans="1:3" x14ac:dyDescent="0.25">
      <c r="A450" t="s">
        <v>550</v>
      </c>
      <c r="B450">
        <v>361900</v>
      </c>
      <c r="C450" t="s">
        <v>113</v>
      </c>
    </row>
    <row r="451" spans="1:3" x14ac:dyDescent="0.25">
      <c r="A451" t="s">
        <v>551</v>
      </c>
      <c r="B451">
        <v>247060</v>
      </c>
      <c r="C451" t="s">
        <v>113</v>
      </c>
    </row>
    <row r="452" spans="1:3" x14ac:dyDescent="0.25">
      <c r="A452" t="s">
        <v>552</v>
      </c>
      <c r="B452">
        <v>46600</v>
      </c>
      <c r="C452" t="s">
        <v>105</v>
      </c>
    </row>
    <row r="453" spans="1:3" x14ac:dyDescent="0.25">
      <c r="A453" t="s">
        <v>553</v>
      </c>
      <c r="B453">
        <v>315400</v>
      </c>
      <c r="C453" t="s">
        <v>113</v>
      </c>
    </row>
    <row r="454" spans="1:3" x14ac:dyDescent="0.25">
      <c r="A454" t="s">
        <v>554</v>
      </c>
      <c r="B454">
        <v>138320</v>
      </c>
      <c r="C454" t="s">
        <v>98</v>
      </c>
    </row>
    <row r="455" spans="1:3" x14ac:dyDescent="0.25">
      <c r="A455" t="s">
        <v>555</v>
      </c>
      <c r="B455">
        <v>40066.666666666701</v>
      </c>
      <c r="C455" t="s">
        <v>105</v>
      </c>
    </row>
    <row r="456" spans="1:3" x14ac:dyDescent="0.25">
      <c r="A456" t="s">
        <v>556</v>
      </c>
      <c r="B456">
        <v>144289.743589744</v>
      </c>
      <c r="C456" t="s">
        <v>103</v>
      </c>
    </row>
    <row r="457" spans="1:3" x14ac:dyDescent="0.25">
      <c r="A457" t="s">
        <v>557</v>
      </c>
      <c r="B457">
        <v>109325</v>
      </c>
      <c r="C457" t="s">
        <v>98</v>
      </c>
    </row>
    <row r="458" spans="1:3" x14ac:dyDescent="0.25">
      <c r="A458" t="s">
        <v>558</v>
      </c>
      <c r="B458">
        <v>66250</v>
      </c>
      <c r="C458" t="s">
        <v>105</v>
      </c>
    </row>
    <row r="459" spans="1:3" x14ac:dyDescent="0.25">
      <c r="A459" t="s">
        <v>559</v>
      </c>
      <c r="B459">
        <v>86850</v>
      </c>
      <c r="C459" t="s">
        <v>105</v>
      </c>
    </row>
    <row r="460" spans="1:3" x14ac:dyDescent="0.25">
      <c r="A460" t="s">
        <v>560</v>
      </c>
      <c r="B460">
        <v>201900</v>
      </c>
      <c r="C460" t="s">
        <v>101</v>
      </c>
    </row>
    <row r="461" spans="1:3" x14ac:dyDescent="0.25">
      <c r="A461" t="s">
        <v>561</v>
      </c>
      <c r="B461">
        <v>161016.66666666701</v>
      </c>
      <c r="C461" t="s">
        <v>103</v>
      </c>
    </row>
    <row r="462" spans="1:3" x14ac:dyDescent="0.25">
      <c r="A462" t="s">
        <v>562</v>
      </c>
      <c r="B462">
        <v>136625</v>
      </c>
      <c r="C462" t="s">
        <v>98</v>
      </c>
    </row>
    <row r="463" spans="1:3" x14ac:dyDescent="0.25">
      <c r="A463" t="s">
        <v>563</v>
      </c>
      <c r="B463">
        <v>69800</v>
      </c>
      <c r="C463" t="s">
        <v>105</v>
      </c>
    </row>
    <row r="464" spans="1:3" x14ac:dyDescent="0.25">
      <c r="A464" t="s">
        <v>564</v>
      </c>
      <c r="B464">
        <v>168800</v>
      </c>
      <c r="C464" t="s">
        <v>103</v>
      </c>
    </row>
    <row r="465" spans="1:3" x14ac:dyDescent="0.25">
      <c r="A465" t="s">
        <v>565</v>
      </c>
      <c r="B465">
        <v>172600</v>
      </c>
      <c r="C465" t="s">
        <v>103</v>
      </c>
    </row>
    <row r="466" spans="1:3" x14ac:dyDescent="0.25">
      <c r="A466" t="s">
        <v>566</v>
      </c>
      <c r="B466">
        <v>133300</v>
      </c>
      <c r="C466" t="s">
        <v>98</v>
      </c>
    </row>
    <row r="467" spans="1:3" x14ac:dyDescent="0.25">
      <c r="A467" t="s">
        <v>567</v>
      </c>
      <c r="B467">
        <v>279547.05882352899</v>
      </c>
      <c r="C467" t="s">
        <v>113</v>
      </c>
    </row>
    <row r="468" spans="1:3" x14ac:dyDescent="0.25">
      <c r="A468" t="s">
        <v>568</v>
      </c>
      <c r="B468">
        <v>225200</v>
      </c>
      <c r="C468" t="s">
        <v>101</v>
      </c>
    </row>
    <row r="469" spans="1:3" x14ac:dyDescent="0.25">
      <c r="A469" t="s">
        <v>569</v>
      </c>
      <c r="B469">
        <v>158900</v>
      </c>
      <c r="C469" t="s">
        <v>103</v>
      </c>
    </row>
    <row r="470" spans="1:3" x14ac:dyDescent="0.25">
      <c r="A470" t="s">
        <v>570</v>
      </c>
      <c r="B470">
        <v>158750</v>
      </c>
      <c r="C470" t="s">
        <v>103</v>
      </c>
    </row>
    <row r="471" spans="1:3" x14ac:dyDescent="0.25">
      <c r="A471" t="s">
        <v>571</v>
      </c>
      <c r="B471">
        <v>149768.75</v>
      </c>
      <c r="C471" t="s">
        <v>103</v>
      </c>
    </row>
    <row r="472" spans="1:3" x14ac:dyDescent="0.25">
      <c r="A472" t="s">
        <v>572</v>
      </c>
      <c r="B472">
        <v>443000</v>
      </c>
      <c r="C472" t="s">
        <v>113</v>
      </c>
    </row>
    <row r="473" spans="1:3" x14ac:dyDescent="0.25">
      <c r="A473" t="s">
        <v>573</v>
      </c>
      <c r="B473">
        <v>106044.444444444</v>
      </c>
      <c r="C473" t="s">
        <v>98</v>
      </c>
    </row>
    <row r="474" spans="1:3" x14ac:dyDescent="0.25">
      <c r="A474" t="s">
        <v>574</v>
      </c>
      <c r="B474">
        <v>48915.384615384603</v>
      </c>
      <c r="C474" t="s">
        <v>105</v>
      </c>
    </row>
    <row r="475" spans="1:3" x14ac:dyDescent="0.25">
      <c r="A475" t="s">
        <v>575</v>
      </c>
      <c r="B475">
        <v>203100</v>
      </c>
      <c r="C475" t="s">
        <v>101</v>
      </c>
    </row>
    <row r="476" spans="1:3" x14ac:dyDescent="0.25">
      <c r="A476" t="s">
        <v>576</v>
      </c>
      <c r="B476">
        <v>263750</v>
      </c>
      <c r="C476" t="s">
        <v>113</v>
      </c>
    </row>
    <row r="477" spans="1:3" x14ac:dyDescent="0.25">
      <c r="A477" t="s">
        <v>577</v>
      </c>
      <c r="B477">
        <v>119644.444444444</v>
      </c>
      <c r="C477" t="s">
        <v>98</v>
      </c>
    </row>
    <row r="478" spans="1:3" x14ac:dyDescent="0.25">
      <c r="A478" t="s">
        <v>578</v>
      </c>
      <c r="B478">
        <v>189433.33333333299</v>
      </c>
      <c r="C478" t="s">
        <v>103</v>
      </c>
    </row>
    <row r="479" spans="1:3" x14ac:dyDescent="0.25">
      <c r="A479" t="s">
        <v>579</v>
      </c>
      <c r="B479">
        <v>358400</v>
      </c>
      <c r="C479" t="s">
        <v>113</v>
      </c>
    </row>
    <row r="480" spans="1:3" x14ac:dyDescent="0.25">
      <c r="A480" t="s">
        <v>580</v>
      </c>
      <c r="B480">
        <v>156350</v>
      </c>
      <c r="C480" t="s">
        <v>103</v>
      </c>
    </row>
    <row r="481" spans="1:3" x14ac:dyDescent="0.25">
      <c r="A481" t="s">
        <v>581</v>
      </c>
      <c r="B481">
        <v>76815.384615384595</v>
      </c>
      <c r="C481" t="s">
        <v>105</v>
      </c>
    </row>
    <row r="482" spans="1:3" x14ac:dyDescent="0.25">
      <c r="A482" t="s">
        <v>582</v>
      </c>
      <c r="B482">
        <v>104419.230769231</v>
      </c>
      <c r="C482" t="s">
        <v>98</v>
      </c>
    </row>
    <row r="483" spans="1:3" x14ac:dyDescent="0.25">
      <c r="A483" t="s">
        <v>583</v>
      </c>
      <c r="B483">
        <v>170833.33333333299</v>
      </c>
      <c r="C483" t="s">
        <v>103</v>
      </c>
    </row>
    <row r="484" spans="1:3" x14ac:dyDescent="0.25">
      <c r="A484" t="s">
        <v>584</v>
      </c>
      <c r="B484">
        <v>118611.594202899</v>
      </c>
      <c r="C484" t="s">
        <v>98</v>
      </c>
    </row>
    <row r="485" spans="1:3" x14ac:dyDescent="0.25">
      <c r="A485" t="s">
        <v>585</v>
      </c>
      <c r="B485">
        <v>258933.33333333299</v>
      </c>
      <c r="C485" t="s">
        <v>113</v>
      </c>
    </row>
    <row r="486" spans="1:3" x14ac:dyDescent="0.25">
      <c r="A486" t="s">
        <v>586</v>
      </c>
      <c r="B486">
        <v>216753.19148936201</v>
      </c>
      <c r="C486" t="s">
        <v>101</v>
      </c>
    </row>
    <row r="487" spans="1:3" x14ac:dyDescent="0.25">
      <c r="A487" t="s">
        <v>587</v>
      </c>
      <c r="B487">
        <v>178166.66666666701</v>
      </c>
      <c r="C487" t="s">
        <v>103</v>
      </c>
    </row>
    <row r="488" spans="1:3" x14ac:dyDescent="0.25">
      <c r="A488" t="s">
        <v>588</v>
      </c>
      <c r="B488">
        <v>1035500</v>
      </c>
      <c r="C488" t="s">
        <v>113</v>
      </c>
    </row>
    <row r="489" spans="1:3" x14ac:dyDescent="0.25">
      <c r="A489" t="s">
        <v>589</v>
      </c>
      <c r="B489">
        <v>182420.93023255799</v>
      </c>
      <c r="C489" t="s">
        <v>103</v>
      </c>
    </row>
    <row r="490" spans="1:3" x14ac:dyDescent="0.25">
      <c r="A490" t="s">
        <v>590</v>
      </c>
      <c r="B490">
        <v>53800</v>
      </c>
      <c r="C490" t="s">
        <v>105</v>
      </c>
    </row>
    <row r="491" spans="1:3" x14ac:dyDescent="0.25">
      <c r="A491" t="s">
        <v>591</v>
      </c>
      <c r="B491">
        <v>231100</v>
      </c>
      <c r="C491" t="s">
        <v>101</v>
      </c>
    </row>
    <row r="492" spans="1:3" x14ac:dyDescent="0.25">
      <c r="A492" t="s">
        <v>592</v>
      </c>
      <c r="B492">
        <v>112500</v>
      </c>
      <c r="C492" t="s">
        <v>98</v>
      </c>
    </row>
    <row r="493" spans="1:3" x14ac:dyDescent="0.25">
      <c r="A493" t="s">
        <v>593</v>
      </c>
      <c r="B493">
        <v>211900</v>
      </c>
      <c r="C493" t="s">
        <v>101</v>
      </c>
    </row>
    <row r="494" spans="1:3" x14ac:dyDescent="0.25">
      <c r="A494" t="s">
        <v>594</v>
      </c>
      <c r="B494">
        <v>147662.5</v>
      </c>
      <c r="C494" t="s">
        <v>103</v>
      </c>
    </row>
    <row r="495" spans="1:3" x14ac:dyDescent="0.25">
      <c r="A495" t="s">
        <v>595</v>
      </c>
      <c r="B495">
        <v>51500</v>
      </c>
      <c r="C495" t="s">
        <v>105</v>
      </c>
    </row>
    <row r="496" spans="1:3" x14ac:dyDescent="0.25">
      <c r="A496" t="s">
        <v>596</v>
      </c>
      <c r="B496">
        <v>84646.1538461538</v>
      </c>
      <c r="C496" t="s">
        <v>105</v>
      </c>
    </row>
    <row r="497" spans="1:3" x14ac:dyDescent="0.25">
      <c r="A497" t="s">
        <v>597</v>
      </c>
      <c r="B497">
        <v>116148.837209302</v>
      </c>
      <c r="C497" t="s">
        <v>98</v>
      </c>
    </row>
    <row r="498" spans="1:3" x14ac:dyDescent="0.25">
      <c r="A498" t="s">
        <v>598</v>
      </c>
      <c r="B498">
        <v>104260</v>
      </c>
      <c r="C498" t="s">
        <v>98</v>
      </c>
    </row>
    <row r="499" spans="1:3" x14ac:dyDescent="0.25">
      <c r="A499" t="s">
        <v>599</v>
      </c>
      <c r="B499">
        <v>117760</v>
      </c>
      <c r="C499" t="s">
        <v>98</v>
      </c>
    </row>
    <row r="500" spans="1:3" x14ac:dyDescent="0.25">
      <c r="A500" t="s">
        <v>600</v>
      </c>
      <c r="B500">
        <v>109115.384615385</v>
      </c>
      <c r="C500" t="s">
        <v>98</v>
      </c>
    </row>
    <row r="501" spans="1:3" x14ac:dyDescent="0.25">
      <c r="A501" t="s">
        <v>601</v>
      </c>
      <c r="B501">
        <v>274900</v>
      </c>
      <c r="C501" t="s">
        <v>113</v>
      </c>
    </row>
    <row r="502" spans="1:3" x14ac:dyDescent="0.25">
      <c r="A502" t="s">
        <v>602</v>
      </c>
      <c r="B502">
        <v>331875</v>
      </c>
      <c r="C502" t="s">
        <v>113</v>
      </c>
    </row>
    <row r="503" spans="1:3" x14ac:dyDescent="0.25">
      <c r="A503" t="s">
        <v>603</v>
      </c>
      <c r="B503">
        <v>166700</v>
      </c>
      <c r="C503" t="s">
        <v>103</v>
      </c>
    </row>
    <row r="504" spans="1:3" x14ac:dyDescent="0.25">
      <c r="A504" t="s">
        <v>604</v>
      </c>
      <c r="B504">
        <v>46550</v>
      </c>
      <c r="C504" t="s">
        <v>105</v>
      </c>
    </row>
    <row r="505" spans="1:3" x14ac:dyDescent="0.25">
      <c r="A505" t="s">
        <v>605</v>
      </c>
      <c r="B505">
        <v>146916.66666666701</v>
      </c>
      <c r="C505" t="s">
        <v>103</v>
      </c>
    </row>
    <row r="506" spans="1:3" x14ac:dyDescent="0.25">
      <c r="A506" t="s">
        <v>606</v>
      </c>
      <c r="B506">
        <v>112400</v>
      </c>
      <c r="C506" t="s">
        <v>98</v>
      </c>
    </row>
    <row r="507" spans="1:3" x14ac:dyDescent="0.25">
      <c r="A507" t="s">
        <v>607</v>
      </c>
      <c r="B507">
        <v>201633.33333333299</v>
      </c>
      <c r="C507" t="s">
        <v>101</v>
      </c>
    </row>
    <row r="508" spans="1:3" x14ac:dyDescent="0.25">
      <c r="A508" t="s">
        <v>608</v>
      </c>
      <c r="B508">
        <v>184940</v>
      </c>
      <c r="C508" t="s">
        <v>103</v>
      </c>
    </row>
    <row r="509" spans="1:3" x14ac:dyDescent="0.25">
      <c r="A509" t="s">
        <v>609</v>
      </c>
      <c r="B509">
        <v>159300</v>
      </c>
      <c r="C509" t="s">
        <v>103</v>
      </c>
    </row>
    <row r="510" spans="1:3" x14ac:dyDescent="0.25">
      <c r="A510" t="s">
        <v>610</v>
      </c>
      <c r="B510">
        <v>276900</v>
      </c>
      <c r="C510" t="s">
        <v>113</v>
      </c>
    </row>
    <row r="511" spans="1:3" x14ac:dyDescent="0.25">
      <c r="A511" t="s">
        <v>611</v>
      </c>
      <c r="B511">
        <v>84233.333333333299</v>
      </c>
      <c r="C511" t="s">
        <v>105</v>
      </c>
    </row>
    <row r="512" spans="1:3" x14ac:dyDescent="0.25">
      <c r="A512" t="s">
        <v>612</v>
      </c>
      <c r="B512">
        <v>276825</v>
      </c>
      <c r="C512" t="s">
        <v>113</v>
      </c>
    </row>
    <row r="513" spans="1:3" x14ac:dyDescent="0.25">
      <c r="A513" t="s">
        <v>613</v>
      </c>
      <c r="B513">
        <v>116473.684210526</v>
      </c>
      <c r="C513" t="s">
        <v>98</v>
      </c>
    </row>
    <row r="514" spans="1:3" x14ac:dyDescent="0.25">
      <c r="A514" t="s">
        <v>614</v>
      </c>
      <c r="B514">
        <v>89094.444444444394</v>
      </c>
      <c r="C514" t="s">
        <v>98</v>
      </c>
    </row>
    <row r="515" spans="1:3" x14ac:dyDescent="0.25">
      <c r="A515" t="s">
        <v>615</v>
      </c>
      <c r="B515">
        <v>244200</v>
      </c>
      <c r="C515" t="s">
        <v>113</v>
      </c>
    </row>
    <row r="516" spans="1:3" x14ac:dyDescent="0.25">
      <c r="A516" t="s">
        <v>616</v>
      </c>
      <c r="B516">
        <v>241900</v>
      </c>
      <c r="C516" t="s">
        <v>113</v>
      </c>
    </row>
    <row r="517" spans="1:3" x14ac:dyDescent="0.25">
      <c r="A517" t="s">
        <v>617</v>
      </c>
      <c r="B517">
        <v>201200</v>
      </c>
      <c r="C517" t="s">
        <v>101</v>
      </c>
    </row>
    <row r="518" spans="1:3" x14ac:dyDescent="0.25">
      <c r="A518" t="s">
        <v>618</v>
      </c>
      <c r="B518">
        <v>115500</v>
      </c>
      <c r="C518" t="s">
        <v>98</v>
      </c>
    </row>
    <row r="519" spans="1:3" x14ac:dyDescent="0.25">
      <c r="A519" t="s">
        <v>619</v>
      </c>
      <c r="B519">
        <v>185450</v>
      </c>
      <c r="C519" t="s">
        <v>103</v>
      </c>
    </row>
    <row r="520" spans="1:3" x14ac:dyDescent="0.25">
      <c r="A520" t="s">
        <v>620</v>
      </c>
      <c r="B520">
        <v>138800</v>
      </c>
      <c r="C520" t="s">
        <v>98</v>
      </c>
    </row>
    <row r="521" spans="1:3" x14ac:dyDescent="0.25">
      <c r="A521" t="s">
        <v>621</v>
      </c>
      <c r="B521">
        <v>138500</v>
      </c>
      <c r="C521" t="s">
        <v>98</v>
      </c>
    </row>
    <row r="522" spans="1:3" x14ac:dyDescent="0.25">
      <c r="A522" t="s">
        <v>622</v>
      </c>
      <c r="B522">
        <v>51800</v>
      </c>
      <c r="C522" t="s">
        <v>105</v>
      </c>
    </row>
    <row r="523" spans="1:3" x14ac:dyDescent="0.25">
      <c r="A523" t="s">
        <v>623</v>
      </c>
      <c r="B523">
        <v>50700</v>
      </c>
      <c r="C523" t="s">
        <v>105</v>
      </c>
    </row>
    <row r="524" spans="1:3" x14ac:dyDescent="0.25">
      <c r="A524" t="s">
        <v>624</v>
      </c>
      <c r="B524">
        <v>184602.32558139501</v>
      </c>
      <c r="C524" t="s">
        <v>103</v>
      </c>
    </row>
    <row r="525" spans="1:3" x14ac:dyDescent="0.25">
      <c r="A525" t="s">
        <v>625</v>
      </c>
      <c r="B525">
        <v>109325</v>
      </c>
      <c r="C525" t="s">
        <v>98</v>
      </c>
    </row>
    <row r="526" spans="1:3" x14ac:dyDescent="0.25">
      <c r="A526" t="s">
        <v>626</v>
      </c>
      <c r="B526">
        <v>272000</v>
      </c>
      <c r="C526" t="s">
        <v>113</v>
      </c>
    </row>
    <row r="527" spans="1:3" x14ac:dyDescent="0.25">
      <c r="A527" t="s">
        <v>627</v>
      </c>
      <c r="B527">
        <v>90262.5</v>
      </c>
      <c r="C527" t="s">
        <v>98</v>
      </c>
    </row>
    <row r="528" spans="1:3" x14ac:dyDescent="0.25">
      <c r="A528" t="s">
        <v>628</v>
      </c>
      <c r="B528">
        <v>114214.285714286</v>
      </c>
      <c r="C528" t="s">
        <v>98</v>
      </c>
    </row>
    <row r="529" spans="1:3" x14ac:dyDescent="0.25">
      <c r="A529" t="s">
        <v>629</v>
      </c>
      <c r="B529">
        <v>177576.92307692301</v>
      </c>
      <c r="C529" t="s">
        <v>103</v>
      </c>
    </row>
    <row r="530" spans="1:3" x14ac:dyDescent="0.25">
      <c r="A530" t="s">
        <v>630</v>
      </c>
      <c r="B530">
        <v>95367.605633802799</v>
      </c>
      <c r="C530" t="s">
        <v>98</v>
      </c>
    </row>
    <row r="531" spans="1:3" x14ac:dyDescent="0.25">
      <c r="A531" t="s">
        <v>631</v>
      </c>
      <c r="B531">
        <v>123400</v>
      </c>
      <c r="C531" t="s">
        <v>98</v>
      </c>
    </row>
    <row r="532" spans="1:3" x14ac:dyDescent="0.25">
      <c r="A532" t="s">
        <v>632</v>
      </c>
      <c r="B532">
        <v>118433.33333333299</v>
      </c>
      <c r="C532" t="s">
        <v>98</v>
      </c>
    </row>
    <row r="533" spans="1:3" x14ac:dyDescent="0.25">
      <c r="A533" t="s">
        <v>633</v>
      </c>
      <c r="B533">
        <v>121100</v>
      </c>
      <c r="C533" t="s">
        <v>98</v>
      </c>
    </row>
    <row r="534" spans="1:3" x14ac:dyDescent="0.25">
      <c r="A534" t="s">
        <v>634</v>
      </c>
      <c r="B534">
        <v>108127.777777778</v>
      </c>
      <c r="C534" t="s">
        <v>98</v>
      </c>
    </row>
    <row r="535" spans="1:3" x14ac:dyDescent="0.25">
      <c r="A535" t="s">
        <v>635</v>
      </c>
      <c r="B535">
        <v>80433.333333333299</v>
      </c>
      <c r="C535" t="s">
        <v>105</v>
      </c>
    </row>
    <row r="536" spans="1:3" x14ac:dyDescent="0.25">
      <c r="A536" t="s">
        <v>636</v>
      </c>
      <c r="B536">
        <v>82250</v>
      </c>
      <c r="C536" t="s">
        <v>105</v>
      </c>
    </row>
    <row r="537" spans="1:3" x14ac:dyDescent="0.25">
      <c r="A537" t="s">
        <v>637</v>
      </c>
      <c r="B537">
        <v>211825</v>
      </c>
      <c r="C537" t="s">
        <v>101</v>
      </c>
    </row>
    <row r="538" spans="1:3" x14ac:dyDescent="0.25">
      <c r="A538" t="s">
        <v>638</v>
      </c>
      <c r="B538">
        <v>119700</v>
      </c>
      <c r="C538" t="s">
        <v>98</v>
      </c>
    </row>
    <row r="539" spans="1:3" x14ac:dyDescent="0.25">
      <c r="A539" t="s">
        <v>639</v>
      </c>
      <c r="B539">
        <v>234700</v>
      </c>
      <c r="C539" t="s">
        <v>101</v>
      </c>
    </row>
    <row r="540" spans="1:3" x14ac:dyDescent="0.25">
      <c r="A540" t="s">
        <v>640</v>
      </c>
      <c r="B540">
        <v>70600</v>
      </c>
      <c r="C540" t="s">
        <v>105</v>
      </c>
    </row>
    <row r="541" spans="1:3" x14ac:dyDescent="0.25">
      <c r="A541" t="s">
        <v>641</v>
      </c>
      <c r="B541">
        <v>102961.538461538</v>
      </c>
      <c r="C541" t="s">
        <v>98</v>
      </c>
    </row>
    <row r="542" spans="1:3" x14ac:dyDescent="0.25">
      <c r="A542" t="s">
        <v>642</v>
      </c>
      <c r="B542">
        <v>166680.392156863</v>
      </c>
      <c r="C542" t="s">
        <v>103</v>
      </c>
    </row>
    <row r="543" spans="1:3" x14ac:dyDescent="0.25">
      <c r="A543" t="s">
        <v>643</v>
      </c>
      <c r="B543">
        <v>139900</v>
      </c>
      <c r="C543" t="s">
        <v>103</v>
      </c>
    </row>
    <row r="544" spans="1:3" x14ac:dyDescent="0.25">
      <c r="A544" t="s">
        <v>644</v>
      </c>
      <c r="B544">
        <v>131575</v>
      </c>
      <c r="C544" t="s">
        <v>98</v>
      </c>
    </row>
    <row r="545" spans="1:3" x14ac:dyDescent="0.25">
      <c r="A545" t="s">
        <v>645</v>
      </c>
      <c r="B545">
        <v>98565.217391304395</v>
      </c>
      <c r="C545" t="s">
        <v>98</v>
      </c>
    </row>
    <row r="546" spans="1:3" x14ac:dyDescent="0.25">
      <c r="A546" t="s">
        <v>646</v>
      </c>
      <c r="B546">
        <v>160350</v>
      </c>
      <c r="C546" t="s">
        <v>103</v>
      </c>
    </row>
    <row r="547" spans="1:3" x14ac:dyDescent="0.25">
      <c r="A547" t="s">
        <v>647</v>
      </c>
      <c r="B547">
        <v>233933.33333333299</v>
      </c>
      <c r="C547" t="s">
        <v>101</v>
      </c>
    </row>
    <row r="548" spans="1:3" x14ac:dyDescent="0.25">
      <c r="A548" t="s">
        <v>648</v>
      </c>
      <c r="B548">
        <v>266800</v>
      </c>
      <c r="C548" t="s">
        <v>113</v>
      </c>
    </row>
    <row r="549" spans="1:3" x14ac:dyDescent="0.25">
      <c r="A549" t="s">
        <v>649</v>
      </c>
      <c r="B549">
        <v>294250</v>
      </c>
      <c r="C549" t="s">
        <v>113</v>
      </c>
    </row>
    <row r="550" spans="1:3" x14ac:dyDescent="0.25">
      <c r="A550" t="s">
        <v>650</v>
      </c>
      <c r="B550">
        <v>119950</v>
      </c>
      <c r="C550" t="s">
        <v>98</v>
      </c>
    </row>
    <row r="551" spans="1:3" x14ac:dyDescent="0.25">
      <c r="A551" t="s">
        <v>651</v>
      </c>
      <c r="B551">
        <v>188900</v>
      </c>
      <c r="C551" t="s">
        <v>103</v>
      </c>
    </row>
    <row r="552" spans="1:3" x14ac:dyDescent="0.25">
      <c r="A552" t="s">
        <v>652</v>
      </c>
      <c r="B552">
        <v>231175</v>
      </c>
      <c r="C552" t="s">
        <v>101</v>
      </c>
    </row>
    <row r="553" spans="1:3" x14ac:dyDescent="0.25">
      <c r="A553" t="s">
        <v>653</v>
      </c>
      <c r="B553">
        <v>253935.714285714</v>
      </c>
      <c r="C553" t="s">
        <v>113</v>
      </c>
    </row>
    <row r="554" spans="1:3" x14ac:dyDescent="0.25">
      <c r="A554" t="s">
        <v>654</v>
      </c>
      <c r="B554">
        <v>86631.818181818206</v>
      </c>
      <c r="C554" t="s">
        <v>105</v>
      </c>
    </row>
    <row r="555" spans="1:3" x14ac:dyDescent="0.25">
      <c r="A555" t="s">
        <v>655</v>
      </c>
      <c r="B555">
        <v>159950</v>
      </c>
      <c r="C555" t="s">
        <v>103</v>
      </c>
    </row>
    <row r="556" spans="1:3" x14ac:dyDescent="0.25">
      <c r="A556" t="s">
        <v>656</v>
      </c>
      <c r="B556">
        <v>146333.33333333299</v>
      </c>
      <c r="C556" t="s">
        <v>103</v>
      </c>
    </row>
    <row r="557" spans="1:3" x14ac:dyDescent="0.25">
      <c r="A557" t="s">
        <v>657</v>
      </c>
      <c r="B557">
        <v>116300</v>
      </c>
      <c r="C557" t="s">
        <v>98</v>
      </c>
    </row>
    <row r="558" spans="1:3" x14ac:dyDescent="0.25">
      <c r="A558" t="s">
        <v>658</v>
      </c>
      <c r="B558">
        <v>179300</v>
      </c>
      <c r="C558" t="s">
        <v>103</v>
      </c>
    </row>
    <row r="559" spans="1:3" x14ac:dyDescent="0.25">
      <c r="A559" t="s">
        <v>659</v>
      </c>
      <c r="B559">
        <v>186950</v>
      </c>
      <c r="C559" t="s">
        <v>103</v>
      </c>
    </row>
    <row r="560" spans="1:3" x14ac:dyDescent="0.25">
      <c r="A560" t="s">
        <v>660</v>
      </c>
      <c r="B560">
        <v>242997.91666666701</v>
      </c>
      <c r="C560" t="s">
        <v>113</v>
      </c>
    </row>
    <row r="561" spans="1:3" x14ac:dyDescent="0.25">
      <c r="A561" t="s">
        <v>661</v>
      </c>
      <c r="B561">
        <v>124966.66666666701</v>
      </c>
      <c r="C561" t="s">
        <v>98</v>
      </c>
    </row>
    <row r="562" spans="1:3" x14ac:dyDescent="0.25">
      <c r="A562" t="s">
        <v>662</v>
      </c>
      <c r="B562">
        <v>239800</v>
      </c>
      <c r="C562" t="s">
        <v>101</v>
      </c>
    </row>
    <row r="563" spans="1:3" x14ac:dyDescent="0.25">
      <c r="A563" t="s">
        <v>663</v>
      </c>
      <c r="B563">
        <v>81450</v>
      </c>
      <c r="C563" t="s">
        <v>105</v>
      </c>
    </row>
    <row r="564" spans="1:3" x14ac:dyDescent="0.25">
      <c r="A564" t="s">
        <v>664</v>
      </c>
      <c r="B564">
        <v>44500</v>
      </c>
      <c r="C564" t="s">
        <v>105</v>
      </c>
    </row>
    <row r="565" spans="1:3" x14ac:dyDescent="0.25">
      <c r="A565" t="s">
        <v>665</v>
      </c>
      <c r="B565">
        <v>102181.818181818</v>
      </c>
      <c r="C565" t="s">
        <v>98</v>
      </c>
    </row>
    <row r="566" spans="1:3" x14ac:dyDescent="0.25">
      <c r="A566" t="s">
        <v>666</v>
      </c>
      <c r="B566">
        <v>171111.11111111101</v>
      </c>
      <c r="C566" t="s">
        <v>103</v>
      </c>
    </row>
    <row r="567" spans="1:3" x14ac:dyDescent="0.25">
      <c r="A567" t="s">
        <v>667</v>
      </c>
      <c r="B567">
        <v>274200</v>
      </c>
      <c r="C567" t="s">
        <v>113</v>
      </c>
    </row>
    <row r="568" spans="1:3" x14ac:dyDescent="0.25">
      <c r="A568" t="s">
        <v>668</v>
      </c>
      <c r="B568">
        <v>187096.15384615399</v>
      </c>
      <c r="C568" t="s">
        <v>103</v>
      </c>
    </row>
    <row r="569" spans="1:3" x14ac:dyDescent="0.25">
      <c r="A569" t="s">
        <v>669</v>
      </c>
      <c r="B569">
        <v>141500</v>
      </c>
      <c r="C569" t="s">
        <v>103</v>
      </c>
    </row>
    <row r="570" spans="1:3" x14ac:dyDescent="0.25">
      <c r="A570" t="s">
        <v>670</v>
      </c>
      <c r="B570">
        <v>241280</v>
      </c>
      <c r="C570" t="s">
        <v>101</v>
      </c>
    </row>
    <row r="571" spans="1:3" x14ac:dyDescent="0.25">
      <c r="A571" t="s">
        <v>671</v>
      </c>
      <c r="B571">
        <v>374000</v>
      </c>
      <c r="C571" t="s">
        <v>113</v>
      </c>
    </row>
    <row r="572" spans="1:3" x14ac:dyDescent="0.25">
      <c r="A572" t="s">
        <v>672</v>
      </c>
      <c r="B572">
        <v>163250</v>
      </c>
      <c r="C572" t="s">
        <v>103</v>
      </c>
    </row>
    <row r="573" spans="1:3" x14ac:dyDescent="0.25">
      <c r="A573" t="s">
        <v>673</v>
      </c>
      <c r="B573">
        <v>110766.66666666701</v>
      </c>
      <c r="C573" t="s">
        <v>98</v>
      </c>
    </row>
    <row r="574" spans="1:3" x14ac:dyDescent="0.25">
      <c r="A574" t="s">
        <v>674</v>
      </c>
      <c r="B574">
        <v>79600</v>
      </c>
      <c r="C574" t="s">
        <v>105</v>
      </c>
    </row>
    <row r="575" spans="1:3" x14ac:dyDescent="0.25">
      <c r="A575" t="s">
        <v>675</v>
      </c>
      <c r="B575">
        <v>142500</v>
      </c>
      <c r="C575" t="s">
        <v>103</v>
      </c>
    </row>
    <row r="576" spans="1:3" x14ac:dyDescent="0.25">
      <c r="A576" t="s">
        <v>676</v>
      </c>
      <c r="B576">
        <v>160400</v>
      </c>
      <c r="C576" t="s">
        <v>103</v>
      </c>
    </row>
    <row r="577" spans="1:3" x14ac:dyDescent="0.25">
      <c r="A577" t="s">
        <v>677</v>
      </c>
      <c r="B577">
        <v>117963.33333333299</v>
      </c>
      <c r="C577" t="s">
        <v>98</v>
      </c>
    </row>
    <row r="578" spans="1:3" x14ac:dyDescent="0.25">
      <c r="A578" t="s">
        <v>678</v>
      </c>
      <c r="B578">
        <v>167025.33333333299</v>
      </c>
      <c r="C578" t="s">
        <v>103</v>
      </c>
    </row>
    <row r="579" spans="1:3" x14ac:dyDescent="0.25">
      <c r="A579" t="s">
        <v>679</v>
      </c>
      <c r="B579">
        <v>284025</v>
      </c>
      <c r="C579" t="s">
        <v>113</v>
      </c>
    </row>
    <row r="580" spans="1:3" x14ac:dyDescent="0.25">
      <c r="A580" t="s">
        <v>680</v>
      </c>
      <c r="B580">
        <v>95786.666666666701</v>
      </c>
      <c r="C580" t="s">
        <v>98</v>
      </c>
    </row>
    <row r="581" spans="1:3" x14ac:dyDescent="0.25">
      <c r="A581" t="s">
        <v>681</v>
      </c>
      <c r="B581">
        <v>129799.25373134299</v>
      </c>
      <c r="C581" t="s">
        <v>98</v>
      </c>
    </row>
    <row r="582" spans="1:3" x14ac:dyDescent="0.25">
      <c r="A582" t="s">
        <v>682</v>
      </c>
      <c r="B582">
        <v>92233.333333333299</v>
      </c>
      <c r="C582" t="s">
        <v>98</v>
      </c>
    </row>
    <row r="583" spans="1:3" x14ac:dyDescent="0.25">
      <c r="A583" t="s">
        <v>683</v>
      </c>
      <c r="B583">
        <v>246635.135135135</v>
      </c>
      <c r="C583" t="s">
        <v>113</v>
      </c>
    </row>
    <row r="584" spans="1:3" x14ac:dyDescent="0.25">
      <c r="A584" t="s">
        <v>684</v>
      </c>
      <c r="B584">
        <v>145411.11111111101</v>
      </c>
      <c r="C584" t="s">
        <v>103</v>
      </c>
    </row>
    <row r="585" spans="1:3" x14ac:dyDescent="0.25">
      <c r="A585" t="s">
        <v>685</v>
      </c>
      <c r="B585">
        <v>140300</v>
      </c>
      <c r="C585" t="s">
        <v>103</v>
      </c>
    </row>
    <row r="586" spans="1:3" x14ac:dyDescent="0.25">
      <c r="A586" t="s">
        <v>686</v>
      </c>
      <c r="B586">
        <v>121200</v>
      </c>
      <c r="C586" t="s">
        <v>98</v>
      </c>
    </row>
    <row r="587" spans="1:3" x14ac:dyDescent="0.25">
      <c r="A587" t="s">
        <v>687</v>
      </c>
      <c r="B587">
        <v>156764.864864865</v>
      </c>
      <c r="C587" t="s">
        <v>103</v>
      </c>
    </row>
    <row r="588" spans="1:3" x14ac:dyDescent="0.25">
      <c r="A588" t="s">
        <v>688</v>
      </c>
      <c r="B588">
        <v>356800</v>
      </c>
      <c r="C588" t="s">
        <v>113</v>
      </c>
    </row>
    <row r="589" spans="1:3" x14ac:dyDescent="0.25">
      <c r="A589" t="s">
        <v>689</v>
      </c>
      <c r="B589">
        <v>201171.91011236</v>
      </c>
      <c r="C589" t="s">
        <v>101</v>
      </c>
    </row>
    <row r="590" spans="1:3" x14ac:dyDescent="0.25">
      <c r="A590" t="s">
        <v>690</v>
      </c>
      <c r="B590">
        <v>152400</v>
      </c>
      <c r="C590" t="s">
        <v>103</v>
      </c>
    </row>
    <row r="591" spans="1:3" x14ac:dyDescent="0.25">
      <c r="A591" t="s">
        <v>691</v>
      </c>
      <c r="B591">
        <v>72400</v>
      </c>
      <c r="C591" t="s">
        <v>105</v>
      </c>
    </row>
    <row r="592" spans="1:3" x14ac:dyDescent="0.25">
      <c r="A592" t="s">
        <v>692</v>
      </c>
      <c r="B592">
        <v>121266.66666666701</v>
      </c>
      <c r="C592" t="s">
        <v>98</v>
      </c>
    </row>
    <row r="593" spans="1:3" x14ac:dyDescent="0.25">
      <c r="A593" t="s">
        <v>693</v>
      </c>
      <c r="B593">
        <v>113500</v>
      </c>
      <c r="C593" t="s">
        <v>98</v>
      </c>
    </row>
    <row r="594" spans="1:3" x14ac:dyDescent="0.25">
      <c r="A594" t="s">
        <v>694</v>
      </c>
      <c r="B594">
        <v>96616.216216216199</v>
      </c>
      <c r="C594" t="s">
        <v>98</v>
      </c>
    </row>
    <row r="595" spans="1:3" x14ac:dyDescent="0.25">
      <c r="A595" t="s">
        <v>695</v>
      </c>
      <c r="B595">
        <v>282900</v>
      </c>
      <c r="C595" t="s">
        <v>113</v>
      </c>
    </row>
    <row r="596" spans="1:3" x14ac:dyDescent="0.25">
      <c r="A596" t="s">
        <v>696</v>
      </c>
      <c r="B596">
        <v>108575</v>
      </c>
      <c r="C596" t="s">
        <v>98</v>
      </c>
    </row>
    <row r="597" spans="1:3" x14ac:dyDescent="0.25">
      <c r="A597" t="s">
        <v>697</v>
      </c>
      <c r="B597">
        <v>176828.81355932201</v>
      </c>
      <c r="C597" t="s">
        <v>103</v>
      </c>
    </row>
    <row r="598" spans="1:3" x14ac:dyDescent="0.25">
      <c r="A598" t="s">
        <v>698</v>
      </c>
      <c r="B598">
        <v>450620</v>
      </c>
      <c r="C598" t="s">
        <v>113</v>
      </c>
    </row>
    <row r="599" spans="1:3" x14ac:dyDescent="0.25">
      <c r="A599" t="s">
        <v>699</v>
      </c>
      <c r="B599">
        <v>163520</v>
      </c>
      <c r="C599" t="s">
        <v>103</v>
      </c>
    </row>
    <row r="600" spans="1:3" x14ac:dyDescent="0.25">
      <c r="A600" t="s">
        <v>700</v>
      </c>
      <c r="B600">
        <v>66350</v>
      </c>
      <c r="C600" t="s">
        <v>105</v>
      </c>
    </row>
    <row r="601" spans="1:3" x14ac:dyDescent="0.25">
      <c r="A601" t="s">
        <v>701</v>
      </c>
      <c r="B601">
        <v>260116.66666666701</v>
      </c>
      <c r="C601" t="s">
        <v>113</v>
      </c>
    </row>
    <row r="602" spans="1:3" x14ac:dyDescent="0.25">
      <c r="A602" t="s">
        <v>702</v>
      </c>
      <c r="B602">
        <v>43266.666666666701</v>
      </c>
      <c r="C602" t="s">
        <v>105</v>
      </c>
    </row>
    <row r="603" spans="1:3" x14ac:dyDescent="0.25">
      <c r="A603" t="s">
        <v>703</v>
      </c>
      <c r="B603">
        <v>28700</v>
      </c>
      <c r="C603" t="s">
        <v>105</v>
      </c>
    </row>
    <row r="604" spans="1:3" x14ac:dyDescent="0.25">
      <c r="A604" t="s">
        <v>704</v>
      </c>
      <c r="B604">
        <v>129540</v>
      </c>
      <c r="C604" t="s">
        <v>98</v>
      </c>
    </row>
    <row r="605" spans="1:3" x14ac:dyDescent="0.25">
      <c r="A605" t="s">
        <v>705</v>
      </c>
      <c r="B605">
        <v>143800</v>
      </c>
      <c r="C605" t="s">
        <v>103</v>
      </c>
    </row>
    <row r="606" spans="1:3" x14ac:dyDescent="0.25">
      <c r="A606" t="s">
        <v>706</v>
      </c>
      <c r="B606">
        <v>179300</v>
      </c>
      <c r="C606" t="s">
        <v>103</v>
      </c>
    </row>
    <row r="607" spans="1:3" x14ac:dyDescent="0.25">
      <c r="A607" t="s">
        <v>707</v>
      </c>
      <c r="B607">
        <v>253664</v>
      </c>
      <c r="C607" t="s">
        <v>113</v>
      </c>
    </row>
    <row r="608" spans="1:3" x14ac:dyDescent="0.25">
      <c r="A608" t="s">
        <v>708</v>
      </c>
      <c r="B608">
        <v>528550</v>
      </c>
      <c r="C608" t="s">
        <v>113</v>
      </c>
    </row>
    <row r="609" spans="1:3" x14ac:dyDescent="0.25">
      <c r="A609" t="s">
        <v>709</v>
      </c>
      <c r="B609">
        <v>95957.142857142899</v>
      </c>
      <c r="C609" t="s">
        <v>98</v>
      </c>
    </row>
    <row r="610" spans="1:3" x14ac:dyDescent="0.25">
      <c r="A610" t="s">
        <v>710</v>
      </c>
      <c r="B610">
        <v>224530</v>
      </c>
      <c r="C610" t="s">
        <v>101</v>
      </c>
    </row>
    <row r="611" spans="1:3" x14ac:dyDescent="0.25">
      <c r="A611" t="s">
        <v>711</v>
      </c>
      <c r="B611">
        <v>106200</v>
      </c>
      <c r="C611" t="s">
        <v>98</v>
      </c>
    </row>
    <row r="612" spans="1:3" x14ac:dyDescent="0.25">
      <c r="A612" t="s">
        <v>712</v>
      </c>
      <c r="B612">
        <v>243000</v>
      </c>
      <c r="C612" t="s">
        <v>113</v>
      </c>
    </row>
    <row r="613" spans="1:3" x14ac:dyDescent="0.25">
      <c r="A613" t="s">
        <v>713</v>
      </c>
      <c r="B613">
        <v>198900</v>
      </c>
      <c r="C613" t="s">
        <v>101</v>
      </c>
    </row>
    <row r="614" spans="1:3" x14ac:dyDescent="0.25">
      <c r="A614" t="s">
        <v>714</v>
      </c>
      <c r="B614">
        <v>103200</v>
      </c>
      <c r="C614" t="s">
        <v>98</v>
      </c>
    </row>
    <row r="615" spans="1:3" x14ac:dyDescent="0.25">
      <c r="A615" t="s">
        <v>715</v>
      </c>
      <c r="B615">
        <v>110078.260869565</v>
      </c>
      <c r="C615" t="s">
        <v>98</v>
      </c>
    </row>
    <row r="616" spans="1:3" x14ac:dyDescent="0.25">
      <c r="A616" t="s">
        <v>716</v>
      </c>
      <c r="B616">
        <v>696200</v>
      </c>
      <c r="C616" t="s">
        <v>113</v>
      </c>
    </row>
    <row r="617" spans="1:3" x14ac:dyDescent="0.25">
      <c r="A617" t="s">
        <v>717</v>
      </c>
      <c r="B617">
        <v>43366.666666666701</v>
      </c>
      <c r="C617" t="s">
        <v>105</v>
      </c>
    </row>
    <row r="618" spans="1:3" x14ac:dyDescent="0.25">
      <c r="A618" t="s">
        <v>718</v>
      </c>
      <c r="B618">
        <v>214133.33333333299</v>
      </c>
      <c r="C618" t="s">
        <v>101</v>
      </c>
    </row>
    <row r="619" spans="1:3" x14ac:dyDescent="0.25">
      <c r="A619" t="s">
        <v>719</v>
      </c>
      <c r="B619">
        <v>198800</v>
      </c>
      <c r="C619" t="s">
        <v>101</v>
      </c>
    </row>
    <row r="620" spans="1:3" x14ac:dyDescent="0.25">
      <c r="A620" t="s">
        <v>720</v>
      </c>
      <c r="B620">
        <v>63183.333333333299</v>
      </c>
      <c r="C620" t="s">
        <v>105</v>
      </c>
    </row>
    <row r="621" spans="1:3" x14ac:dyDescent="0.25">
      <c r="A621" t="s">
        <v>721</v>
      </c>
      <c r="B621">
        <v>106654.16666666701</v>
      </c>
      <c r="C621" t="s">
        <v>98</v>
      </c>
    </row>
    <row r="622" spans="1:3" x14ac:dyDescent="0.25">
      <c r="A622" t="s">
        <v>722</v>
      </c>
      <c r="B622">
        <v>191900</v>
      </c>
      <c r="C622" t="s">
        <v>101</v>
      </c>
    </row>
    <row r="623" spans="1:3" x14ac:dyDescent="0.25">
      <c r="A623" t="s">
        <v>723</v>
      </c>
      <c r="B623">
        <v>173828.57142857101</v>
      </c>
      <c r="C623" t="s">
        <v>103</v>
      </c>
    </row>
    <row r="624" spans="1:3" x14ac:dyDescent="0.25">
      <c r="A624" t="s">
        <v>724</v>
      </c>
      <c r="B624">
        <v>320591.66666666698</v>
      </c>
      <c r="C624" t="s">
        <v>113</v>
      </c>
    </row>
    <row r="625" spans="1:3" x14ac:dyDescent="0.25">
      <c r="A625" t="s">
        <v>725</v>
      </c>
      <c r="B625">
        <v>147400</v>
      </c>
      <c r="C625" t="s">
        <v>103</v>
      </c>
    </row>
    <row r="626" spans="1:3" x14ac:dyDescent="0.25">
      <c r="A626" t="s">
        <v>726</v>
      </c>
      <c r="B626">
        <v>212566.66666666701</v>
      </c>
      <c r="C626" t="s">
        <v>101</v>
      </c>
    </row>
    <row r="627" spans="1:3" x14ac:dyDescent="0.25">
      <c r="A627" t="s">
        <v>727</v>
      </c>
      <c r="B627">
        <v>212635.714285714</v>
      </c>
      <c r="C627" t="s">
        <v>101</v>
      </c>
    </row>
    <row r="628" spans="1:3" x14ac:dyDescent="0.25">
      <c r="A628" t="s">
        <v>728</v>
      </c>
      <c r="B628">
        <v>193660</v>
      </c>
      <c r="C628" t="s">
        <v>101</v>
      </c>
    </row>
    <row r="629" spans="1:3" x14ac:dyDescent="0.25">
      <c r="A629" t="s">
        <v>729</v>
      </c>
      <c r="B629">
        <v>464800</v>
      </c>
      <c r="C629" t="s">
        <v>113</v>
      </c>
    </row>
    <row r="630" spans="1:3" x14ac:dyDescent="0.25">
      <c r="A630" t="s">
        <v>730</v>
      </c>
      <c r="B630">
        <v>159750</v>
      </c>
      <c r="C630" t="s">
        <v>103</v>
      </c>
    </row>
    <row r="631" spans="1:3" x14ac:dyDescent="0.25">
      <c r="A631" t="s">
        <v>731</v>
      </c>
      <c r="B631">
        <v>106825.806451613</v>
      </c>
      <c r="C631" t="s">
        <v>98</v>
      </c>
    </row>
    <row r="632" spans="1:3" x14ac:dyDescent="0.25">
      <c r="A632" t="s">
        <v>732</v>
      </c>
      <c r="B632">
        <v>126115.789473684</v>
      </c>
      <c r="C632" t="s">
        <v>98</v>
      </c>
    </row>
    <row r="633" spans="1:3" x14ac:dyDescent="0.25">
      <c r="A633" t="s">
        <v>733</v>
      </c>
      <c r="B633">
        <v>152611.42857142899</v>
      </c>
      <c r="C633" t="s">
        <v>103</v>
      </c>
    </row>
    <row r="634" spans="1:3" x14ac:dyDescent="0.25">
      <c r="A634" t="s">
        <v>734</v>
      </c>
      <c r="B634">
        <v>224650</v>
      </c>
      <c r="C634" t="s">
        <v>101</v>
      </c>
    </row>
    <row r="635" spans="1:3" x14ac:dyDescent="0.25">
      <c r="A635" t="s">
        <v>735</v>
      </c>
      <c r="B635">
        <v>128200</v>
      </c>
      <c r="C635" t="s">
        <v>98</v>
      </c>
    </row>
    <row r="636" spans="1:3" x14ac:dyDescent="0.25">
      <c r="A636" t="s">
        <v>736</v>
      </c>
      <c r="B636">
        <v>197000</v>
      </c>
      <c r="C636" t="s">
        <v>101</v>
      </c>
    </row>
    <row r="637" spans="1:3" x14ac:dyDescent="0.25">
      <c r="A637" t="s">
        <v>737</v>
      </c>
      <c r="B637">
        <v>139200</v>
      </c>
      <c r="C637" t="s">
        <v>98</v>
      </c>
    </row>
    <row r="638" spans="1:3" x14ac:dyDescent="0.25">
      <c r="A638" t="s">
        <v>738</v>
      </c>
      <c r="B638">
        <v>184900</v>
      </c>
      <c r="C638" t="s">
        <v>103</v>
      </c>
    </row>
    <row r="639" spans="1:3" x14ac:dyDescent="0.25">
      <c r="A639" t="s">
        <v>739</v>
      </c>
      <c r="B639">
        <v>83833.333333333299</v>
      </c>
      <c r="C639" t="s">
        <v>105</v>
      </c>
    </row>
    <row r="640" spans="1:3" x14ac:dyDescent="0.25">
      <c r="A640" t="s">
        <v>740</v>
      </c>
      <c r="B640">
        <v>102185</v>
      </c>
      <c r="C640" t="s">
        <v>98</v>
      </c>
    </row>
    <row r="641" spans="1:3" x14ac:dyDescent="0.25">
      <c r="A641" t="s">
        <v>741</v>
      </c>
      <c r="B641">
        <v>173691.22807017501</v>
      </c>
      <c r="C641" t="s">
        <v>103</v>
      </c>
    </row>
    <row r="642" spans="1:3" x14ac:dyDescent="0.25">
      <c r="A642" t="s">
        <v>742</v>
      </c>
      <c r="B642">
        <v>72000</v>
      </c>
      <c r="C642" t="s">
        <v>105</v>
      </c>
    </row>
    <row r="643" spans="1:3" x14ac:dyDescent="0.25">
      <c r="A643" t="s">
        <v>743</v>
      </c>
      <c r="B643">
        <v>116214.285714286</v>
      </c>
      <c r="C643" t="s">
        <v>98</v>
      </c>
    </row>
    <row r="644" spans="1:3" x14ac:dyDescent="0.25">
      <c r="A644" t="s">
        <v>744</v>
      </c>
      <c r="B644">
        <v>187757.89473684199</v>
      </c>
      <c r="C644" t="s">
        <v>103</v>
      </c>
    </row>
    <row r="645" spans="1:3" x14ac:dyDescent="0.25">
      <c r="A645" t="s">
        <v>745</v>
      </c>
      <c r="B645">
        <v>327300</v>
      </c>
      <c r="C645" t="s">
        <v>113</v>
      </c>
    </row>
    <row r="646" spans="1:3" x14ac:dyDescent="0.25">
      <c r="A646" t="s">
        <v>746</v>
      </c>
      <c r="B646">
        <v>139500</v>
      </c>
      <c r="C646" t="s">
        <v>98</v>
      </c>
    </row>
    <row r="647" spans="1:3" x14ac:dyDescent="0.25">
      <c r="A647" t="s">
        <v>747</v>
      </c>
      <c r="B647">
        <v>405271.42857142899</v>
      </c>
      <c r="C647" t="s">
        <v>113</v>
      </c>
    </row>
    <row r="648" spans="1:3" x14ac:dyDescent="0.25">
      <c r="A648" t="s">
        <v>748</v>
      </c>
      <c r="B648">
        <v>222072.22222222199</v>
      </c>
      <c r="C648" t="s">
        <v>101</v>
      </c>
    </row>
    <row r="649" spans="1:3" x14ac:dyDescent="0.25">
      <c r="A649" t="s">
        <v>749</v>
      </c>
      <c r="B649">
        <v>198372.727272727</v>
      </c>
      <c r="C649" t="s">
        <v>101</v>
      </c>
    </row>
    <row r="650" spans="1:3" x14ac:dyDescent="0.25">
      <c r="A650" t="s">
        <v>750</v>
      </c>
      <c r="B650">
        <v>53400</v>
      </c>
      <c r="C650" t="s">
        <v>105</v>
      </c>
    </row>
    <row r="651" spans="1:3" x14ac:dyDescent="0.25">
      <c r="A651" t="s">
        <v>751</v>
      </c>
      <c r="B651">
        <v>67350</v>
      </c>
      <c r="C651" t="s">
        <v>105</v>
      </c>
    </row>
    <row r="652" spans="1:3" x14ac:dyDescent="0.25">
      <c r="A652" t="s">
        <v>752</v>
      </c>
      <c r="B652">
        <v>136585.714285714</v>
      </c>
      <c r="C652" t="s">
        <v>98</v>
      </c>
    </row>
    <row r="653" spans="1:3" x14ac:dyDescent="0.25">
      <c r="A653" t="s">
        <v>753</v>
      </c>
      <c r="B653">
        <v>113340</v>
      </c>
      <c r="C653" t="s">
        <v>98</v>
      </c>
    </row>
    <row r="654" spans="1:3" x14ac:dyDescent="0.25">
      <c r="A654" t="s">
        <v>754</v>
      </c>
      <c r="B654">
        <v>318780</v>
      </c>
      <c r="C654" t="s">
        <v>113</v>
      </c>
    </row>
    <row r="655" spans="1:3" x14ac:dyDescent="0.25">
      <c r="A655" t="s">
        <v>755</v>
      </c>
      <c r="B655">
        <v>202500</v>
      </c>
      <c r="C655" t="s">
        <v>101</v>
      </c>
    </row>
    <row r="656" spans="1:3" x14ac:dyDescent="0.25">
      <c r="A656" t="s">
        <v>756</v>
      </c>
      <c r="B656">
        <v>184650</v>
      </c>
      <c r="C656" t="s">
        <v>103</v>
      </c>
    </row>
    <row r="657" spans="1:3" x14ac:dyDescent="0.25">
      <c r="A657" t="s">
        <v>757</v>
      </c>
      <c r="B657">
        <v>108400</v>
      </c>
      <c r="C657" t="s">
        <v>98</v>
      </c>
    </row>
    <row r="658" spans="1:3" x14ac:dyDescent="0.25">
      <c r="A658" t="s">
        <v>758</v>
      </c>
      <c r="B658">
        <v>171050</v>
      </c>
      <c r="C658" t="s">
        <v>103</v>
      </c>
    </row>
    <row r="659" spans="1:3" x14ac:dyDescent="0.25">
      <c r="A659" t="s">
        <v>759</v>
      </c>
      <c r="B659">
        <v>172783.33333333299</v>
      </c>
      <c r="C659" t="s">
        <v>103</v>
      </c>
    </row>
    <row r="660" spans="1:3" x14ac:dyDescent="0.25">
      <c r="A660" t="s">
        <v>760</v>
      </c>
      <c r="B660">
        <v>128200</v>
      </c>
      <c r="C660" t="s">
        <v>98</v>
      </c>
    </row>
    <row r="661" spans="1:3" x14ac:dyDescent="0.25">
      <c r="A661" t="s">
        <v>761</v>
      </c>
      <c r="B661">
        <v>232400</v>
      </c>
      <c r="C661" t="s">
        <v>101</v>
      </c>
    </row>
    <row r="662" spans="1:3" x14ac:dyDescent="0.25">
      <c r="A662" t="s">
        <v>762</v>
      </c>
      <c r="B662">
        <v>154500</v>
      </c>
      <c r="C662" t="s">
        <v>103</v>
      </c>
    </row>
    <row r="663" spans="1:3" x14ac:dyDescent="0.25">
      <c r="A663" t="s">
        <v>763</v>
      </c>
      <c r="B663">
        <v>198100</v>
      </c>
      <c r="C663" t="s">
        <v>101</v>
      </c>
    </row>
    <row r="664" spans="1:3" x14ac:dyDescent="0.25">
      <c r="A664" t="s">
        <v>764</v>
      </c>
      <c r="B664">
        <v>61300</v>
      </c>
      <c r="C664" t="s">
        <v>105</v>
      </c>
    </row>
    <row r="665" spans="1:3" x14ac:dyDescent="0.25">
      <c r="A665" t="s">
        <v>765</v>
      </c>
      <c r="B665">
        <v>54510.526315789502</v>
      </c>
      <c r="C665" t="s">
        <v>105</v>
      </c>
    </row>
    <row r="666" spans="1:3" x14ac:dyDescent="0.25">
      <c r="A666" t="s">
        <v>766</v>
      </c>
      <c r="B666">
        <v>149720</v>
      </c>
      <c r="C666" t="s">
        <v>103</v>
      </c>
    </row>
    <row r="667" spans="1:3" x14ac:dyDescent="0.25">
      <c r="A667" t="s">
        <v>767</v>
      </c>
      <c r="B667">
        <v>127040</v>
      </c>
      <c r="C667" t="s">
        <v>98</v>
      </c>
    </row>
    <row r="668" spans="1:3" x14ac:dyDescent="0.25">
      <c r="A668" t="s">
        <v>768</v>
      </c>
      <c r="B668">
        <v>117475</v>
      </c>
      <c r="C668" t="s">
        <v>98</v>
      </c>
    </row>
    <row r="669" spans="1:3" x14ac:dyDescent="0.25">
      <c r="A669" t="s">
        <v>769</v>
      </c>
      <c r="B669">
        <v>287950</v>
      </c>
      <c r="C669" t="s">
        <v>113</v>
      </c>
    </row>
    <row r="670" spans="1:3" x14ac:dyDescent="0.25">
      <c r="A670" t="s">
        <v>770</v>
      </c>
      <c r="B670">
        <v>105373.33333333299</v>
      </c>
      <c r="C670" t="s">
        <v>98</v>
      </c>
    </row>
    <row r="671" spans="1:3" x14ac:dyDescent="0.25">
      <c r="A671" t="s">
        <v>771</v>
      </c>
      <c r="B671">
        <v>225919.14893617001</v>
      </c>
      <c r="C671" t="s">
        <v>101</v>
      </c>
    </row>
    <row r="672" spans="1:3" x14ac:dyDescent="0.25">
      <c r="A672" t="s">
        <v>772</v>
      </c>
      <c r="B672">
        <v>323100</v>
      </c>
      <c r="C672" t="s">
        <v>113</v>
      </c>
    </row>
    <row r="673" spans="1:3" x14ac:dyDescent="0.25">
      <c r="A673" t="s">
        <v>773</v>
      </c>
      <c r="B673">
        <v>115550</v>
      </c>
      <c r="C673" t="s">
        <v>98</v>
      </c>
    </row>
    <row r="674" spans="1:3" x14ac:dyDescent="0.25">
      <c r="A674" t="s">
        <v>774</v>
      </c>
      <c r="B674">
        <v>405000</v>
      </c>
      <c r="C674" t="s">
        <v>113</v>
      </c>
    </row>
    <row r="675" spans="1:3" x14ac:dyDescent="0.25">
      <c r="A675" t="s">
        <v>775</v>
      </c>
      <c r="B675">
        <v>134400</v>
      </c>
      <c r="C675" t="s">
        <v>98</v>
      </c>
    </row>
    <row r="676" spans="1:3" x14ac:dyDescent="0.25">
      <c r="A676" t="s">
        <v>776</v>
      </c>
      <c r="B676">
        <v>108500</v>
      </c>
      <c r="C676" t="s">
        <v>98</v>
      </c>
    </row>
    <row r="677" spans="1:3" x14ac:dyDescent="0.25">
      <c r="A677" t="s">
        <v>777</v>
      </c>
      <c r="B677">
        <v>314141.66666666698</v>
      </c>
      <c r="C677" t="s">
        <v>113</v>
      </c>
    </row>
    <row r="678" spans="1:3" x14ac:dyDescent="0.25">
      <c r="A678" t="s">
        <v>778</v>
      </c>
      <c r="B678">
        <v>641000</v>
      </c>
      <c r="C678" t="s">
        <v>113</v>
      </c>
    </row>
    <row r="679" spans="1:3" x14ac:dyDescent="0.25">
      <c r="A679" t="s">
        <v>779</v>
      </c>
      <c r="B679">
        <v>212200</v>
      </c>
      <c r="C679" t="s">
        <v>101</v>
      </c>
    </row>
    <row r="680" spans="1:3" x14ac:dyDescent="0.25">
      <c r="A680" t="s">
        <v>780</v>
      </c>
      <c r="B680">
        <v>256200</v>
      </c>
      <c r="C680" t="s">
        <v>113</v>
      </c>
    </row>
    <row r="681" spans="1:3" x14ac:dyDescent="0.25">
      <c r="A681" t="s">
        <v>781</v>
      </c>
      <c r="B681">
        <v>130400</v>
      </c>
      <c r="C681" t="s">
        <v>98</v>
      </c>
    </row>
    <row r="682" spans="1:3" x14ac:dyDescent="0.25">
      <c r="A682" t="s">
        <v>782</v>
      </c>
      <c r="B682">
        <v>202800</v>
      </c>
      <c r="C682" t="s">
        <v>101</v>
      </c>
    </row>
    <row r="683" spans="1:3" x14ac:dyDescent="0.25">
      <c r="A683" t="s">
        <v>783</v>
      </c>
      <c r="B683">
        <v>113000</v>
      </c>
      <c r="C683" t="s">
        <v>98</v>
      </c>
    </row>
    <row r="684" spans="1:3" x14ac:dyDescent="0.25">
      <c r="A684" t="s">
        <v>784</v>
      </c>
      <c r="B684">
        <v>459400</v>
      </c>
      <c r="C684" t="s">
        <v>113</v>
      </c>
    </row>
    <row r="685" spans="1:3" x14ac:dyDescent="0.25">
      <c r="A685" t="s">
        <v>785</v>
      </c>
      <c r="B685">
        <v>147797.14285714299</v>
      </c>
      <c r="C685" t="s">
        <v>103</v>
      </c>
    </row>
    <row r="686" spans="1:3" x14ac:dyDescent="0.25">
      <c r="A686" t="s">
        <v>786</v>
      </c>
      <c r="B686">
        <v>211600</v>
      </c>
      <c r="C686" t="s">
        <v>101</v>
      </c>
    </row>
    <row r="687" spans="1:3" x14ac:dyDescent="0.25">
      <c r="A687" t="s">
        <v>787</v>
      </c>
      <c r="B687">
        <v>267387.5</v>
      </c>
      <c r="C687" t="s">
        <v>113</v>
      </c>
    </row>
    <row r="688" spans="1:3" x14ac:dyDescent="0.25">
      <c r="A688" t="s">
        <v>788</v>
      </c>
      <c r="B688">
        <v>179700</v>
      </c>
      <c r="C688" t="s">
        <v>103</v>
      </c>
    </row>
    <row r="689" spans="1:3" x14ac:dyDescent="0.25">
      <c r="A689" t="s">
        <v>789</v>
      </c>
      <c r="B689">
        <v>218988.88888888899</v>
      </c>
      <c r="C689" t="s">
        <v>101</v>
      </c>
    </row>
    <row r="690" spans="1:3" x14ac:dyDescent="0.25">
      <c r="A690" t="s">
        <v>790</v>
      </c>
      <c r="B690">
        <v>267760</v>
      </c>
      <c r="C690" t="s">
        <v>113</v>
      </c>
    </row>
    <row r="691" spans="1:3" x14ac:dyDescent="0.25">
      <c r="A691" t="s">
        <v>791</v>
      </c>
      <c r="B691">
        <v>268300</v>
      </c>
      <c r="C691" t="s">
        <v>113</v>
      </c>
    </row>
    <row r="692" spans="1:3" x14ac:dyDescent="0.25">
      <c r="A692" t="s">
        <v>792</v>
      </c>
      <c r="B692">
        <v>271600</v>
      </c>
      <c r="C692" t="s">
        <v>113</v>
      </c>
    </row>
    <row r="693" spans="1:3" x14ac:dyDescent="0.25">
      <c r="A693" t="s">
        <v>793</v>
      </c>
      <c r="B693">
        <v>116200</v>
      </c>
      <c r="C693" t="s">
        <v>98</v>
      </c>
    </row>
    <row r="694" spans="1:3" x14ac:dyDescent="0.25">
      <c r="A694" t="s">
        <v>794</v>
      </c>
      <c r="B694">
        <v>354900</v>
      </c>
      <c r="C694" t="s">
        <v>113</v>
      </c>
    </row>
    <row r="695" spans="1:3" x14ac:dyDescent="0.25">
      <c r="A695" t="s">
        <v>795</v>
      </c>
      <c r="B695">
        <v>76633.333333333299</v>
      </c>
      <c r="C695" t="s">
        <v>105</v>
      </c>
    </row>
    <row r="696" spans="1:3" x14ac:dyDescent="0.25">
      <c r="A696" t="s">
        <v>796</v>
      </c>
      <c r="B696">
        <v>434028.57142857101</v>
      </c>
      <c r="C696" t="s">
        <v>113</v>
      </c>
    </row>
    <row r="697" spans="1:3" x14ac:dyDescent="0.25">
      <c r="A697" t="s">
        <v>797</v>
      </c>
      <c r="B697">
        <v>288955</v>
      </c>
      <c r="C697" t="s">
        <v>113</v>
      </c>
    </row>
    <row r="698" spans="1:3" x14ac:dyDescent="0.25">
      <c r="A698" t="s">
        <v>798</v>
      </c>
      <c r="B698">
        <v>286670.83333333302</v>
      </c>
      <c r="C698" t="s">
        <v>113</v>
      </c>
    </row>
    <row r="699" spans="1:3" x14ac:dyDescent="0.25">
      <c r="A699" t="s">
        <v>799</v>
      </c>
      <c r="B699">
        <v>434628.57142857101</v>
      </c>
      <c r="C699" t="s">
        <v>113</v>
      </c>
    </row>
    <row r="700" spans="1:3" x14ac:dyDescent="0.25">
      <c r="A700" t="s">
        <v>800</v>
      </c>
      <c r="B700">
        <v>249895.23809523799</v>
      </c>
      <c r="C700" t="s">
        <v>113</v>
      </c>
    </row>
    <row r="701" spans="1:3" x14ac:dyDescent="0.25">
      <c r="A701" t="s">
        <v>801</v>
      </c>
      <c r="B701">
        <v>172600</v>
      </c>
      <c r="C701" t="s">
        <v>103</v>
      </c>
    </row>
    <row r="702" spans="1:3" x14ac:dyDescent="0.25">
      <c r="A702" t="s">
        <v>802</v>
      </c>
      <c r="B702">
        <v>230275</v>
      </c>
      <c r="C702" t="s">
        <v>101</v>
      </c>
    </row>
    <row r="703" spans="1:3" x14ac:dyDescent="0.25">
      <c r="A703" t="s">
        <v>803</v>
      </c>
      <c r="B703">
        <v>399500</v>
      </c>
      <c r="C703" t="s">
        <v>113</v>
      </c>
    </row>
    <row r="704" spans="1:3" x14ac:dyDescent="0.25">
      <c r="A704" t="s">
        <v>804</v>
      </c>
      <c r="B704">
        <v>268300</v>
      </c>
      <c r="C704" t="s">
        <v>113</v>
      </c>
    </row>
    <row r="705" spans="1:3" x14ac:dyDescent="0.25">
      <c r="A705" t="s">
        <v>805</v>
      </c>
      <c r="B705">
        <v>150900</v>
      </c>
      <c r="C705" t="s">
        <v>103</v>
      </c>
    </row>
    <row r="706" spans="1:3" x14ac:dyDescent="0.25">
      <c r="A706" t="s">
        <v>806</v>
      </c>
      <c r="B706">
        <v>223500</v>
      </c>
      <c r="C706" t="s">
        <v>101</v>
      </c>
    </row>
    <row r="707" spans="1:3" x14ac:dyDescent="0.25">
      <c r="A707" t="s">
        <v>807</v>
      </c>
      <c r="B707">
        <v>243488.88888888899</v>
      </c>
      <c r="C707" t="s">
        <v>113</v>
      </c>
    </row>
    <row r="708" spans="1:3" x14ac:dyDescent="0.25">
      <c r="A708" t="s">
        <v>808</v>
      </c>
      <c r="B708">
        <v>156733.33333333299</v>
      </c>
      <c r="C708" t="s">
        <v>103</v>
      </c>
    </row>
    <row r="709" spans="1:3" x14ac:dyDescent="0.25">
      <c r="A709" t="s">
        <v>809</v>
      </c>
      <c r="B709">
        <v>248600</v>
      </c>
      <c r="C709" t="s">
        <v>113</v>
      </c>
    </row>
    <row r="710" spans="1:3" x14ac:dyDescent="0.25">
      <c r="A710" t="s">
        <v>810</v>
      </c>
      <c r="B710">
        <v>297300</v>
      </c>
      <c r="C710" t="s">
        <v>113</v>
      </c>
    </row>
    <row r="711" spans="1:3" x14ac:dyDescent="0.25">
      <c r="A711" t="s">
        <v>811</v>
      </c>
      <c r="B711">
        <v>269116.66666666698</v>
      </c>
      <c r="C711" t="s">
        <v>113</v>
      </c>
    </row>
    <row r="712" spans="1:3" x14ac:dyDescent="0.25">
      <c r="A712" t="s">
        <v>812</v>
      </c>
      <c r="B712">
        <v>140688.235294118</v>
      </c>
      <c r="C712" t="s">
        <v>103</v>
      </c>
    </row>
    <row r="713" spans="1:3" x14ac:dyDescent="0.25">
      <c r="A713" t="s">
        <v>813</v>
      </c>
      <c r="B713">
        <v>88300</v>
      </c>
      <c r="C713" t="s">
        <v>105</v>
      </c>
    </row>
    <row r="714" spans="1:3" x14ac:dyDescent="0.25">
      <c r="A714" t="s">
        <v>814</v>
      </c>
      <c r="B714">
        <v>463000</v>
      </c>
      <c r="C714" t="s">
        <v>113</v>
      </c>
    </row>
    <row r="715" spans="1:3" x14ac:dyDescent="0.25">
      <c r="A715" t="s">
        <v>815</v>
      </c>
      <c r="B715">
        <v>272747.05882352899</v>
      </c>
      <c r="C715" t="s">
        <v>113</v>
      </c>
    </row>
    <row r="716" spans="1:3" x14ac:dyDescent="0.25">
      <c r="A716" t="s">
        <v>816</v>
      </c>
      <c r="B716">
        <v>233200</v>
      </c>
      <c r="C716" t="s">
        <v>101</v>
      </c>
    </row>
    <row r="717" spans="1:3" x14ac:dyDescent="0.25">
      <c r="A717" t="s">
        <v>817</v>
      </c>
      <c r="B717">
        <v>89129.807692307702</v>
      </c>
      <c r="C717" t="s">
        <v>98</v>
      </c>
    </row>
    <row r="718" spans="1:3" x14ac:dyDescent="0.25">
      <c r="A718" t="s">
        <v>818</v>
      </c>
      <c r="B718">
        <v>111764.179104478</v>
      </c>
      <c r="C718" t="s">
        <v>98</v>
      </c>
    </row>
    <row r="719" spans="1:3" x14ac:dyDescent="0.25">
      <c r="A719" t="s">
        <v>819</v>
      </c>
      <c r="B719">
        <v>116050</v>
      </c>
      <c r="C719" t="s">
        <v>98</v>
      </c>
    </row>
    <row r="720" spans="1:3" x14ac:dyDescent="0.25">
      <c r="A720" t="s">
        <v>820</v>
      </c>
      <c r="B720">
        <v>135443.13725490199</v>
      </c>
      <c r="C720" t="s">
        <v>98</v>
      </c>
    </row>
    <row r="721" spans="1:3" x14ac:dyDescent="0.25">
      <c r="A721" t="s">
        <v>821</v>
      </c>
      <c r="B721">
        <v>128960</v>
      </c>
      <c r="C721" t="s">
        <v>98</v>
      </c>
    </row>
    <row r="722" spans="1:3" x14ac:dyDescent="0.25">
      <c r="A722" t="s">
        <v>822</v>
      </c>
      <c r="B722">
        <v>66800</v>
      </c>
      <c r="C722" t="s">
        <v>105</v>
      </c>
    </row>
    <row r="723" spans="1:3" x14ac:dyDescent="0.25">
      <c r="A723" t="s">
        <v>823</v>
      </c>
      <c r="B723">
        <v>88800</v>
      </c>
      <c r="C723" t="s">
        <v>98</v>
      </c>
    </row>
    <row r="724" spans="1:3" x14ac:dyDescent="0.25">
      <c r="A724" t="s">
        <v>824</v>
      </c>
      <c r="B724">
        <v>412800</v>
      </c>
      <c r="C724" t="s">
        <v>113</v>
      </c>
    </row>
    <row r="725" spans="1:3" x14ac:dyDescent="0.25">
      <c r="A725" t="s">
        <v>825</v>
      </c>
      <c r="B725">
        <v>56100</v>
      </c>
      <c r="C725" t="s">
        <v>105</v>
      </c>
    </row>
    <row r="726" spans="1:3" x14ac:dyDescent="0.25">
      <c r="A726" t="s">
        <v>826</v>
      </c>
      <c r="B726">
        <v>50800</v>
      </c>
      <c r="C726" t="s">
        <v>105</v>
      </c>
    </row>
    <row r="727" spans="1:3" x14ac:dyDescent="0.25">
      <c r="A727" t="s">
        <v>827</v>
      </c>
      <c r="B727">
        <v>57375</v>
      </c>
      <c r="C727" t="s">
        <v>105</v>
      </c>
    </row>
    <row r="728" spans="1:3" x14ac:dyDescent="0.25">
      <c r="A728" t="s">
        <v>828</v>
      </c>
      <c r="B728">
        <v>49433.333333333299</v>
      </c>
      <c r="C728" t="s">
        <v>105</v>
      </c>
    </row>
    <row r="729" spans="1:3" x14ac:dyDescent="0.25">
      <c r="A729" t="s">
        <v>829</v>
      </c>
      <c r="B729">
        <v>87625</v>
      </c>
      <c r="C729" t="s">
        <v>105</v>
      </c>
    </row>
    <row r="730" spans="1:3" x14ac:dyDescent="0.25">
      <c r="A730" t="s">
        <v>830</v>
      </c>
      <c r="B730">
        <v>150900</v>
      </c>
      <c r="C730" t="s">
        <v>103</v>
      </c>
    </row>
    <row r="731" spans="1:3" x14ac:dyDescent="0.25">
      <c r="A731" t="s">
        <v>831</v>
      </c>
      <c r="B731">
        <v>210800</v>
      </c>
      <c r="C731" t="s">
        <v>101</v>
      </c>
    </row>
    <row r="732" spans="1:3" x14ac:dyDescent="0.25">
      <c r="A732" t="s">
        <v>832</v>
      </c>
      <c r="B732">
        <v>218548.837209302</v>
      </c>
      <c r="C732" t="s">
        <v>101</v>
      </c>
    </row>
    <row r="733" spans="1:3" x14ac:dyDescent="0.25">
      <c r="A733" t="s">
        <v>833</v>
      </c>
      <c r="B733">
        <v>112355</v>
      </c>
      <c r="C733" t="s">
        <v>98</v>
      </c>
    </row>
    <row r="734" spans="1:3" x14ac:dyDescent="0.25">
      <c r="A734" t="s">
        <v>834</v>
      </c>
      <c r="B734">
        <v>230692.45283018899</v>
      </c>
      <c r="C734" t="s">
        <v>101</v>
      </c>
    </row>
    <row r="735" spans="1:3" x14ac:dyDescent="0.25">
      <c r="A735" t="s">
        <v>835</v>
      </c>
      <c r="B735">
        <v>132755.555555556</v>
      </c>
      <c r="C735" t="s">
        <v>98</v>
      </c>
    </row>
    <row r="736" spans="1:3" x14ac:dyDescent="0.25">
      <c r="A736" t="s">
        <v>836</v>
      </c>
      <c r="B736">
        <v>181638.88888888899</v>
      </c>
      <c r="C736" t="s">
        <v>103</v>
      </c>
    </row>
    <row r="737" spans="1:3" x14ac:dyDescent="0.25">
      <c r="A737" t="s">
        <v>837</v>
      </c>
      <c r="B737">
        <v>166692.30769230801</v>
      </c>
      <c r="C737" t="s">
        <v>103</v>
      </c>
    </row>
    <row r="738" spans="1:3" x14ac:dyDescent="0.25">
      <c r="A738" t="s">
        <v>838</v>
      </c>
      <c r="B738">
        <v>118500</v>
      </c>
      <c r="C738" t="s">
        <v>98</v>
      </c>
    </row>
    <row r="739" spans="1:3" x14ac:dyDescent="0.25">
      <c r="A739" t="s">
        <v>839</v>
      </c>
      <c r="B739">
        <v>156350</v>
      </c>
      <c r="C739" t="s">
        <v>103</v>
      </c>
    </row>
    <row r="740" spans="1:3" x14ac:dyDescent="0.25">
      <c r="A740" t="s">
        <v>840</v>
      </c>
      <c r="B740">
        <v>148500</v>
      </c>
      <c r="C740" t="s">
        <v>103</v>
      </c>
    </row>
    <row r="741" spans="1:3" x14ac:dyDescent="0.25">
      <c r="A741" t="s">
        <v>841</v>
      </c>
      <c r="B741">
        <v>345000</v>
      </c>
      <c r="C741" t="s">
        <v>113</v>
      </c>
    </row>
    <row r="742" spans="1:3" x14ac:dyDescent="0.25">
      <c r="A742" t="s">
        <v>842</v>
      </c>
      <c r="B742">
        <v>177283.78378378399</v>
      </c>
      <c r="C742" t="s">
        <v>103</v>
      </c>
    </row>
    <row r="743" spans="1:3" x14ac:dyDescent="0.25">
      <c r="A743" t="s">
        <v>843</v>
      </c>
      <c r="B743">
        <v>109700</v>
      </c>
      <c r="C743" t="s">
        <v>98</v>
      </c>
    </row>
    <row r="744" spans="1:3" x14ac:dyDescent="0.25">
      <c r="A744" t="s">
        <v>844</v>
      </c>
      <c r="B744">
        <v>108000</v>
      </c>
      <c r="C744" t="s">
        <v>98</v>
      </c>
    </row>
    <row r="745" spans="1:3" x14ac:dyDescent="0.25">
      <c r="A745" t="s">
        <v>845</v>
      </c>
      <c r="B745">
        <v>150700</v>
      </c>
      <c r="C745" t="s">
        <v>103</v>
      </c>
    </row>
    <row r="746" spans="1:3" x14ac:dyDescent="0.25">
      <c r="A746" t="s">
        <v>846</v>
      </c>
      <c r="B746">
        <v>36475</v>
      </c>
      <c r="C746" t="s">
        <v>105</v>
      </c>
    </row>
    <row r="747" spans="1:3" x14ac:dyDescent="0.25">
      <c r="A747" t="s">
        <v>847</v>
      </c>
      <c r="B747">
        <v>202829.41176470599</v>
      </c>
      <c r="C747" t="s">
        <v>101</v>
      </c>
    </row>
    <row r="748" spans="1:3" x14ac:dyDescent="0.25">
      <c r="A748" t="s">
        <v>848</v>
      </c>
      <c r="B748">
        <v>240900</v>
      </c>
      <c r="C748" t="s">
        <v>101</v>
      </c>
    </row>
    <row r="749" spans="1:3" x14ac:dyDescent="0.25">
      <c r="A749" t="s">
        <v>849</v>
      </c>
      <c r="B749">
        <v>225050</v>
      </c>
      <c r="C749" t="s">
        <v>101</v>
      </c>
    </row>
    <row r="750" spans="1:3" x14ac:dyDescent="0.25">
      <c r="A750" t="s">
        <v>850</v>
      </c>
      <c r="B750">
        <v>133825.641025641</v>
      </c>
      <c r="C750" t="s">
        <v>98</v>
      </c>
    </row>
    <row r="751" spans="1:3" x14ac:dyDescent="0.25">
      <c r="A751" t="s">
        <v>851</v>
      </c>
      <c r="B751">
        <v>264009.090909091</v>
      </c>
      <c r="C751" t="s">
        <v>113</v>
      </c>
    </row>
    <row r="752" spans="1:3" x14ac:dyDescent="0.25">
      <c r="A752" t="s">
        <v>852</v>
      </c>
      <c r="B752">
        <v>237233.33333333299</v>
      </c>
      <c r="C752" t="s">
        <v>101</v>
      </c>
    </row>
    <row r="753" spans="1:3" x14ac:dyDescent="0.25">
      <c r="A753" t="s">
        <v>853</v>
      </c>
      <c r="B753">
        <v>425137.5</v>
      </c>
      <c r="C753" t="s">
        <v>113</v>
      </c>
    </row>
    <row r="754" spans="1:3" x14ac:dyDescent="0.25">
      <c r="A754" t="s">
        <v>854</v>
      </c>
      <c r="B754">
        <v>398163.15789473703</v>
      </c>
      <c r="C754" t="s">
        <v>113</v>
      </c>
    </row>
    <row r="755" spans="1:3" x14ac:dyDescent="0.25">
      <c r="A755" t="s">
        <v>855</v>
      </c>
      <c r="B755">
        <v>82818.181818181794</v>
      </c>
      <c r="C755" t="s">
        <v>105</v>
      </c>
    </row>
    <row r="756" spans="1:3" x14ac:dyDescent="0.25">
      <c r="A756" t="s">
        <v>856</v>
      </c>
      <c r="B756">
        <v>59200</v>
      </c>
      <c r="C756" t="s">
        <v>105</v>
      </c>
    </row>
    <row r="757" spans="1:3" x14ac:dyDescent="0.25">
      <c r="A757" t="s">
        <v>857</v>
      </c>
      <c r="B757">
        <v>79500</v>
      </c>
      <c r="C757" t="s">
        <v>105</v>
      </c>
    </row>
    <row r="758" spans="1:3" x14ac:dyDescent="0.25">
      <c r="A758" t="s">
        <v>858</v>
      </c>
      <c r="B758">
        <v>157655.339805825</v>
      </c>
      <c r="C758" t="s">
        <v>103</v>
      </c>
    </row>
    <row r="759" spans="1:3" x14ac:dyDescent="0.25">
      <c r="A759" t="s">
        <v>859</v>
      </c>
      <c r="B759">
        <v>252100</v>
      </c>
      <c r="C759" t="s">
        <v>113</v>
      </c>
    </row>
    <row r="760" spans="1:3" x14ac:dyDescent="0.25">
      <c r="A760" t="s">
        <v>860</v>
      </c>
      <c r="B760">
        <v>272900</v>
      </c>
      <c r="C760" t="s">
        <v>113</v>
      </c>
    </row>
    <row r="761" spans="1:3" x14ac:dyDescent="0.25">
      <c r="A761" t="s">
        <v>861</v>
      </c>
      <c r="B761">
        <v>150939.39393939401</v>
      </c>
      <c r="C761" t="s">
        <v>103</v>
      </c>
    </row>
    <row r="762" spans="1:3" x14ac:dyDescent="0.25">
      <c r="A762" t="s">
        <v>862</v>
      </c>
      <c r="B762">
        <v>159100</v>
      </c>
      <c r="C762" t="s">
        <v>103</v>
      </c>
    </row>
    <row r="763" spans="1:3" x14ac:dyDescent="0.25">
      <c r="A763" t="s">
        <v>863</v>
      </c>
      <c r="B763">
        <v>135800</v>
      </c>
      <c r="C763" t="s">
        <v>98</v>
      </c>
    </row>
    <row r="764" spans="1:3" x14ac:dyDescent="0.25">
      <c r="A764" t="s">
        <v>864</v>
      </c>
      <c r="B764">
        <v>74600</v>
      </c>
      <c r="C764" t="s">
        <v>105</v>
      </c>
    </row>
    <row r="765" spans="1:3" x14ac:dyDescent="0.25">
      <c r="A765" t="s">
        <v>865</v>
      </c>
      <c r="B765">
        <v>115775</v>
      </c>
      <c r="C765" t="s">
        <v>98</v>
      </c>
    </row>
    <row r="766" spans="1:3" x14ac:dyDescent="0.25">
      <c r="A766" t="s">
        <v>866</v>
      </c>
      <c r="B766">
        <v>221646.551724138</v>
      </c>
      <c r="C766" t="s">
        <v>101</v>
      </c>
    </row>
    <row r="767" spans="1:3" x14ac:dyDescent="0.25">
      <c r="A767" t="s">
        <v>867</v>
      </c>
      <c r="B767">
        <v>168019.04761904801</v>
      </c>
      <c r="C767" t="s">
        <v>103</v>
      </c>
    </row>
    <row r="768" spans="1:3" x14ac:dyDescent="0.25">
      <c r="A768" t="s">
        <v>868</v>
      </c>
      <c r="B768">
        <v>136816.66666666701</v>
      </c>
      <c r="C768" t="s">
        <v>98</v>
      </c>
    </row>
    <row r="769" spans="1:3" x14ac:dyDescent="0.25">
      <c r="A769" t="s">
        <v>869</v>
      </c>
      <c r="B769">
        <v>143550</v>
      </c>
      <c r="C769" t="s">
        <v>103</v>
      </c>
    </row>
    <row r="770" spans="1:3" x14ac:dyDescent="0.25">
      <c r="A770" t="s">
        <v>870</v>
      </c>
      <c r="B770">
        <v>203250</v>
      </c>
      <c r="C770" t="s">
        <v>101</v>
      </c>
    </row>
    <row r="771" spans="1:3" x14ac:dyDescent="0.25">
      <c r="A771" t="s">
        <v>871</v>
      </c>
      <c r="B771">
        <v>270833.33333333302</v>
      </c>
      <c r="C771" t="s">
        <v>113</v>
      </c>
    </row>
    <row r="772" spans="1:3" x14ac:dyDescent="0.25">
      <c r="A772" t="s">
        <v>872</v>
      </c>
      <c r="B772">
        <v>270900</v>
      </c>
      <c r="C772" t="s">
        <v>113</v>
      </c>
    </row>
    <row r="773" spans="1:3" x14ac:dyDescent="0.25">
      <c r="A773" t="s">
        <v>873</v>
      </c>
      <c r="B773">
        <v>225258.33333333299</v>
      </c>
      <c r="C773" t="s">
        <v>101</v>
      </c>
    </row>
    <row r="774" spans="1:3" x14ac:dyDescent="0.25">
      <c r="A774" t="s">
        <v>874</v>
      </c>
      <c r="B774">
        <v>65900</v>
      </c>
      <c r="C774" t="s">
        <v>105</v>
      </c>
    </row>
    <row r="775" spans="1:3" x14ac:dyDescent="0.25">
      <c r="A775" t="s">
        <v>875</v>
      </c>
      <c r="B775">
        <v>204000</v>
      </c>
      <c r="C775" t="s">
        <v>101</v>
      </c>
    </row>
    <row r="776" spans="1:3" x14ac:dyDescent="0.25">
      <c r="A776" t="s">
        <v>876</v>
      </c>
      <c r="B776">
        <v>239985.48387096799</v>
      </c>
      <c r="C776" t="s">
        <v>101</v>
      </c>
    </row>
    <row r="777" spans="1:3" x14ac:dyDescent="0.25">
      <c r="A777" t="s">
        <v>877</v>
      </c>
      <c r="B777">
        <v>261800</v>
      </c>
      <c r="C777" t="s">
        <v>113</v>
      </c>
    </row>
    <row r="778" spans="1:3" x14ac:dyDescent="0.25">
      <c r="A778" t="s">
        <v>878</v>
      </c>
      <c r="B778">
        <v>161733.33333333299</v>
      </c>
      <c r="C778" t="s">
        <v>103</v>
      </c>
    </row>
    <row r="779" spans="1:3" x14ac:dyDescent="0.25">
      <c r="A779" t="s">
        <v>879</v>
      </c>
      <c r="B779">
        <v>197185.714285714</v>
      </c>
      <c r="C779" t="s">
        <v>101</v>
      </c>
    </row>
    <row r="780" spans="1:3" x14ac:dyDescent="0.25">
      <c r="A780" t="s">
        <v>880</v>
      </c>
      <c r="B780">
        <v>188433.33333333299</v>
      </c>
      <c r="C780" t="s">
        <v>103</v>
      </c>
    </row>
    <row r="781" spans="1:3" x14ac:dyDescent="0.25">
      <c r="A781" t="s">
        <v>881</v>
      </c>
      <c r="B781">
        <v>294000</v>
      </c>
      <c r="C781" t="s">
        <v>113</v>
      </c>
    </row>
    <row r="782" spans="1:3" x14ac:dyDescent="0.25">
      <c r="A782" t="s">
        <v>882</v>
      </c>
      <c r="B782">
        <v>241900</v>
      </c>
      <c r="C782" t="s">
        <v>113</v>
      </c>
    </row>
    <row r="783" spans="1:3" x14ac:dyDescent="0.25">
      <c r="A783" t="s">
        <v>883</v>
      </c>
      <c r="B783">
        <v>145100</v>
      </c>
      <c r="C783" t="s">
        <v>103</v>
      </c>
    </row>
    <row r="784" spans="1:3" x14ac:dyDescent="0.25">
      <c r="A784" t="s">
        <v>884</v>
      </c>
      <c r="B784">
        <v>368000</v>
      </c>
      <c r="C784" t="s">
        <v>113</v>
      </c>
    </row>
    <row r="785" spans="1:3" x14ac:dyDescent="0.25">
      <c r="A785" t="s">
        <v>885</v>
      </c>
      <c r="B785">
        <v>221050</v>
      </c>
      <c r="C785" t="s">
        <v>101</v>
      </c>
    </row>
    <row r="786" spans="1:3" x14ac:dyDescent="0.25">
      <c r="A786" t="s">
        <v>886</v>
      </c>
      <c r="B786">
        <v>267050</v>
      </c>
      <c r="C786" t="s">
        <v>113</v>
      </c>
    </row>
    <row r="787" spans="1:3" x14ac:dyDescent="0.25">
      <c r="A787" t="s">
        <v>887</v>
      </c>
      <c r="B787">
        <v>227440</v>
      </c>
      <c r="C787" t="s">
        <v>101</v>
      </c>
    </row>
    <row r="788" spans="1:3" x14ac:dyDescent="0.25">
      <c r="A788" t="s">
        <v>888</v>
      </c>
      <c r="B788">
        <v>178339.130434783</v>
      </c>
      <c r="C788" t="s">
        <v>103</v>
      </c>
    </row>
    <row r="789" spans="1:3" x14ac:dyDescent="0.25">
      <c r="A789" t="s">
        <v>889</v>
      </c>
      <c r="B789">
        <v>217800</v>
      </c>
      <c r="C789" t="s">
        <v>101</v>
      </c>
    </row>
    <row r="790" spans="1:3" x14ac:dyDescent="0.25">
      <c r="A790" t="s">
        <v>890</v>
      </c>
      <c r="B790">
        <v>164631.70731707299</v>
      </c>
      <c r="C790" t="s">
        <v>103</v>
      </c>
    </row>
    <row r="791" spans="1:3" x14ac:dyDescent="0.25">
      <c r="A791" t="s">
        <v>891</v>
      </c>
      <c r="B791">
        <v>312300</v>
      </c>
      <c r="C791" t="s">
        <v>113</v>
      </c>
    </row>
    <row r="792" spans="1:3" x14ac:dyDescent="0.25">
      <c r="A792" t="s">
        <v>892</v>
      </c>
      <c r="B792">
        <v>199516.66666666701</v>
      </c>
      <c r="C792" t="s">
        <v>101</v>
      </c>
    </row>
    <row r="793" spans="1:3" x14ac:dyDescent="0.25">
      <c r="A793" t="s">
        <v>893</v>
      </c>
      <c r="B793">
        <v>216900</v>
      </c>
      <c r="C793" t="s">
        <v>101</v>
      </c>
    </row>
    <row r="794" spans="1:3" x14ac:dyDescent="0.25">
      <c r="A794" t="s">
        <v>894</v>
      </c>
      <c r="B794">
        <v>97800</v>
      </c>
      <c r="C794" t="s">
        <v>98</v>
      </c>
    </row>
    <row r="795" spans="1:3" x14ac:dyDescent="0.25">
      <c r="A795" t="s">
        <v>895</v>
      </c>
      <c r="B795">
        <v>71866.666666666701</v>
      </c>
      <c r="C795" t="s">
        <v>105</v>
      </c>
    </row>
    <row r="796" spans="1:3" x14ac:dyDescent="0.25">
      <c r="A796" t="s">
        <v>896</v>
      </c>
      <c r="B796">
        <v>75500</v>
      </c>
      <c r="C796" t="s">
        <v>105</v>
      </c>
    </row>
    <row r="797" spans="1:3" x14ac:dyDescent="0.25">
      <c r="A797" t="s">
        <v>897</v>
      </c>
      <c r="B797">
        <v>105439.285714286</v>
      </c>
      <c r="C797" t="s">
        <v>98</v>
      </c>
    </row>
    <row r="798" spans="1:3" x14ac:dyDescent="0.25">
      <c r="A798" t="s">
        <v>898</v>
      </c>
      <c r="B798">
        <v>70916.666666666701</v>
      </c>
      <c r="C798" t="s">
        <v>105</v>
      </c>
    </row>
    <row r="799" spans="1:3" x14ac:dyDescent="0.25">
      <c r="A799" t="s">
        <v>899</v>
      </c>
      <c r="B799">
        <v>232500</v>
      </c>
      <c r="C799" t="s">
        <v>101</v>
      </c>
    </row>
    <row r="800" spans="1:3" x14ac:dyDescent="0.25">
      <c r="A800" t="s">
        <v>900</v>
      </c>
      <c r="B800">
        <v>168400</v>
      </c>
      <c r="C800" t="s">
        <v>103</v>
      </c>
    </row>
    <row r="801" spans="1:3" x14ac:dyDescent="0.25">
      <c r="A801" t="s">
        <v>901</v>
      </c>
      <c r="B801">
        <v>278123.80952380999</v>
      </c>
      <c r="C801" t="s">
        <v>113</v>
      </c>
    </row>
    <row r="802" spans="1:3" x14ac:dyDescent="0.25">
      <c r="A802" t="s">
        <v>902</v>
      </c>
      <c r="B802">
        <v>256296.66666666701</v>
      </c>
      <c r="C802" t="s">
        <v>113</v>
      </c>
    </row>
    <row r="803" spans="1:3" x14ac:dyDescent="0.25">
      <c r="A803" t="s">
        <v>903</v>
      </c>
      <c r="B803">
        <v>137613.04347826101</v>
      </c>
      <c r="C803" t="s">
        <v>98</v>
      </c>
    </row>
    <row r="804" spans="1:3" x14ac:dyDescent="0.25">
      <c r="A804" t="s">
        <v>904</v>
      </c>
      <c r="B804">
        <v>279958.33333333302</v>
      </c>
      <c r="C804" t="s">
        <v>113</v>
      </c>
    </row>
    <row r="805" spans="1:3" x14ac:dyDescent="0.25">
      <c r="A805" t="s">
        <v>905</v>
      </c>
      <c r="B805">
        <v>79661.538461538497</v>
      </c>
      <c r="C805" t="s">
        <v>105</v>
      </c>
    </row>
    <row r="806" spans="1:3" x14ac:dyDescent="0.25">
      <c r="A806" t="s">
        <v>906</v>
      </c>
      <c r="B806">
        <v>92300</v>
      </c>
      <c r="C806" t="s">
        <v>98</v>
      </c>
    </row>
    <row r="807" spans="1:3" x14ac:dyDescent="0.25">
      <c r="A807" t="s">
        <v>907</v>
      </c>
      <c r="B807">
        <v>123512.5</v>
      </c>
      <c r="C807" t="s">
        <v>98</v>
      </c>
    </row>
    <row r="808" spans="1:3" x14ac:dyDescent="0.25">
      <c r="A808" t="s">
        <v>908</v>
      </c>
      <c r="B808">
        <v>103850</v>
      </c>
      <c r="C808" t="s">
        <v>98</v>
      </c>
    </row>
    <row r="809" spans="1:3" x14ac:dyDescent="0.25">
      <c r="A809" t="s">
        <v>909</v>
      </c>
      <c r="B809">
        <v>105400</v>
      </c>
      <c r="C809" t="s">
        <v>98</v>
      </c>
    </row>
    <row r="810" spans="1:3" x14ac:dyDescent="0.25">
      <c r="A810" t="s">
        <v>910</v>
      </c>
      <c r="B810">
        <v>155666.66666666701</v>
      </c>
      <c r="C810" t="s">
        <v>103</v>
      </c>
    </row>
    <row r="811" spans="1:3" x14ac:dyDescent="0.25">
      <c r="A811" t="s">
        <v>911</v>
      </c>
      <c r="B811">
        <v>208400</v>
      </c>
      <c r="C811" t="s">
        <v>101</v>
      </c>
    </row>
    <row r="812" spans="1:3" x14ac:dyDescent="0.25">
      <c r="A812" t="s">
        <v>912</v>
      </c>
      <c r="B812">
        <v>162600</v>
      </c>
      <c r="C812" t="s">
        <v>103</v>
      </c>
    </row>
    <row r="813" spans="1:3" x14ac:dyDescent="0.25">
      <c r="A813" t="s">
        <v>913</v>
      </c>
      <c r="B813">
        <v>562200</v>
      </c>
      <c r="C813" t="s">
        <v>113</v>
      </c>
    </row>
    <row r="814" spans="1:3" x14ac:dyDescent="0.25">
      <c r="A814" t="s">
        <v>914</v>
      </c>
      <c r="B814">
        <v>185600</v>
      </c>
      <c r="C814" t="s">
        <v>103</v>
      </c>
    </row>
    <row r="815" spans="1:3" x14ac:dyDescent="0.25">
      <c r="A815" t="s">
        <v>915</v>
      </c>
      <c r="B815">
        <v>269100</v>
      </c>
      <c r="C815" t="s">
        <v>113</v>
      </c>
    </row>
    <row r="816" spans="1:3" x14ac:dyDescent="0.25">
      <c r="A816" t="s">
        <v>916</v>
      </c>
      <c r="B816">
        <v>154700</v>
      </c>
      <c r="C816" t="s">
        <v>103</v>
      </c>
    </row>
    <row r="817" spans="1:3" x14ac:dyDescent="0.25">
      <c r="A817" t="s">
        <v>917</v>
      </c>
      <c r="B817">
        <v>91488.888888888905</v>
      </c>
      <c r="C817" t="s">
        <v>98</v>
      </c>
    </row>
    <row r="818" spans="1:3" x14ac:dyDescent="0.25">
      <c r="A818" t="s">
        <v>918</v>
      </c>
      <c r="B818">
        <v>215307.69230769199</v>
      </c>
      <c r="C818" t="s">
        <v>101</v>
      </c>
    </row>
    <row r="819" spans="1:3" x14ac:dyDescent="0.25">
      <c r="A819" t="s">
        <v>919</v>
      </c>
      <c r="B819">
        <v>129905.26315789499</v>
      </c>
      <c r="C819" t="s">
        <v>98</v>
      </c>
    </row>
    <row r="820" spans="1:3" x14ac:dyDescent="0.25">
      <c r="A820" t="s">
        <v>920</v>
      </c>
      <c r="B820">
        <v>105344.444444444</v>
      </c>
      <c r="C820" t="s">
        <v>98</v>
      </c>
    </row>
    <row r="821" spans="1:3" x14ac:dyDescent="0.25">
      <c r="A821" t="s">
        <v>921</v>
      </c>
      <c r="B821">
        <v>217200</v>
      </c>
      <c r="C821" t="s">
        <v>101</v>
      </c>
    </row>
    <row r="822" spans="1:3" x14ac:dyDescent="0.25">
      <c r="A822" t="s">
        <v>922</v>
      </c>
      <c r="B822">
        <v>247859.615384615</v>
      </c>
      <c r="C822" t="s">
        <v>113</v>
      </c>
    </row>
    <row r="823" spans="1:3" x14ac:dyDescent="0.25">
      <c r="A823" t="s">
        <v>923</v>
      </c>
      <c r="B823">
        <v>158685.36585365899</v>
      </c>
      <c r="C823" t="s">
        <v>103</v>
      </c>
    </row>
    <row r="824" spans="1:3" x14ac:dyDescent="0.25">
      <c r="A824" t="s">
        <v>924</v>
      </c>
      <c r="B824">
        <v>230525.37313432799</v>
      </c>
      <c r="C824" t="s">
        <v>101</v>
      </c>
    </row>
    <row r="825" spans="1:3" x14ac:dyDescent="0.25">
      <c r="A825" t="s">
        <v>925</v>
      </c>
      <c r="B825">
        <v>105140</v>
      </c>
      <c r="C825" t="s">
        <v>98</v>
      </c>
    </row>
    <row r="826" spans="1:3" x14ac:dyDescent="0.25">
      <c r="A826" t="s">
        <v>926</v>
      </c>
      <c r="B826">
        <v>122281.818181818</v>
      </c>
      <c r="C826" t="s">
        <v>98</v>
      </c>
    </row>
    <row r="827" spans="1:3" x14ac:dyDescent="0.25">
      <c r="A827" t="s">
        <v>927</v>
      </c>
      <c r="B827">
        <v>139700</v>
      </c>
      <c r="C827" t="s">
        <v>98</v>
      </c>
    </row>
    <row r="828" spans="1:3" x14ac:dyDescent="0.25">
      <c r="A828" t="s">
        <v>928</v>
      </c>
      <c r="B828">
        <v>172200</v>
      </c>
      <c r="C828" t="s">
        <v>103</v>
      </c>
    </row>
    <row r="829" spans="1:3" x14ac:dyDescent="0.25">
      <c r="A829" t="s">
        <v>929</v>
      </c>
      <c r="B829">
        <v>219700</v>
      </c>
      <c r="C829" t="s">
        <v>101</v>
      </c>
    </row>
    <row r="830" spans="1:3" x14ac:dyDescent="0.25">
      <c r="A830" t="s">
        <v>930</v>
      </c>
      <c r="B830">
        <v>164100</v>
      </c>
      <c r="C830" t="s">
        <v>103</v>
      </c>
    </row>
    <row r="831" spans="1:3" x14ac:dyDescent="0.25">
      <c r="A831" t="s">
        <v>931</v>
      </c>
      <c r="B831">
        <v>291600</v>
      </c>
      <c r="C831" t="s">
        <v>113</v>
      </c>
    </row>
    <row r="832" spans="1:3" x14ac:dyDescent="0.25">
      <c r="A832" t="s">
        <v>932</v>
      </c>
      <c r="B832">
        <v>154556.25</v>
      </c>
      <c r="C832" t="s">
        <v>103</v>
      </c>
    </row>
    <row r="833" spans="1:3" x14ac:dyDescent="0.25">
      <c r="A833" t="s">
        <v>933</v>
      </c>
      <c r="B833">
        <v>120604.10958904101</v>
      </c>
      <c r="C833" t="s">
        <v>98</v>
      </c>
    </row>
    <row r="834" spans="1:3" x14ac:dyDescent="0.25">
      <c r="A834" t="s">
        <v>934</v>
      </c>
      <c r="B834">
        <v>88600</v>
      </c>
      <c r="C834" t="s">
        <v>98</v>
      </c>
    </row>
    <row r="835" spans="1:3" x14ac:dyDescent="0.25">
      <c r="A835" t="s">
        <v>935</v>
      </c>
      <c r="B835">
        <v>138046.15384615399</v>
      </c>
      <c r="C835" t="s">
        <v>98</v>
      </c>
    </row>
    <row r="836" spans="1:3" x14ac:dyDescent="0.25">
      <c r="A836" t="s">
        <v>936</v>
      </c>
      <c r="B836">
        <v>151285.18518518499</v>
      </c>
      <c r="C836" t="s">
        <v>103</v>
      </c>
    </row>
    <row r="837" spans="1:3" x14ac:dyDescent="0.25">
      <c r="A837" t="s">
        <v>937</v>
      </c>
      <c r="B837">
        <v>377600</v>
      </c>
      <c r="C837" t="s">
        <v>113</v>
      </c>
    </row>
    <row r="838" spans="1:3" x14ac:dyDescent="0.25">
      <c r="A838" t="s">
        <v>938</v>
      </c>
      <c r="B838">
        <v>206675</v>
      </c>
      <c r="C838" t="s">
        <v>101</v>
      </c>
    </row>
    <row r="839" spans="1:3" x14ac:dyDescent="0.25">
      <c r="A839" t="s">
        <v>939</v>
      </c>
      <c r="B839">
        <v>150900</v>
      </c>
      <c r="C839" t="s">
        <v>103</v>
      </c>
    </row>
    <row r="840" spans="1:3" x14ac:dyDescent="0.25">
      <c r="A840" t="s">
        <v>940</v>
      </c>
      <c r="B840">
        <v>214800</v>
      </c>
      <c r="C840" t="s">
        <v>101</v>
      </c>
    </row>
    <row r="841" spans="1:3" x14ac:dyDescent="0.25">
      <c r="A841" t="s">
        <v>941</v>
      </c>
      <c r="B841">
        <v>236623.07692307699</v>
      </c>
      <c r="C841" t="s">
        <v>101</v>
      </c>
    </row>
    <row r="842" spans="1:3" x14ac:dyDescent="0.25">
      <c r="A842" t="s">
        <v>942</v>
      </c>
      <c r="B842">
        <v>193862.5</v>
      </c>
      <c r="C842" t="s">
        <v>101</v>
      </c>
    </row>
    <row r="843" spans="1:3" x14ac:dyDescent="0.25">
      <c r="A843" t="s">
        <v>943</v>
      </c>
      <c r="B843">
        <v>55700</v>
      </c>
      <c r="C843" t="s">
        <v>105</v>
      </c>
    </row>
    <row r="844" spans="1:3" x14ac:dyDescent="0.25">
      <c r="A844" t="s">
        <v>944</v>
      </c>
      <c r="B844">
        <v>289342.85714285698</v>
      </c>
      <c r="C844" t="s">
        <v>113</v>
      </c>
    </row>
    <row r="845" spans="1:3" x14ac:dyDescent="0.25">
      <c r="A845" t="s">
        <v>945</v>
      </c>
      <c r="B845">
        <v>188394.64285714299</v>
      </c>
      <c r="C845" t="s">
        <v>103</v>
      </c>
    </row>
    <row r="846" spans="1:3" x14ac:dyDescent="0.25">
      <c r="A846" t="s">
        <v>946</v>
      </c>
      <c r="B846">
        <v>199842.85714285701</v>
      </c>
      <c r="C846" t="s">
        <v>101</v>
      </c>
    </row>
    <row r="847" spans="1:3" x14ac:dyDescent="0.25">
      <c r="A847" t="s">
        <v>947</v>
      </c>
      <c r="B847">
        <v>196700</v>
      </c>
      <c r="C847" t="s">
        <v>101</v>
      </c>
    </row>
    <row r="848" spans="1:3" x14ac:dyDescent="0.25">
      <c r="A848" t="s">
        <v>948</v>
      </c>
      <c r="B848">
        <v>307825</v>
      </c>
      <c r="C848" t="s">
        <v>113</v>
      </c>
    </row>
    <row r="849" spans="1:3" x14ac:dyDescent="0.25">
      <c r="A849" t="s">
        <v>949</v>
      </c>
      <c r="B849">
        <v>295100</v>
      </c>
      <c r="C849" t="s">
        <v>113</v>
      </c>
    </row>
    <row r="850" spans="1:3" x14ac:dyDescent="0.25">
      <c r="A850" t="s">
        <v>950</v>
      </c>
      <c r="B850">
        <v>329568.75</v>
      </c>
      <c r="C850" t="s">
        <v>113</v>
      </c>
    </row>
    <row r="851" spans="1:3" x14ac:dyDescent="0.25">
      <c r="A851" t="s">
        <v>951</v>
      </c>
      <c r="B851">
        <v>117350</v>
      </c>
      <c r="C851" t="s">
        <v>98</v>
      </c>
    </row>
    <row r="852" spans="1:3" x14ac:dyDescent="0.25">
      <c r="A852" t="s">
        <v>952</v>
      </c>
      <c r="B852">
        <v>166869.38775510201</v>
      </c>
      <c r="C852" t="s">
        <v>103</v>
      </c>
    </row>
    <row r="853" spans="1:3" x14ac:dyDescent="0.25">
      <c r="A853" t="s">
        <v>953</v>
      </c>
      <c r="B853">
        <v>250293.33333333299</v>
      </c>
      <c r="C853" t="s">
        <v>113</v>
      </c>
    </row>
    <row r="854" spans="1:3" x14ac:dyDescent="0.25">
      <c r="A854" t="s">
        <v>954</v>
      </c>
      <c r="B854">
        <v>238591.66666666701</v>
      </c>
      <c r="C854" t="s">
        <v>101</v>
      </c>
    </row>
    <row r="855" spans="1:3" x14ac:dyDescent="0.25">
      <c r="A855" t="s">
        <v>955</v>
      </c>
      <c r="B855">
        <v>145644.444444444</v>
      </c>
      <c r="C855" t="s">
        <v>103</v>
      </c>
    </row>
    <row r="856" spans="1:3" x14ac:dyDescent="0.25">
      <c r="A856" t="s">
        <v>956</v>
      </c>
      <c r="B856">
        <v>153570</v>
      </c>
      <c r="C856" t="s">
        <v>103</v>
      </c>
    </row>
    <row r="857" spans="1:3" x14ac:dyDescent="0.25">
      <c r="A857" t="s">
        <v>957</v>
      </c>
      <c r="B857">
        <v>135940</v>
      </c>
      <c r="C857" t="s">
        <v>98</v>
      </c>
    </row>
    <row r="858" spans="1:3" x14ac:dyDescent="0.25">
      <c r="A858" t="s">
        <v>958</v>
      </c>
      <c r="B858">
        <v>213300</v>
      </c>
      <c r="C858" t="s">
        <v>101</v>
      </c>
    </row>
    <row r="859" spans="1:3" x14ac:dyDescent="0.25">
      <c r="A859" t="s">
        <v>959</v>
      </c>
      <c r="B859">
        <v>266557.89473684202</v>
      </c>
      <c r="C859" t="s">
        <v>113</v>
      </c>
    </row>
    <row r="860" spans="1:3" x14ac:dyDescent="0.25">
      <c r="A860" t="s">
        <v>960</v>
      </c>
      <c r="B860">
        <v>91532</v>
      </c>
      <c r="C860" t="s">
        <v>98</v>
      </c>
    </row>
    <row r="861" spans="1:3" x14ac:dyDescent="0.25">
      <c r="A861" t="s">
        <v>961</v>
      </c>
      <c r="B861">
        <v>192600</v>
      </c>
      <c r="C861" t="s">
        <v>101</v>
      </c>
    </row>
    <row r="862" spans="1:3" x14ac:dyDescent="0.25">
      <c r="A862" t="s">
        <v>962</v>
      </c>
      <c r="B862">
        <v>75600</v>
      </c>
      <c r="C862" t="s">
        <v>105</v>
      </c>
    </row>
    <row r="863" spans="1:3" x14ac:dyDescent="0.25">
      <c r="A863" t="s">
        <v>963</v>
      </c>
      <c r="B863">
        <v>149766.66666666701</v>
      </c>
      <c r="C863" t="s">
        <v>103</v>
      </c>
    </row>
    <row r="864" spans="1:3" x14ac:dyDescent="0.25">
      <c r="A864" t="s">
        <v>964</v>
      </c>
      <c r="B864">
        <v>201436.363636364</v>
      </c>
      <c r="C864" t="s">
        <v>101</v>
      </c>
    </row>
    <row r="865" spans="1:3" x14ac:dyDescent="0.25">
      <c r="A865" t="s">
        <v>965</v>
      </c>
      <c r="B865">
        <v>261166.66666666701</v>
      </c>
      <c r="C865" t="s">
        <v>113</v>
      </c>
    </row>
    <row r="866" spans="1:3" x14ac:dyDescent="0.25">
      <c r="A866" t="s">
        <v>966</v>
      </c>
      <c r="B866">
        <v>102000</v>
      </c>
      <c r="C866" t="s">
        <v>98</v>
      </c>
    </row>
    <row r="867" spans="1:3" x14ac:dyDescent="0.25">
      <c r="A867" t="s">
        <v>967</v>
      </c>
      <c r="B867">
        <v>30700</v>
      </c>
      <c r="C867" t="s">
        <v>105</v>
      </c>
    </row>
    <row r="868" spans="1:3" x14ac:dyDescent="0.25">
      <c r="A868" t="s">
        <v>968</v>
      </c>
      <c r="B868">
        <v>171700</v>
      </c>
      <c r="C868" t="s">
        <v>103</v>
      </c>
    </row>
    <row r="869" spans="1:3" x14ac:dyDescent="0.25">
      <c r="A869" t="s">
        <v>969</v>
      </c>
      <c r="B869">
        <v>113250</v>
      </c>
      <c r="C869" t="s">
        <v>98</v>
      </c>
    </row>
    <row r="870" spans="1:3" x14ac:dyDescent="0.25">
      <c r="A870" t="s">
        <v>970</v>
      </c>
      <c r="B870">
        <v>176400</v>
      </c>
      <c r="C870" t="s">
        <v>103</v>
      </c>
    </row>
    <row r="871" spans="1:3" x14ac:dyDescent="0.25">
      <c r="A871" t="s">
        <v>971</v>
      </c>
      <c r="B871">
        <v>220400</v>
      </c>
      <c r="C871" t="s">
        <v>101</v>
      </c>
    </row>
    <row r="872" spans="1:3" x14ac:dyDescent="0.25">
      <c r="A872" t="s">
        <v>972</v>
      </c>
      <c r="B872">
        <v>461733.33333333302</v>
      </c>
      <c r="C872" t="s">
        <v>113</v>
      </c>
    </row>
    <row r="873" spans="1:3" x14ac:dyDescent="0.25">
      <c r="A873" t="s">
        <v>973</v>
      </c>
      <c r="B873">
        <v>108057.142857143</v>
      </c>
      <c r="C873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873"/>
  <sheetViews>
    <sheetView workbookViewId="0">
      <selection activeCell="K16" sqref="K16"/>
    </sheetView>
  </sheetViews>
  <sheetFormatPr defaultRowHeight="15" x14ac:dyDescent="0.25"/>
  <cols>
    <col min="1" max="1" width="27.140625" bestFit="1" customWidth="1"/>
    <col min="2" max="2" width="10.140625" bestFit="1" customWidth="1"/>
    <col min="3" max="3" width="6.85546875" bestFit="1" customWidth="1"/>
  </cols>
  <sheetData>
    <row r="1" spans="1:3" x14ac:dyDescent="0.25">
      <c r="A1" t="s">
        <v>95</v>
      </c>
      <c r="B1" t="s">
        <v>978</v>
      </c>
      <c r="C1" t="s">
        <v>979</v>
      </c>
    </row>
    <row r="2" spans="1:3" x14ac:dyDescent="0.25">
      <c r="B2">
        <v>0.71</v>
      </c>
      <c r="C2" t="s">
        <v>103</v>
      </c>
    </row>
    <row r="3" spans="1:3" x14ac:dyDescent="0.25">
      <c r="A3" t="s">
        <v>99</v>
      </c>
      <c r="B3">
        <v>0.71</v>
      </c>
      <c r="C3" t="s">
        <v>103</v>
      </c>
    </row>
    <row r="4" spans="1:3" x14ac:dyDescent="0.25">
      <c r="A4" t="s">
        <v>100</v>
      </c>
      <c r="B4">
        <v>0.83</v>
      </c>
      <c r="C4" t="s">
        <v>103</v>
      </c>
    </row>
    <row r="5" spans="1:3" x14ac:dyDescent="0.25">
      <c r="A5" t="s">
        <v>102</v>
      </c>
      <c r="B5">
        <v>0.08</v>
      </c>
      <c r="C5" t="s">
        <v>105</v>
      </c>
    </row>
    <row r="6" spans="1:3" x14ac:dyDescent="0.25">
      <c r="A6" t="s">
        <v>104</v>
      </c>
      <c r="B6">
        <v>1.39</v>
      </c>
      <c r="C6" t="s">
        <v>103</v>
      </c>
    </row>
    <row r="7" spans="1:3" x14ac:dyDescent="0.25">
      <c r="A7" t="s">
        <v>106</v>
      </c>
      <c r="B7">
        <v>1.1000000000000001</v>
      </c>
      <c r="C7" t="s">
        <v>103</v>
      </c>
    </row>
    <row r="8" spans="1:3" x14ac:dyDescent="0.25">
      <c r="A8" t="s">
        <v>107</v>
      </c>
      <c r="B8">
        <v>0.51</v>
      </c>
      <c r="C8" t="s">
        <v>103</v>
      </c>
    </row>
    <row r="9" spans="1:3" x14ac:dyDescent="0.25">
      <c r="A9" t="s">
        <v>108</v>
      </c>
      <c r="B9">
        <v>0.87</v>
      </c>
      <c r="C9" t="s">
        <v>103</v>
      </c>
    </row>
    <row r="10" spans="1:3" x14ac:dyDescent="0.25">
      <c r="A10" t="s">
        <v>109</v>
      </c>
      <c r="B10">
        <v>0.88</v>
      </c>
      <c r="C10" t="s">
        <v>103</v>
      </c>
    </row>
    <row r="11" spans="1:3" x14ac:dyDescent="0.25">
      <c r="A11" t="s">
        <v>110</v>
      </c>
      <c r="B11">
        <v>0.2</v>
      </c>
      <c r="C11" t="s">
        <v>103</v>
      </c>
    </row>
    <row r="12" spans="1:3" x14ac:dyDescent="0.25">
      <c r="A12" t="s">
        <v>111</v>
      </c>
      <c r="B12">
        <v>0.12</v>
      </c>
      <c r="C12" t="s">
        <v>103</v>
      </c>
    </row>
    <row r="13" spans="1:3" x14ac:dyDescent="0.25">
      <c r="A13" t="s">
        <v>112</v>
      </c>
      <c r="B13">
        <v>2.41</v>
      </c>
      <c r="C13" t="s">
        <v>113</v>
      </c>
    </row>
    <row r="14" spans="1:3" x14ac:dyDescent="0.25">
      <c r="A14" t="s">
        <v>114</v>
      </c>
      <c r="B14">
        <v>0.08</v>
      </c>
      <c r="C14" t="s">
        <v>103</v>
      </c>
    </row>
    <row r="15" spans="1:3" x14ac:dyDescent="0.25">
      <c r="A15" t="s">
        <v>115</v>
      </c>
      <c r="B15">
        <v>0.95</v>
      </c>
      <c r="C15" t="s">
        <v>103</v>
      </c>
    </row>
    <row r="16" spans="1:3" x14ac:dyDescent="0.25">
      <c r="A16" t="s">
        <v>116</v>
      </c>
      <c r="B16">
        <v>0.28999999999999998</v>
      </c>
      <c r="C16" t="s">
        <v>103</v>
      </c>
    </row>
    <row r="17" spans="1:3" x14ac:dyDescent="0.25">
      <c r="A17" t="s">
        <v>117</v>
      </c>
      <c r="B17">
        <v>0.81</v>
      </c>
      <c r="C17" t="s">
        <v>103</v>
      </c>
    </row>
    <row r="18" spans="1:3" x14ac:dyDescent="0.25">
      <c r="A18" t="s">
        <v>118</v>
      </c>
      <c r="B18">
        <v>0.45</v>
      </c>
      <c r="C18" t="s">
        <v>103</v>
      </c>
    </row>
    <row r="19" spans="1:3" x14ac:dyDescent="0.25">
      <c r="A19" t="s">
        <v>119</v>
      </c>
      <c r="B19">
        <v>0.36</v>
      </c>
      <c r="C19" t="s">
        <v>103</v>
      </c>
    </row>
    <row r="20" spans="1:3" x14ac:dyDescent="0.25">
      <c r="A20" t="s">
        <v>120</v>
      </c>
      <c r="B20">
        <v>3.54</v>
      </c>
      <c r="C20" t="s">
        <v>113</v>
      </c>
    </row>
    <row r="21" spans="1:3" x14ac:dyDescent="0.25">
      <c r="A21" t="s">
        <v>121</v>
      </c>
      <c r="B21">
        <v>0.5</v>
      </c>
      <c r="C21" t="s">
        <v>103</v>
      </c>
    </row>
    <row r="22" spans="1:3" x14ac:dyDescent="0.25">
      <c r="A22" t="s">
        <v>122</v>
      </c>
      <c r="B22">
        <v>0.61</v>
      </c>
      <c r="C22" t="s">
        <v>103</v>
      </c>
    </row>
    <row r="23" spans="1:3" x14ac:dyDescent="0.25">
      <c r="A23" t="s">
        <v>123</v>
      </c>
      <c r="B23">
        <v>0.73</v>
      </c>
      <c r="C23" t="s">
        <v>103</v>
      </c>
    </row>
    <row r="24" spans="1:3" x14ac:dyDescent="0.25">
      <c r="A24" t="s">
        <v>124</v>
      </c>
      <c r="B24">
        <v>0.82</v>
      </c>
      <c r="C24" t="s">
        <v>103</v>
      </c>
    </row>
    <row r="25" spans="1:3" x14ac:dyDescent="0.25">
      <c r="A25" t="s">
        <v>125</v>
      </c>
      <c r="B25">
        <v>0.88</v>
      </c>
      <c r="C25" t="s">
        <v>103</v>
      </c>
    </row>
    <row r="26" spans="1:3" x14ac:dyDescent="0.25">
      <c r="A26" t="s">
        <v>126</v>
      </c>
      <c r="B26">
        <v>0.79</v>
      </c>
      <c r="C26" t="s">
        <v>103</v>
      </c>
    </row>
    <row r="27" spans="1:3" x14ac:dyDescent="0.25">
      <c r="A27" t="s">
        <v>127</v>
      </c>
      <c r="B27">
        <v>1.36</v>
      </c>
      <c r="C27" t="s">
        <v>103</v>
      </c>
    </row>
    <row r="28" spans="1:3" x14ac:dyDescent="0.25">
      <c r="A28" t="s">
        <v>128</v>
      </c>
      <c r="B28">
        <v>1.96</v>
      </c>
      <c r="C28" t="s">
        <v>113</v>
      </c>
    </row>
    <row r="29" spans="1:3" x14ac:dyDescent="0.25">
      <c r="A29" t="s">
        <v>129</v>
      </c>
      <c r="B29">
        <v>0.25</v>
      </c>
      <c r="C29" t="s">
        <v>103</v>
      </c>
    </row>
    <row r="30" spans="1:3" x14ac:dyDescent="0.25">
      <c r="A30" t="s">
        <v>130</v>
      </c>
      <c r="B30">
        <v>0.41</v>
      </c>
      <c r="C30" t="s">
        <v>103</v>
      </c>
    </row>
    <row r="31" spans="1:3" x14ac:dyDescent="0.25">
      <c r="A31" t="s">
        <v>131</v>
      </c>
      <c r="B31">
        <v>0.52</v>
      </c>
      <c r="C31" t="s">
        <v>103</v>
      </c>
    </row>
    <row r="32" spans="1:3" x14ac:dyDescent="0.25">
      <c r="A32" t="s">
        <v>132</v>
      </c>
      <c r="B32">
        <v>2.12</v>
      </c>
      <c r="C32" t="s">
        <v>113</v>
      </c>
    </row>
    <row r="33" spans="1:3" x14ac:dyDescent="0.25">
      <c r="A33" t="s">
        <v>133</v>
      </c>
      <c r="B33">
        <v>0.92</v>
      </c>
      <c r="C33" t="s">
        <v>103</v>
      </c>
    </row>
    <row r="34" spans="1:3" x14ac:dyDescent="0.25">
      <c r="A34" t="s">
        <v>134</v>
      </c>
      <c r="B34">
        <v>0.28000000000000003</v>
      </c>
      <c r="C34" t="s">
        <v>103</v>
      </c>
    </row>
    <row r="35" spans="1:3" x14ac:dyDescent="0.25">
      <c r="A35" t="s">
        <v>135</v>
      </c>
      <c r="B35">
        <v>0.2</v>
      </c>
      <c r="C35" t="s">
        <v>103</v>
      </c>
    </row>
    <row r="36" spans="1:3" x14ac:dyDescent="0.25">
      <c r="A36" t="s">
        <v>136</v>
      </c>
      <c r="B36">
        <v>0.56000000000000005</v>
      </c>
      <c r="C36" t="s">
        <v>103</v>
      </c>
    </row>
    <row r="37" spans="1:3" x14ac:dyDescent="0.25">
      <c r="A37" t="s">
        <v>137</v>
      </c>
      <c r="B37">
        <v>0.17</v>
      </c>
      <c r="C37" t="s">
        <v>103</v>
      </c>
    </row>
    <row r="38" spans="1:3" x14ac:dyDescent="0.25">
      <c r="A38" t="s">
        <v>138</v>
      </c>
      <c r="B38">
        <v>0.3</v>
      </c>
      <c r="C38" t="s">
        <v>103</v>
      </c>
    </row>
    <row r="39" spans="1:3" x14ac:dyDescent="0.25">
      <c r="A39" t="s">
        <v>139</v>
      </c>
      <c r="B39">
        <v>1.58</v>
      </c>
      <c r="C39" t="s">
        <v>103</v>
      </c>
    </row>
    <row r="40" spans="1:3" x14ac:dyDescent="0.25">
      <c r="A40" t="s">
        <v>140</v>
      </c>
      <c r="B40">
        <v>0.04</v>
      </c>
      <c r="C40" t="s">
        <v>105</v>
      </c>
    </row>
    <row r="41" spans="1:3" x14ac:dyDescent="0.25">
      <c r="A41" t="s">
        <v>141</v>
      </c>
      <c r="B41">
        <v>0.31</v>
      </c>
      <c r="C41" t="s">
        <v>103</v>
      </c>
    </row>
    <row r="42" spans="1:3" x14ac:dyDescent="0.25">
      <c r="A42" t="s">
        <v>142</v>
      </c>
      <c r="B42">
        <v>0.78</v>
      </c>
      <c r="C42" t="s">
        <v>103</v>
      </c>
    </row>
    <row r="43" spans="1:3" x14ac:dyDescent="0.25">
      <c r="A43" t="s">
        <v>143</v>
      </c>
      <c r="B43">
        <v>1.31</v>
      </c>
      <c r="C43" t="s">
        <v>103</v>
      </c>
    </row>
    <row r="44" spans="1:3" x14ac:dyDescent="0.25">
      <c r="A44" t="s">
        <v>144</v>
      </c>
      <c r="B44">
        <v>0.96</v>
      </c>
      <c r="C44" t="s">
        <v>103</v>
      </c>
    </row>
    <row r="45" spans="1:3" x14ac:dyDescent="0.25">
      <c r="A45" t="s">
        <v>145</v>
      </c>
      <c r="B45">
        <v>0.48</v>
      </c>
      <c r="C45" t="s">
        <v>103</v>
      </c>
    </row>
    <row r="46" spans="1:3" x14ac:dyDescent="0.25">
      <c r="A46" t="s">
        <v>146</v>
      </c>
      <c r="B46">
        <v>0.56000000000000005</v>
      </c>
      <c r="C46" t="s">
        <v>103</v>
      </c>
    </row>
    <row r="47" spans="1:3" x14ac:dyDescent="0.25">
      <c r="A47" t="s">
        <v>147</v>
      </c>
      <c r="B47">
        <v>1.85</v>
      </c>
      <c r="C47" t="s">
        <v>103</v>
      </c>
    </row>
    <row r="48" spans="1:3" x14ac:dyDescent="0.25">
      <c r="A48" t="s">
        <v>148</v>
      </c>
      <c r="B48">
        <v>0.79</v>
      </c>
      <c r="C48" t="s">
        <v>103</v>
      </c>
    </row>
    <row r="49" spans="1:3" x14ac:dyDescent="0.25">
      <c r="A49" t="s">
        <v>149</v>
      </c>
      <c r="B49">
        <v>0.15</v>
      </c>
      <c r="C49" t="s">
        <v>103</v>
      </c>
    </row>
    <row r="50" spans="1:3" x14ac:dyDescent="0.25">
      <c r="A50" t="s">
        <v>150</v>
      </c>
      <c r="B50">
        <v>0.56000000000000005</v>
      </c>
      <c r="C50" t="s">
        <v>103</v>
      </c>
    </row>
    <row r="51" spans="1:3" x14ac:dyDescent="0.25">
      <c r="A51" t="s">
        <v>151</v>
      </c>
      <c r="B51">
        <v>2.02</v>
      </c>
      <c r="C51" t="s">
        <v>113</v>
      </c>
    </row>
    <row r="52" spans="1:3" x14ac:dyDescent="0.25">
      <c r="A52" t="s">
        <v>152</v>
      </c>
      <c r="B52">
        <v>0.68</v>
      </c>
      <c r="C52" t="s">
        <v>103</v>
      </c>
    </row>
    <row r="53" spans="1:3" x14ac:dyDescent="0.25">
      <c r="A53" t="s">
        <v>153</v>
      </c>
      <c r="B53">
        <v>1.36</v>
      </c>
      <c r="C53" t="s">
        <v>103</v>
      </c>
    </row>
    <row r="54" spans="1:3" x14ac:dyDescent="0.25">
      <c r="A54" t="s">
        <v>154</v>
      </c>
      <c r="B54">
        <v>1.05</v>
      </c>
      <c r="C54" t="s">
        <v>103</v>
      </c>
    </row>
    <row r="55" spans="1:3" x14ac:dyDescent="0.25">
      <c r="A55" t="s">
        <v>155</v>
      </c>
      <c r="B55">
        <v>1.04</v>
      </c>
      <c r="C55" t="s">
        <v>103</v>
      </c>
    </row>
    <row r="56" spans="1:3" x14ac:dyDescent="0.25">
      <c r="A56" t="s">
        <v>156</v>
      </c>
      <c r="B56">
        <v>0.56999999999999995</v>
      </c>
      <c r="C56" t="s">
        <v>103</v>
      </c>
    </row>
    <row r="57" spans="1:3" x14ac:dyDescent="0.25">
      <c r="A57" t="s">
        <v>157</v>
      </c>
      <c r="B57">
        <v>1.08</v>
      </c>
      <c r="C57" t="s">
        <v>103</v>
      </c>
    </row>
    <row r="58" spans="1:3" x14ac:dyDescent="0.25">
      <c r="A58" t="s">
        <v>158</v>
      </c>
      <c r="B58">
        <v>0.13</v>
      </c>
      <c r="C58" t="s">
        <v>103</v>
      </c>
    </row>
    <row r="59" spans="1:3" x14ac:dyDescent="0.25">
      <c r="A59" t="s">
        <v>159</v>
      </c>
      <c r="B59">
        <v>1.1100000000000001</v>
      </c>
      <c r="C59" t="s">
        <v>103</v>
      </c>
    </row>
    <row r="60" spans="1:3" x14ac:dyDescent="0.25">
      <c r="A60" t="s">
        <v>160</v>
      </c>
      <c r="B60">
        <v>2.04</v>
      </c>
      <c r="C60" t="s">
        <v>113</v>
      </c>
    </row>
    <row r="61" spans="1:3" x14ac:dyDescent="0.25">
      <c r="A61" t="s">
        <v>161</v>
      </c>
      <c r="B61">
        <v>1.1100000000000001</v>
      </c>
      <c r="C61" t="s">
        <v>103</v>
      </c>
    </row>
    <row r="62" spans="1:3" x14ac:dyDescent="0.25">
      <c r="A62" t="s">
        <v>162</v>
      </c>
      <c r="B62">
        <v>1.1299999999999999</v>
      </c>
      <c r="C62" t="s">
        <v>103</v>
      </c>
    </row>
    <row r="63" spans="1:3" x14ac:dyDescent="0.25">
      <c r="A63" t="s">
        <v>163</v>
      </c>
      <c r="B63">
        <v>1.1000000000000001</v>
      </c>
      <c r="C63" t="s">
        <v>103</v>
      </c>
    </row>
    <row r="64" spans="1:3" x14ac:dyDescent="0.25">
      <c r="A64" t="s">
        <v>164</v>
      </c>
      <c r="B64">
        <v>1.07</v>
      </c>
      <c r="C64" t="s">
        <v>103</v>
      </c>
    </row>
    <row r="65" spans="1:3" x14ac:dyDescent="0.25">
      <c r="A65" t="s">
        <v>165</v>
      </c>
      <c r="B65">
        <v>3.85</v>
      </c>
      <c r="C65" t="s">
        <v>113</v>
      </c>
    </row>
    <row r="66" spans="1:3" x14ac:dyDescent="0.25">
      <c r="A66" t="s">
        <v>166</v>
      </c>
      <c r="B66">
        <v>0.28999999999999998</v>
      </c>
      <c r="C66" t="s">
        <v>103</v>
      </c>
    </row>
    <row r="67" spans="1:3" x14ac:dyDescent="0.25">
      <c r="A67" t="s">
        <v>167</v>
      </c>
      <c r="B67">
        <v>0.75</v>
      </c>
      <c r="C67" t="s">
        <v>103</v>
      </c>
    </row>
    <row r="68" spans="1:3" x14ac:dyDescent="0.25">
      <c r="A68" t="s">
        <v>168</v>
      </c>
      <c r="B68">
        <v>0.56000000000000005</v>
      </c>
      <c r="C68" t="s">
        <v>103</v>
      </c>
    </row>
    <row r="69" spans="1:3" x14ac:dyDescent="0.25">
      <c r="A69" t="s">
        <v>169</v>
      </c>
      <c r="B69">
        <v>0.86</v>
      </c>
      <c r="C69" t="s">
        <v>103</v>
      </c>
    </row>
    <row r="70" spans="1:3" x14ac:dyDescent="0.25">
      <c r="A70" t="s">
        <v>170</v>
      </c>
      <c r="B70">
        <v>1.55</v>
      </c>
      <c r="C70" t="s">
        <v>103</v>
      </c>
    </row>
    <row r="71" spans="1:3" x14ac:dyDescent="0.25">
      <c r="A71" t="s">
        <v>171</v>
      </c>
      <c r="B71">
        <v>1.08</v>
      </c>
      <c r="C71" t="s">
        <v>103</v>
      </c>
    </row>
    <row r="72" spans="1:3" x14ac:dyDescent="0.25">
      <c r="A72" t="s">
        <v>172</v>
      </c>
      <c r="B72">
        <v>1.75</v>
      </c>
      <c r="C72" t="s">
        <v>103</v>
      </c>
    </row>
    <row r="73" spans="1:3" x14ac:dyDescent="0.25">
      <c r="A73" t="s">
        <v>173</v>
      </c>
      <c r="B73">
        <v>0.1</v>
      </c>
      <c r="C73" t="s">
        <v>103</v>
      </c>
    </row>
    <row r="74" spans="1:3" x14ac:dyDescent="0.25">
      <c r="A74" t="s">
        <v>174</v>
      </c>
      <c r="B74">
        <v>0.99</v>
      </c>
      <c r="C74" t="s">
        <v>103</v>
      </c>
    </row>
    <row r="75" spans="1:3" x14ac:dyDescent="0.25">
      <c r="A75" t="s">
        <v>175</v>
      </c>
      <c r="B75">
        <v>1.3</v>
      </c>
      <c r="C75" t="s">
        <v>103</v>
      </c>
    </row>
    <row r="76" spans="1:3" x14ac:dyDescent="0.25">
      <c r="A76" t="s">
        <v>176</v>
      </c>
      <c r="B76">
        <v>0.15</v>
      </c>
      <c r="C76" t="s">
        <v>103</v>
      </c>
    </row>
    <row r="77" spans="1:3" x14ac:dyDescent="0.25">
      <c r="A77" t="s">
        <v>177</v>
      </c>
      <c r="B77">
        <v>1.1299999999999999</v>
      </c>
      <c r="C77" t="s">
        <v>103</v>
      </c>
    </row>
    <row r="78" spans="1:3" x14ac:dyDescent="0.25">
      <c r="A78" t="s">
        <v>178</v>
      </c>
      <c r="B78">
        <v>1.3</v>
      </c>
      <c r="C78" t="s">
        <v>103</v>
      </c>
    </row>
    <row r="79" spans="1:3" x14ac:dyDescent="0.25">
      <c r="A79" t="s">
        <v>179</v>
      </c>
      <c r="B79">
        <v>0.18</v>
      </c>
      <c r="C79" t="s">
        <v>103</v>
      </c>
    </row>
    <row r="80" spans="1:3" x14ac:dyDescent="0.25">
      <c r="A80" t="s">
        <v>180</v>
      </c>
      <c r="B80">
        <v>0.26</v>
      </c>
      <c r="C80" t="s">
        <v>103</v>
      </c>
    </row>
    <row r="81" spans="1:3" x14ac:dyDescent="0.25">
      <c r="A81" t="s">
        <v>181</v>
      </c>
      <c r="B81">
        <v>0.7</v>
      </c>
      <c r="C81" t="s">
        <v>103</v>
      </c>
    </row>
    <row r="82" spans="1:3" x14ac:dyDescent="0.25">
      <c r="A82" t="s">
        <v>182</v>
      </c>
      <c r="B82">
        <v>0.69</v>
      </c>
      <c r="C82" t="s">
        <v>103</v>
      </c>
    </row>
    <row r="83" spans="1:3" x14ac:dyDescent="0.25">
      <c r="A83" t="s">
        <v>183</v>
      </c>
      <c r="B83">
        <v>0.6</v>
      </c>
      <c r="C83" t="s">
        <v>103</v>
      </c>
    </row>
    <row r="84" spans="1:3" x14ac:dyDescent="0.25">
      <c r="A84" t="s">
        <v>184</v>
      </c>
      <c r="B84">
        <v>0.5</v>
      </c>
      <c r="C84" t="s">
        <v>103</v>
      </c>
    </row>
    <row r="85" spans="1:3" x14ac:dyDescent="0.25">
      <c r="A85" t="s">
        <v>185</v>
      </c>
      <c r="B85">
        <v>0.25</v>
      </c>
      <c r="C85" t="s">
        <v>103</v>
      </c>
    </row>
    <row r="86" spans="1:3" x14ac:dyDescent="0.25">
      <c r="A86" t="s">
        <v>186</v>
      </c>
      <c r="B86">
        <v>1.69</v>
      </c>
      <c r="C86" t="s">
        <v>103</v>
      </c>
    </row>
    <row r="87" spans="1:3" x14ac:dyDescent="0.25">
      <c r="A87" t="s">
        <v>187</v>
      </c>
      <c r="B87">
        <v>0.55000000000000004</v>
      </c>
      <c r="C87" t="s">
        <v>103</v>
      </c>
    </row>
    <row r="88" spans="1:3" x14ac:dyDescent="0.25">
      <c r="A88" t="s">
        <v>188</v>
      </c>
      <c r="B88">
        <v>0.72</v>
      </c>
      <c r="C88" t="s">
        <v>103</v>
      </c>
    </row>
    <row r="89" spans="1:3" x14ac:dyDescent="0.25">
      <c r="A89" t="s">
        <v>189</v>
      </c>
      <c r="B89">
        <v>1.69</v>
      </c>
      <c r="C89" t="s">
        <v>103</v>
      </c>
    </row>
    <row r="90" spans="1:3" x14ac:dyDescent="0.25">
      <c r="A90" t="s">
        <v>190</v>
      </c>
      <c r="B90">
        <v>1.42</v>
      </c>
      <c r="C90" t="s">
        <v>103</v>
      </c>
    </row>
    <row r="91" spans="1:3" x14ac:dyDescent="0.25">
      <c r="A91" t="s">
        <v>191</v>
      </c>
      <c r="B91">
        <v>2.12</v>
      </c>
      <c r="C91" t="s">
        <v>113</v>
      </c>
    </row>
    <row r="92" spans="1:3" x14ac:dyDescent="0.25">
      <c r="A92" t="s">
        <v>192</v>
      </c>
      <c r="B92">
        <v>1.19</v>
      </c>
      <c r="C92" t="s">
        <v>103</v>
      </c>
    </row>
    <row r="93" spans="1:3" x14ac:dyDescent="0.25">
      <c r="A93" t="s">
        <v>193</v>
      </c>
      <c r="B93">
        <v>0.56000000000000005</v>
      </c>
      <c r="C93" t="s">
        <v>103</v>
      </c>
    </row>
    <row r="94" spans="1:3" x14ac:dyDescent="0.25">
      <c r="A94" t="s">
        <v>194</v>
      </c>
      <c r="B94">
        <v>2.5299999999999998</v>
      </c>
      <c r="C94" t="s">
        <v>113</v>
      </c>
    </row>
    <row r="95" spans="1:3" x14ac:dyDescent="0.25">
      <c r="A95" t="s">
        <v>195</v>
      </c>
      <c r="B95">
        <v>0.02</v>
      </c>
      <c r="C95" t="s">
        <v>105</v>
      </c>
    </row>
    <row r="96" spans="1:3" x14ac:dyDescent="0.25">
      <c r="A96" t="s">
        <v>196</v>
      </c>
      <c r="B96">
        <v>0.03</v>
      </c>
      <c r="C96" t="s">
        <v>105</v>
      </c>
    </row>
    <row r="97" spans="1:3" x14ac:dyDescent="0.25">
      <c r="A97" t="s">
        <v>197</v>
      </c>
      <c r="B97">
        <v>0.8</v>
      </c>
      <c r="C97" t="s">
        <v>103</v>
      </c>
    </row>
    <row r="98" spans="1:3" x14ac:dyDescent="0.25">
      <c r="A98" t="s">
        <v>198</v>
      </c>
      <c r="B98">
        <v>2.17</v>
      </c>
      <c r="C98" t="s">
        <v>113</v>
      </c>
    </row>
    <row r="99" spans="1:3" x14ac:dyDescent="0.25">
      <c r="A99" t="s">
        <v>199</v>
      </c>
      <c r="B99">
        <v>0.49</v>
      </c>
      <c r="C99" t="s">
        <v>103</v>
      </c>
    </row>
    <row r="100" spans="1:3" x14ac:dyDescent="0.25">
      <c r="A100" t="s">
        <v>200</v>
      </c>
      <c r="B100">
        <v>0.32</v>
      </c>
      <c r="C100" t="s">
        <v>103</v>
      </c>
    </row>
    <row r="101" spans="1:3" x14ac:dyDescent="0.25">
      <c r="A101" t="s">
        <v>201</v>
      </c>
      <c r="B101">
        <v>0.81</v>
      </c>
      <c r="C101" t="s">
        <v>103</v>
      </c>
    </row>
    <row r="102" spans="1:3" x14ac:dyDescent="0.25">
      <c r="A102" t="s">
        <v>202</v>
      </c>
      <c r="B102">
        <v>1.89</v>
      </c>
      <c r="C102" t="s">
        <v>103</v>
      </c>
    </row>
    <row r="103" spans="1:3" x14ac:dyDescent="0.25">
      <c r="A103" t="s">
        <v>203</v>
      </c>
      <c r="B103">
        <v>0.5</v>
      </c>
      <c r="C103" t="s">
        <v>103</v>
      </c>
    </row>
    <row r="104" spans="1:3" x14ac:dyDescent="0.25">
      <c r="A104" t="s">
        <v>204</v>
      </c>
      <c r="B104">
        <v>1.07</v>
      </c>
      <c r="C104" t="s">
        <v>103</v>
      </c>
    </row>
    <row r="105" spans="1:3" x14ac:dyDescent="0.25">
      <c r="A105" t="s">
        <v>205</v>
      </c>
      <c r="B105">
        <v>0.88</v>
      </c>
      <c r="C105" t="s">
        <v>103</v>
      </c>
    </row>
    <row r="106" spans="1:3" x14ac:dyDescent="0.25">
      <c r="A106" t="s">
        <v>206</v>
      </c>
      <c r="B106">
        <v>0.49</v>
      </c>
      <c r="C106" t="s">
        <v>103</v>
      </c>
    </row>
    <row r="107" spans="1:3" x14ac:dyDescent="0.25">
      <c r="A107" t="s">
        <v>207</v>
      </c>
      <c r="B107">
        <v>1.96</v>
      </c>
      <c r="C107" t="s">
        <v>113</v>
      </c>
    </row>
    <row r="108" spans="1:3" x14ac:dyDescent="0.25">
      <c r="A108" t="s">
        <v>208</v>
      </c>
      <c r="B108">
        <v>0.09</v>
      </c>
      <c r="C108" t="s">
        <v>103</v>
      </c>
    </row>
    <row r="109" spans="1:3" x14ac:dyDescent="0.25">
      <c r="A109" t="s">
        <v>209</v>
      </c>
      <c r="B109">
        <v>0.23</v>
      </c>
      <c r="C109" t="s">
        <v>103</v>
      </c>
    </row>
    <row r="110" spans="1:3" x14ac:dyDescent="0.25">
      <c r="A110" t="s">
        <v>210</v>
      </c>
      <c r="B110">
        <v>0.31</v>
      </c>
      <c r="C110" t="s">
        <v>103</v>
      </c>
    </row>
    <row r="111" spans="1:3" x14ac:dyDescent="0.25">
      <c r="A111" t="s">
        <v>211</v>
      </c>
      <c r="B111">
        <v>1.37</v>
      </c>
      <c r="C111" t="s">
        <v>103</v>
      </c>
    </row>
    <row r="112" spans="1:3" x14ac:dyDescent="0.25">
      <c r="A112" t="s">
        <v>212</v>
      </c>
      <c r="B112">
        <v>1.0900000000000001</v>
      </c>
      <c r="C112" t="s">
        <v>103</v>
      </c>
    </row>
    <row r="113" spans="1:3" x14ac:dyDescent="0.25">
      <c r="A113" t="s">
        <v>213</v>
      </c>
      <c r="B113">
        <v>1.86</v>
      </c>
      <c r="C113" t="s">
        <v>103</v>
      </c>
    </row>
    <row r="114" spans="1:3" x14ac:dyDescent="0.25">
      <c r="A114" t="s">
        <v>214</v>
      </c>
      <c r="B114">
        <v>3.57</v>
      </c>
      <c r="C114" t="s">
        <v>113</v>
      </c>
    </row>
    <row r="115" spans="1:3" x14ac:dyDescent="0.25">
      <c r="A115" t="s">
        <v>215</v>
      </c>
      <c r="B115">
        <v>1.01</v>
      </c>
      <c r="C115" t="s">
        <v>103</v>
      </c>
    </row>
    <row r="116" spans="1:3" x14ac:dyDescent="0.25">
      <c r="A116" t="s">
        <v>216</v>
      </c>
      <c r="B116">
        <v>0.32</v>
      </c>
      <c r="C116" t="s">
        <v>103</v>
      </c>
    </row>
    <row r="117" spans="1:3" x14ac:dyDescent="0.25">
      <c r="A117" t="s">
        <v>217</v>
      </c>
      <c r="B117">
        <v>0.1</v>
      </c>
      <c r="C117" t="s">
        <v>103</v>
      </c>
    </row>
    <row r="118" spans="1:3" x14ac:dyDescent="0.25">
      <c r="A118" t="s">
        <v>218</v>
      </c>
      <c r="B118">
        <v>1.91</v>
      </c>
      <c r="C118" t="s">
        <v>103</v>
      </c>
    </row>
    <row r="119" spans="1:3" x14ac:dyDescent="0.25">
      <c r="A119" t="s">
        <v>219</v>
      </c>
      <c r="B119">
        <v>0.6</v>
      </c>
      <c r="C119" t="s">
        <v>103</v>
      </c>
    </row>
    <row r="120" spans="1:3" x14ac:dyDescent="0.25">
      <c r="A120" t="s">
        <v>220</v>
      </c>
      <c r="B120">
        <v>0.56999999999999995</v>
      </c>
      <c r="C120" t="s">
        <v>103</v>
      </c>
    </row>
    <row r="121" spans="1:3" x14ac:dyDescent="0.25">
      <c r="A121" t="s">
        <v>221</v>
      </c>
      <c r="B121">
        <v>0.36</v>
      </c>
      <c r="C121" t="s">
        <v>103</v>
      </c>
    </row>
    <row r="122" spans="1:3" x14ac:dyDescent="0.25">
      <c r="A122" t="s">
        <v>222</v>
      </c>
      <c r="B122">
        <v>0.78</v>
      </c>
      <c r="C122" t="s">
        <v>103</v>
      </c>
    </row>
    <row r="123" spans="1:3" x14ac:dyDescent="0.25">
      <c r="A123" t="s">
        <v>223</v>
      </c>
      <c r="B123">
        <v>1.37</v>
      </c>
      <c r="C123" t="s">
        <v>103</v>
      </c>
    </row>
    <row r="124" spans="1:3" x14ac:dyDescent="0.25">
      <c r="A124" t="s">
        <v>224</v>
      </c>
      <c r="B124">
        <v>1.51</v>
      </c>
      <c r="C124" t="s">
        <v>103</v>
      </c>
    </row>
    <row r="125" spans="1:3" x14ac:dyDescent="0.25">
      <c r="A125" t="s">
        <v>225</v>
      </c>
      <c r="B125">
        <v>1.1499999999999999</v>
      </c>
      <c r="C125" t="s">
        <v>103</v>
      </c>
    </row>
    <row r="126" spans="1:3" x14ac:dyDescent="0.25">
      <c r="A126" t="s">
        <v>226</v>
      </c>
      <c r="B126">
        <v>0.53</v>
      </c>
      <c r="C126" t="s">
        <v>103</v>
      </c>
    </row>
    <row r="127" spans="1:3" x14ac:dyDescent="0.25">
      <c r="A127" t="s">
        <v>227</v>
      </c>
      <c r="B127">
        <v>0.87</v>
      </c>
      <c r="C127" t="s">
        <v>103</v>
      </c>
    </row>
    <row r="128" spans="1:3" x14ac:dyDescent="0.25">
      <c r="A128" t="s">
        <v>228</v>
      </c>
      <c r="B128">
        <v>0.43</v>
      </c>
      <c r="C128" t="s">
        <v>103</v>
      </c>
    </row>
    <row r="129" spans="1:3" x14ac:dyDescent="0.25">
      <c r="A129" t="s">
        <v>229</v>
      </c>
      <c r="B129">
        <v>0.79</v>
      </c>
      <c r="C129" t="s">
        <v>103</v>
      </c>
    </row>
    <row r="130" spans="1:3" x14ac:dyDescent="0.25">
      <c r="A130" t="s">
        <v>230</v>
      </c>
      <c r="B130">
        <v>0.31</v>
      </c>
      <c r="C130" t="s">
        <v>103</v>
      </c>
    </row>
    <row r="131" spans="1:3" x14ac:dyDescent="0.25">
      <c r="A131" t="s">
        <v>231</v>
      </c>
      <c r="B131">
        <v>0.62</v>
      </c>
      <c r="C131" t="s">
        <v>103</v>
      </c>
    </row>
    <row r="132" spans="1:3" x14ac:dyDescent="0.25">
      <c r="A132" t="s">
        <v>232</v>
      </c>
      <c r="B132">
        <v>0.64</v>
      </c>
      <c r="C132" t="s">
        <v>103</v>
      </c>
    </row>
    <row r="133" spans="1:3" x14ac:dyDescent="0.25">
      <c r="A133" t="s">
        <v>233</v>
      </c>
      <c r="B133">
        <v>0.95</v>
      </c>
      <c r="C133" t="s">
        <v>103</v>
      </c>
    </row>
    <row r="134" spans="1:3" x14ac:dyDescent="0.25">
      <c r="A134" t="s">
        <v>234</v>
      </c>
      <c r="B134">
        <v>1.1000000000000001</v>
      </c>
      <c r="C134" t="s">
        <v>103</v>
      </c>
    </row>
    <row r="135" spans="1:3" x14ac:dyDescent="0.25">
      <c r="A135" t="s">
        <v>235</v>
      </c>
      <c r="B135">
        <v>0.46</v>
      </c>
      <c r="C135" t="s">
        <v>103</v>
      </c>
    </row>
    <row r="136" spans="1:3" x14ac:dyDescent="0.25">
      <c r="A136" t="s">
        <v>236</v>
      </c>
      <c r="B136">
        <v>0.26</v>
      </c>
      <c r="C136" t="s">
        <v>103</v>
      </c>
    </row>
    <row r="137" spans="1:3" x14ac:dyDescent="0.25">
      <c r="A137" t="s">
        <v>237</v>
      </c>
      <c r="B137">
        <v>0.49</v>
      </c>
      <c r="C137" t="s">
        <v>103</v>
      </c>
    </row>
    <row r="138" spans="1:3" x14ac:dyDescent="0.25">
      <c r="A138" t="s">
        <v>238</v>
      </c>
      <c r="B138">
        <v>0.13</v>
      </c>
      <c r="C138" t="s">
        <v>103</v>
      </c>
    </row>
    <row r="139" spans="1:3" x14ac:dyDescent="0.25">
      <c r="A139" t="s">
        <v>239</v>
      </c>
      <c r="B139">
        <v>0.59</v>
      </c>
      <c r="C139" t="s">
        <v>103</v>
      </c>
    </row>
    <row r="140" spans="1:3" x14ac:dyDescent="0.25">
      <c r="A140" t="s">
        <v>240</v>
      </c>
      <c r="B140">
        <v>1.77</v>
      </c>
      <c r="C140" t="s">
        <v>103</v>
      </c>
    </row>
    <row r="141" spans="1:3" x14ac:dyDescent="0.25">
      <c r="A141" t="s">
        <v>241</v>
      </c>
      <c r="B141">
        <v>0.34</v>
      </c>
      <c r="C141" t="s">
        <v>103</v>
      </c>
    </row>
    <row r="142" spans="1:3" x14ac:dyDescent="0.25">
      <c r="A142" t="s">
        <v>242</v>
      </c>
      <c r="B142">
        <v>0.08</v>
      </c>
      <c r="C142" t="s">
        <v>105</v>
      </c>
    </row>
    <row r="143" spans="1:3" x14ac:dyDescent="0.25">
      <c r="A143" t="s">
        <v>243</v>
      </c>
      <c r="B143">
        <v>0.81</v>
      </c>
      <c r="C143" t="s">
        <v>103</v>
      </c>
    </row>
    <row r="144" spans="1:3" x14ac:dyDescent="0.25">
      <c r="A144" t="s">
        <v>244</v>
      </c>
      <c r="B144">
        <v>1.1499999999999999</v>
      </c>
      <c r="C144" t="s">
        <v>103</v>
      </c>
    </row>
    <row r="145" spans="1:3" x14ac:dyDescent="0.25">
      <c r="A145" t="s">
        <v>245</v>
      </c>
      <c r="B145">
        <v>0.64</v>
      </c>
      <c r="C145" t="s">
        <v>103</v>
      </c>
    </row>
    <row r="146" spans="1:3" x14ac:dyDescent="0.25">
      <c r="A146" t="s">
        <v>246</v>
      </c>
      <c r="B146">
        <v>2.19</v>
      </c>
      <c r="C146" t="s">
        <v>113</v>
      </c>
    </row>
    <row r="147" spans="1:3" x14ac:dyDescent="0.25">
      <c r="A147" t="s">
        <v>247</v>
      </c>
      <c r="B147">
        <v>0.2</v>
      </c>
      <c r="C147" t="s">
        <v>103</v>
      </c>
    </row>
    <row r="148" spans="1:3" x14ac:dyDescent="0.25">
      <c r="A148" t="s">
        <v>248</v>
      </c>
      <c r="B148">
        <v>2.75</v>
      </c>
      <c r="C148" t="s">
        <v>113</v>
      </c>
    </row>
    <row r="149" spans="1:3" x14ac:dyDescent="0.25">
      <c r="A149" t="s">
        <v>249</v>
      </c>
      <c r="B149">
        <v>0.4</v>
      </c>
      <c r="C149" t="s">
        <v>103</v>
      </c>
    </row>
    <row r="150" spans="1:3" x14ac:dyDescent="0.25">
      <c r="A150" t="s">
        <v>250</v>
      </c>
      <c r="B150">
        <v>0.96</v>
      </c>
      <c r="C150" t="s">
        <v>103</v>
      </c>
    </row>
    <row r="151" spans="1:3" x14ac:dyDescent="0.25">
      <c r="A151" t="s">
        <v>251</v>
      </c>
      <c r="B151">
        <v>0.53</v>
      </c>
      <c r="C151" t="s">
        <v>103</v>
      </c>
    </row>
    <row r="152" spans="1:3" x14ac:dyDescent="0.25">
      <c r="A152" t="s">
        <v>252</v>
      </c>
      <c r="B152">
        <v>0.54</v>
      </c>
      <c r="C152" t="s">
        <v>103</v>
      </c>
    </row>
    <row r="153" spans="1:3" x14ac:dyDescent="0.25">
      <c r="A153" t="s">
        <v>253</v>
      </c>
      <c r="B153">
        <v>0.56999999999999995</v>
      </c>
      <c r="C153" t="s">
        <v>103</v>
      </c>
    </row>
    <row r="154" spans="1:3" x14ac:dyDescent="0.25">
      <c r="A154" t="s">
        <v>254</v>
      </c>
      <c r="B154">
        <v>0.61</v>
      </c>
      <c r="C154" t="s">
        <v>103</v>
      </c>
    </row>
    <row r="155" spans="1:3" x14ac:dyDescent="0.25">
      <c r="A155" t="s">
        <v>255</v>
      </c>
      <c r="B155">
        <v>1.8</v>
      </c>
      <c r="C155" t="s">
        <v>103</v>
      </c>
    </row>
    <row r="156" spans="1:3" x14ac:dyDescent="0.25">
      <c r="A156" t="s">
        <v>256</v>
      </c>
      <c r="B156">
        <v>1.86</v>
      </c>
      <c r="C156" t="s">
        <v>103</v>
      </c>
    </row>
    <row r="157" spans="1:3" x14ac:dyDescent="0.25">
      <c r="A157" t="s">
        <v>257</v>
      </c>
      <c r="B157">
        <v>0.61</v>
      </c>
      <c r="C157" t="s">
        <v>103</v>
      </c>
    </row>
    <row r="158" spans="1:3" x14ac:dyDescent="0.25">
      <c r="A158" t="s">
        <v>258</v>
      </c>
      <c r="B158">
        <v>0.33</v>
      </c>
      <c r="C158" t="s">
        <v>103</v>
      </c>
    </row>
    <row r="159" spans="1:3" x14ac:dyDescent="0.25">
      <c r="A159" t="s">
        <v>259</v>
      </c>
      <c r="B159">
        <v>1.44</v>
      </c>
      <c r="C159" t="s">
        <v>103</v>
      </c>
    </row>
    <row r="160" spans="1:3" x14ac:dyDescent="0.25">
      <c r="A160" t="s">
        <v>260</v>
      </c>
      <c r="B160">
        <v>1.31</v>
      </c>
      <c r="C160" t="s">
        <v>103</v>
      </c>
    </row>
    <row r="161" spans="1:3" x14ac:dyDescent="0.25">
      <c r="A161" t="s">
        <v>261</v>
      </c>
      <c r="B161">
        <v>0.59</v>
      </c>
      <c r="C161" t="s">
        <v>103</v>
      </c>
    </row>
    <row r="162" spans="1:3" x14ac:dyDescent="0.25">
      <c r="A162" t="s">
        <v>262</v>
      </c>
      <c r="B162">
        <v>0.11</v>
      </c>
      <c r="C162" t="s">
        <v>103</v>
      </c>
    </row>
    <row r="163" spans="1:3" x14ac:dyDescent="0.25">
      <c r="A163" t="s">
        <v>263</v>
      </c>
      <c r="B163">
        <v>0.84</v>
      </c>
      <c r="C163" t="s">
        <v>103</v>
      </c>
    </row>
    <row r="164" spans="1:3" x14ac:dyDescent="0.25">
      <c r="A164" t="s">
        <v>264</v>
      </c>
      <c r="B164">
        <v>1.1499999999999999</v>
      </c>
      <c r="C164" t="s">
        <v>103</v>
      </c>
    </row>
    <row r="165" spans="1:3" x14ac:dyDescent="0.25">
      <c r="A165" t="s">
        <v>265</v>
      </c>
      <c r="B165">
        <v>0.9</v>
      </c>
      <c r="C165" t="s">
        <v>103</v>
      </c>
    </row>
    <row r="166" spans="1:3" x14ac:dyDescent="0.25">
      <c r="A166" t="s">
        <v>266</v>
      </c>
      <c r="B166">
        <v>0.09</v>
      </c>
      <c r="C166" t="s">
        <v>103</v>
      </c>
    </row>
    <row r="167" spans="1:3" x14ac:dyDescent="0.25">
      <c r="A167" t="s">
        <v>267</v>
      </c>
      <c r="B167">
        <v>1.1100000000000001</v>
      </c>
      <c r="C167" t="s">
        <v>103</v>
      </c>
    </row>
    <row r="168" spans="1:3" x14ac:dyDescent="0.25">
      <c r="A168" t="s">
        <v>268</v>
      </c>
      <c r="B168">
        <v>1.04</v>
      </c>
      <c r="C168" t="s">
        <v>103</v>
      </c>
    </row>
    <row r="169" spans="1:3" x14ac:dyDescent="0.25">
      <c r="A169" t="s">
        <v>269</v>
      </c>
      <c r="B169">
        <v>1.3</v>
      </c>
      <c r="C169" t="s">
        <v>103</v>
      </c>
    </row>
    <row r="170" spans="1:3" x14ac:dyDescent="0.25">
      <c r="A170" t="s">
        <v>270</v>
      </c>
      <c r="B170">
        <v>1.1200000000000001</v>
      </c>
      <c r="C170" t="s">
        <v>103</v>
      </c>
    </row>
    <row r="171" spans="1:3" x14ac:dyDescent="0.25">
      <c r="A171" t="s">
        <v>271</v>
      </c>
      <c r="B171">
        <v>3.75</v>
      </c>
      <c r="C171" t="s">
        <v>113</v>
      </c>
    </row>
    <row r="172" spans="1:3" x14ac:dyDescent="0.25">
      <c r="A172" t="s">
        <v>272</v>
      </c>
      <c r="B172">
        <v>1.58</v>
      </c>
      <c r="C172" t="s">
        <v>103</v>
      </c>
    </row>
    <row r="173" spans="1:3" x14ac:dyDescent="0.25">
      <c r="A173" t="s">
        <v>273</v>
      </c>
      <c r="B173">
        <v>1.01</v>
      </c>
      <c r="C173" t="s">
        <v>103</v>
      </c>
    </row>
    <row r="174" spans="1:3" x14ac:dyDescent="0.25">
      <c r="A174" t="s">
        <v>274</v>
      </c>
      <c r="B174">
        <v>1.32</v>
      </c>
      <c r="C174" t="s">
        <v>103</v>
      </c>
    </row>
    <row r="175" spans="1:3" x14ac:dyDescent="0.25">
      <c r="A175" t="s">
        <v>275</v>
      </c>
      <c r="B175">
        <v>0.44</v>
      </c>
      <c r="C175" t="s">
        <v>103</v>
      </c>
    </row>
    <row r="176" spans="1:3" x14ac:dyDescent="0.25">
      <c r="A176" t="s">
        <v>276</v>
      </c>
      <c r="B176">
        <v>1.28</v>
      </c>
      <c r="C176" t="s">
        <v>103</v>
      </c>
    </row>
    <row r="177" spans="1:3" x14ac:dyDescent="0.25">
      <c r="A177" t="s">
        <v>277</v>
      </c>
      <c r="B177">
        <v>0.34</v>
      </c>
      <c r="C177" t="s">
        <v>103</v>
      </c>
    </row>
    <row r="178" spans="1:3" x14ac:dyDescent="0.25">
      <c r="A178" t="s">
        <v>278</v>
      </c>
      <c r="B178">
        <v>1.3</v>
      </c>
      <c r="C178" t="s">
        <v>103</v>
      </c>
    </row>
    <row r="179" spans="1:3" x14ac:dyDescent="0.25">
      <c r="A179" t="s">
        <v>279</v>
      </c>
      <c r="B179">
        <v>1.57</v>
      </c>
      <c r="C179" t="s">
        <v>103</v>
      </c>
    </row>
    <row r="180" spans="1:3" x14ac:dyDescent="0.25">
      <c r="A180" t="s">
        <v>280</v>
      </c>
      <c r="B180">
        <v>1.57</v>
      </c>
      <c r="C180" t="s">
        <v>103</v>
      </c>
    </row>
    <row r="181" spans="1:3" x14ac:dyDescent="0.25">
      <c r="A181" t="s">
        <v>281</v>
      </c>
      <c r="B181">
        <v>0.14000000000000001</v>
      </c>
      <c r="C181" t="s">
        <v>103</v>
      </c>
    </row>
    <row r="182" spans="1:3" x14ac:dyDescent="0.25">
      <c r="A182" t="s">
        <v>282</v>
      </c>
      <c r="B182">
        <v>0.6</v>
      </c>
      <c r="C182" t="s">
        <v>103</v>
      </c>
    </row>
    <row r="183" spans="1:3" x14ac:dyDescent="0.25">
      <c r="A183" t="s">
        <v>283</v>
      </c>
      <c r="B183">
        <v>1.37</v>
      </c>
      <c r="C183" t="s">
        <v>103</v>
      </c>
    </row>
    <row r="184" spans="1:3" x14ac:dyDescent="0.25">
      <c r="A184" t="s">
        <v>284</v>
      </c>
      <c r="B184">
        <v>1.07</v>
      </c>
      <c r="C184" t="s">
        <v>103</v>
      </c>
    </row>
    <row r="185" spans="1:3" x14ac:dyDescent="0.25">
      <c r="A185" t="s">
        <v>285</v>
      </c>
      <c r="B185">
        <v>0.78</v>
      </c>
      <c r="C185" t="s">
        <v>103</v>
      </c>
    </row>
    <row r="186" spans="1:3" x14ac:dyDescent="0.25">
      <c r="A186" t="s">
        <v>286</v>
      </c>
      <c r="B186">
        <v>0.67</v>
      </c>
      <c r="C186" t="s">
        <v>103</v>
      </c>
    </row>
    <row r="187" spans="1:3" x14ac:dyDescent="0.25">
      <c r="A187" t="s">
        <v>287</v>
      </c>
      <c r="B187">
        <v>1.24</v>
      </c>
      <c r="C187" t="s">
        <v>103</v>
      </c>
    </row>
    <row r="188" spans="1:3" x14ac:dyDescent="0.25">
      <c r="A188" t="s">
        <v>288</v>
      </c>
      <c r="B188">
        <v>1.34</v>
      </c>
      <c r="C188" t="s">
        <v>103</v>
      </c>
    </row>
    <row r="189" spans="1:3" x14ac:dyDescent="0.25">
      <c r="A189" t="s">
        <v>289</v>
      </c>
      <c r="B189">
        <v>1.24</v>
      </c>
      <c r="C189" t="s">
        <v>103</v>
      </c>
    </row>
    <row r="190" spans="1:3" x14ac:dyDescent="0.25">
      <c r="A190" t="s">
        <v>290</v>
      </c>
      <c r="B190">
        <v>0.25</v>
      </c>
      <c r="C190" t="s">
        <v>103</v>
      </c>
    </row>
    <row r="191" spans="1:3" x14ac:dyDescent="0.25">
      <c r="A191" t="s">
        <v>291</v>
      </c>
      <c r="B191">
        <v>0.02</v>
      </c>
      <c r="C191" t="s">
        <v>105</v>
      </c>
    </row>
    <row r="192" spans="1:3" x14ac:dyDescent="0.25">
      <c r="A192" t="s">
        <v>292</v>
      </c>
      <c r="B192">
        <v>0.28999999999999998</v>
      </c>
      <c r="C192" t="s">
        <v>103</v>
      </c>
    </row>
    <row r="193" spans="1:3" x14ac:dyDescent="0.25">
      <c r="A193" t="s">
        <v>293</v>
      </c>
      <c r="B193">
        <v>0.83</v>
      </c>
      <c r="C193" t="s">
        <v>103</v>
      </c>
    </row>
    <row r="194" spans="1:3" x14ac:dyDescent="0.25">
      <c r="A194" t="s">
        <v>294</v>
      </c>
      <c r="B194">
        <v>1.19</v>
      </c>
      <c r="C194" t="s">
        <v>103</v>
      </c>
    </row>
    <row r="195" spans="1:3" x14ac:dyDescent="0.25">
      <c r="A195" t="s">
        <v>295</v>
      </c>
      <c r="B195">
        <v>0.56000000000000005</v>
      </c>
      <c r="C195" t="s">
        <v>103</v>
      </c>
    </row>
    <row r="196" spans="1:3" x14ac:dyDescent="0.25">
      <c r="A196" t="s">
        <v>296</v>
      </c>
      <c r="B196">
        <v>1.06</v>
      </c>
      <c r="C196" t="s">
        <v>103</v>
      </c>
    </row>
    <row r="197" spans="1:3" x14ac:dyDescent="0.25">
      <c r="A197" t="s">
        <v>297</v>
      </c>
      <c r="B197">
        <v>0.71</v>
      </c>
      <c r="C197" t="s">
        <v>103</v>
      </c>
    </row>
    <row r="198" spans="1:3" x14ac:dyDescent="0.25">
      <c r="A198" t="s">
        <v>298</v>
      </c>
      <c r="B198">
        <v>1.73</v>
      </c>
      <c r="C198" t="s">
        <v>103</v>
      </c>
    </row>
    <row r="199" spans="1:3" x14ac:dyDescent="0.25">
      <c r="A199" t="s">
        <v>299</v>
      </c>
      <c r="B199">
        <v>0.75</v>
      </c>
      <c r="C199" t="s">
        <v>103</v>
      </c>
    </row>
    <row r="200" spans="1:3" x14ac:dyDescent="0.25">
      <c r="A200" t="s">
        <v>300</v>
      </c>
      <c r="B200">
        <v>1.22</v>
      </c>
      <c r="C200" t="s">
        <v>103</v>
      </c>
    </row>
    <row r="201" spans="1:3" x14ac:dyDescent="0.25">
      <c r="A201" t="s">
        <v>301</v>
      </c>
      <c r="B201">
        <v>1.1599999999999999</v>
      </c>
      <c r="C201" t="s">
        <v>103</v>
      </c>
    </row>
    <row r="202" spans="1:3" x14ac:dyDescent="0.25">
      <c r="A202" t="s">
        <v>302</v>
      </c>
      <c r="B202">
        <v>1.7</v>
      </c>
      <c r="C202" t="s">
        <v>103</v>
      </c>
    </row>
    <row r="203" spans="1:3" x14ac:dyDescent="0.25">
      <c r="A203" t="s">
        <v>303</v>
      </c>
      <c r="B203">
        <v>0.48</v>
      </c>
      <c r="C203" t="s">
        <v>103</v>
      </c>
    </row>
    <row r="204" spans="1:3" x14ac:dyDescent="0.25">
      <c r="A204" t="s">
        <v>304</v>
      </c>
      <c r="B204">
        <v>0.96</v>
      </c>
      <c r="C204" t="s">
        <v>103</v>
      </c>
    </row>
    <row r="205" spans="1:3" x14ac:dyDescent="0.25">
      <c r="A205" t="s">
        <v>305</v>
      </c>
      <c r="B205">
        <v>1.26</v>
      </c>
      <c r="C205" t="s">
        <v>103</v>
      </c>
    </row>
    <row r="206" spans="1:3" x14ac:dyDescent="0.25">
      <c r="A206" t="s">
        <v>306</v>
      </c>
      <c r="B206">
        <v>2.38</v>
      </c>
      <c r="C206" t="s">
        <v>113</v>
      </c>
    </row>
    <row r="207" spans="1:3" x14ac:dyDescent="0.25">
      <c r="A207" t="s">
        <v>307</v>
      </c>
      <c r="B207">
        <v>1.06</v>
      </c>
      <c r="C207" t="s">
        <v>103</v>
      </c>
    </row>
    <row r="208" spans="1:3" x14ac:dyDescent="0.25">
      <c r="A208" t="s">
        <v>308</v>
      </c>
      <c r="B208">
        <v>0.55000000000000004</v>
      </c>
      <c r="C208" t="s">
        <v>103</v>
      </c>
    </row>
    <row r="209" spans="1:3" x14ac:dyDescent="0.25">
      <c r="A209" t="s">
        <v>309</v>
      </c>
      <c r="B209">
        <v>1.0900000000000001</v>
      </c>
      <c r="C209" t="s">
        <v>103</v>
      </c>
    </row>
    <row r="210" spans="1:3" x14ac:dyDescent="0.25">
      <c r="A210" t="s">
        <v>310</v>
      </c>
      <c r="B210">
        <v>0.52</v>
      </c>
      <c r="C210" t="s">
        <v>103</v>
      </c>
    </row>
    <row r="211" spans="1:3" x14ac:dyDescent="0.25">
      <c r="A211" t="s">
        <v>311</v>
      </c>
      <c r="B211">
        <v>0.67</v>
      </c>
      <c r="C211" t="s">
        <v>103</v>
      </c>
    </row>
    <row r="212" spans="1:3" x14ac:dyDescent="0.25">
      <c r="A212" t="s">
        <v>312</v>
      </c>
      <c r="B212">
        <v>0.57999999999999996</v>
      </c>
      <c r="C212" t="s">
        <v>103</v>
      </c>
    </row>
    <row r="213" spans="1:3" x14ac:dyDescent="0.25">
      <c r="A213" t="s">
        <v>313</v>
      </c>
      <c r="B213">
        <v>0.36</v>
      </c>
      <c r="C213" t="s">
        <v>103</v>
      </c>
    </row>
    <row r="214" spans="1:3" x14ac:dyDescent="0.25">
      <c r="A214" t="s">
        <v>314</v>
      </c>
      <c r="B214">
        <v>0.15</v>
      </c>
      <c r="C214" t="s">
        <v>103</v>
      </c>
    </row>
    <row r="215" spans="1:3" x14ac:dyDescent="0.25">
      <c r="A215" t="s">
        <v>315</v>
      </c>
      <c r="B215">
        <v>0.75</v>
      </c>
      <c r="C215" t="s">
        <v>103</v>
      </c>
    </row>
    <row r="216" spans="1:3" x14ac:dyDescent="0.25">
      <c r="A216" t="s">
        <v>316</v>
      </c>
      <c r="B216">
        <v>0.46</v>
      </c>
      <c r="C216" t="s">
        <v>103</v>
      </c>
    </row>
    <row r="217" spans="1:3" x14ac:dyDescent="0.25">
      <c r="A217" t="s">
        <v>317</v>
      </c>
      <c r="B217">
        <v>0.19</v>
      </c>
      <c r="C217" t="s">
        <v>103</v>
      </c>
    </row>
    <row r="218" spans="1:3" x14ac:dyDescent="0.25">
      <c r="A218" t="s">
        <v>318</v>
      </c>
      <c r="B218">
        <v>0.48</v>
      </c>
      <c r="C218" t="s">
        <v>103</v>
      </c>
    </row>
    <row r="219" spans="1:3" x14ac:dyDescent="0.25">
      <c r="A219" t="s">
        <v>319</v>
      </c>
      <c r="B219">
        <v>3.21</v>
      </c>
      <c r="C219" t="s">
        <v>113</v>
      </c>
    </row>
    <row r="220" spans="1:3" x14ac:dyDescent="0.25">
      <c r="A220" t="s">
        <v>320</v>
      </c>
      <c r="B220">
        <v>0.02</v>
      </c>
      <c r="C220" t="s">
        <v>105</v>
      </c>
    </row>
    <row r="221" spans="1:3" x14ac:dyDescent="0.25">
      <c r="A221" t="s">
        <v>321</v>
      </c>
      <c r="B221">
        <v>0.21</v>
      </c>
      <c r="C221" t="s">
        <v>103</v>
      </c>
    </row>
    <row r="222" spans="1:3" x14ac:dyDescent="0.25">
      <c r="A222" t="s">
        <v>322</v>
      </c>
      <c r="B222">
        <v>0.16</v>
      </c>
      <c r="C222" t="s">
        <v>103</v>
      </c>
    </row>
    <row r="223" spans="1:3" x14ac:dyDescent="0.25">
      <c r="A223" t="s">
        <v>323</v>
      </c>
      <c r="B223">
        <v>1.02</v>
      </c>
      <c r="C223" t="s">
        <v>103</v>
      </c>
    </row>
    <row r="224" spans="1:3" x14ac:dyDescent="0.25">
      <c r="A224" t="s">
        <v>324</v>
      </c>
      <c r="B224">
        <v>1.22</v>
      </c>
      <c r="C224" t="s">
        <v>103</v>
      </c>
    </row>
    <row r="225" spans="1:3" x14ac:dyDescent="0.25">
      <c r="A225" t="s">
        <v>325</v>
      </c>
      <c r="B225">
        <v>0.04</v>
      </c>
      <c r="C225" t="s">
        <v>105</v>
      </c>
    </row>
    <row r="226" spans="1:3" x14ac:dyDescent="0.25">
      <c r="A226" t="s">
        <v>326</v>
      </c>
      <c r="B226">
        <v>1.99</v>
      </c>
      <c r="C226" t="s">
        <v>113</v>
      </c>
    </row>
    <row r="227" spans="1:3" x14ac:dyDescent="0.25">
      <c r="A227" t="s">
        <v>327</v>
      </c>
      <c r="B227">
        <v>0.5</v>
      </c>
      <c r="C227" t="s">
        <v>103</v>
      </c>
    </row>
    <row r="228" spans="1:3" x14ac:dyDescent="0.25">
      <c r="A228" t="s">
        <v>328</v>
      </c>
      <c r="B228">
        <v>1.1000000000000001</v>
      </c>
      <c r="C228" t="s">
        <v>103</v>
      </c>
    </row>
    <row r="229" spans="1:3" x14ac:dyDescent="0.25">
      <c r="A229" t="s">
        <v>329</v>
      </c>
      <c r="B229">
        <v>0.87</v>
      </c>
      <c r="C229" t="s">
        <v>103</v>
      </c>
    </row>
    <row r="230" spans="1:3" x14ac:dyDescent="0.25">
      <c r="A230" t="s">
        <v>330</v>
      </c>
      <c r="B230">
        <v>0.34</v>
      </c>
      <c r="C230" t="s">
        <v>103</v>
      </c>
    </row>
    <row r="231" spans="1:3" x14ac:dyDescent="0.25">
      <c r="A231" t="s">
        <v>331</v>
      </c>
      <c r="B231">
        <v>0.39</v>
      </c>
      <c r="C231" t="s">
        <v>103</v>
      </c>
    </row>
    <row r="232" spans="1:3" x14ac:dyDescent="0.25">
      <c r="A232" t="s">
        <v>332</v>
      </c>
      <c r="B232">
        <v>1.69</v>
      </c>
      <c r="C232" t="s">
        <v>103</v>
      </c>
    </row>
    <row r="233" spans="1:3" x14ac:dyDescent="0.25">
      <c r="A233" t="s">
        <v>333</v>
      </c>
      <c r="B233">
        <v>0.35</v>
      </c>
      <c r="C233" t="s">
        <v>103</v>
      </c>
    </row>
    <row r="234" spans="1:3" x14ac:dyDescent="0.25">
      <c r="A234" t="s">
        <v>334</v>
      </c>
      <c r="B234">
        <v>2.1</v>
      </c>
      <c r="C234" t="s">
        <v>113</v>
      </c>
    </row>
    <row r="235" spans="1:3" x14ac:dyDescent="0.25">
      <c r="A235" t="s">
        <v>335</v>
      </c>
      <c r="B235">
        <v>0.81</v>
      </c>
      <c r="C235" t="s">
        <v>103</v>
      </c>
    </row>
    <row r="236" spans="1:3" x14ac:dyDescent="0.25">
      <c r="A236" t="s">
        <v>336</v>
      </c>
      <c r="B236">
        <v>1.39</v>
      </c>
      <c r="C236" t="s">
        <v>103</v>
      </c>
    </row>
    <row r="237" spans="1:3" x14ac:dyDescent="0.25">
      <c r="A237" t="s">
        <v>337</v>
      </c>
      <c r="B237">
        <v>0.16</v>
      </c>
      <c r="C237" t="s">
        <v>103</v>
      </c>
    </row>
    <row r="238" spans="1:3" x14ac:dyDescent="0.25">
      <c r="A238" t="s">
        <v>338</v>
      </c>
      <c r="B238">
        <v>0.56000000000000005</v>
      </c>
      <c r="C238" t="s">
        <v>103</v>
      </c>
    </row>
    <row r="239" spans="1:3" x14ac:dyDescent="0.25">
      <c r="A239" t="s">
        <v>339</v>
      </c>
      <c r="B239">
        <v>0.23</v>
      </c>
      <c r="C239" t="s">
        <v>103</v>
      </c>
    </row>
    <row r="240" spans="1:3" x14ac:dyDescent="0.25">
      <c r="A240" t="s">
        <v>340</v>
      </c>
      <c r="B240">
        <v>0.7</v>
      </c>
      <c r="C240" t="s">
        <v>103</v>
      </c>
    </row>
    <row r="241" spans="1:3" x14ac:dyDescent="0.25">
      <c r="A241" t="s">
        <v>341</v>
      </c>
      <c r="B241">
        <v>0.82</v>
      </c>
      <c r="C241" t="s">
        <v>103</v>
      </c>
    </row>
    <row r="242" spans="1:3" x14ac:dyDescent="0.25">
      <c r="A242" t="s">
        <v>342</v>
      </c>
      <c r="B242">
        <v>0.16</v>
      </c>
      <c r="C242" t="s">
        <v>103</v>
      </c>
    </row>
    <row r="243" spans="1:3" x14ac:dyDescent="0.25">
      <c r="A243" t="s">
        <v>343</v>
      </c>
      <c r="B243">
        <v>0.42</v>
      </c>
      <c r="C243" t="s">
        <v>103</v>
      </c>
    </row>
    <row r="244" spans="1:3" x14ac:dyDescent="0.25">
      <c r="A244" t="s">
        <v>344</v>
      </c>
      <c r="B244">
        <v>1.05</v>
      </c>
      <c r="C244" t="s">
        <v>103</v>
      </c>
    </row>
    <row r="245" spans="1:3" x14ac:dyDescent="0.25">
      <c r="A245" t="s">
        <v>345</v>
      </c>
      <c r="B245">
        <v>2.17</v>
      </c>
      <c r="C245" t="s">
        <v>113</v>
      </c>
    </row>
    <row r="246" spans="1:3" x14ac:dyDescent="0.25">
      <c r="A246" t="s">
        <v>346</v>
      </c>
      <c r="B246">
        <v>2.31</v>
      </c>
      <c r="C246" t="s">
        <v>113</v>
      </c>
    </row>
    <row r="247" spans="1:3" x14ac:dyDescent="0.25">
      <c r="A247" t="s">
        <v>347</v>
      </c>
      <c r="B247">
        <v>1.27</v>
      </c>
      <c r="C247" t="s">
        <v>103</v>
      </c>
    </row>
    <row r="248" spans="1:3" x14ac:dyDescent="0.25">
      <c r="A248" t="s">
        <v>348</v>
      </c>
      <c r="B248">
        <v>1.51</v>
      </c>
      <c r="C248" t="s">
        <v>103</v>
      </c>
    </row>
    <row r="249" spans="1:3" x14ac:dyDescent="0.25">
      <c r="A249" t="s">
        <v>349</v>
      </c>
      <c r="B249">
        <v>1.88</v>
      </c>
      <c r="C249" t="s">
        <v>103</v>
      </c>
    </row>
    <row r="250" spans="1:3" x14ac:dyDescent="0.25">
      <c r="A250" t="s">
        <v>350</v>
      </c>
      <c r="B250">
        <v>1.39</v>
      </c>
      <c r="C250" t="s">
        <v>103</v>
      </c>
    </row>
    <row r="251" spans="1:3" x14ac:dyDescent="0.25">
      <c r="A251" t="s">
        <v>351</v>
      </c>
      <c r="B251">
        <v>0.84</v>
      </c>
      <c r="C251" t="s">
        <v>103</v>
      </c>
    </row>
    <row r="252" spans="1:3" x14ac:dyDescent="0.25">
      <c r="A252" t="s">
        <v>352</v>
      </c>
      <c r="B252">
        <v>1.73</v>
      </c>
      <c r="C252" t="s">
        <v>103</v>
      </c>
    </row>
    <row r="253" spans="1:3" x14ac:dyDescent="0.25">
      <c r="A253" t="s">
        <v>353</v>
      </c>
      <c r="B253">
        <v>0.79</v>
      </c>
      <c r="C253" t="s">
        <v>103</v>
      </c>
    </row>
    <row r="254" spans="1:3" x14ac:dyDescent="0.25">
      <c r="A254" t="s">
        <v>354</v>
      </c>
      <c r="B254">
        <v>0.36</v>
      </c>
      <c r="C254" t="s">
        <v>103</v>
      </c>
    </row>
    <row r="255" spans="1:3" x14ac:dyDescent="0.25">
      <c r="A255" t="s">
        <v>355</v>
      </c>
      <c r="B255">
        <v>1.62</v>
      </c>
      <c r="C255" t="s">
        <v>103</v>
      </c>
    </row>
    <row r="256" spans="1:3" x14ac:dyDescent="0.25">
      <c r="A256" t="s">
        <v>356</v>
      </c>
      <c r="B256">
        <v>2.25</v>
      </c>
      <c r="C256" t="s">
        <v>113</v>
      </c>
    </row>
    <row r="257" spans="1:3" x14ac:dyDescent="0.25">
      <c r="A257" t="s">
        <v>357</v>
      </c>
      <c r="B257">
        <v>3.34</v>
      </c>
      <c r="C257" t="s">
        <v>113</v>
      </c>
    </row>
    <row r="258" spans="1:3" x14ac:dyDescent="0.25">
      <c r="A258" t="s">
        <v>358</v>
      </c>
      <c r="B258">
        <v>1.1299999999999999</v>
      </c>
      <c r="C258" t="s">
        <v>103</v>
      </c>
    </row>
    <row r="259" spans="1:3" x14ac:dyDescent="0.25">
      <c r="A259" t="s">
        <v>359</v>
      </c>
      <c r="B259">
        <v>0.19</v>
      </c>
      <c r="C259" t="s">
        <v>103</v>
      </c>
    </row>
    <row r="260" spans="1:3" x14ac:dyDescent="0.25">
      <c r="A260" t="s">
        <v>360</v>
      </c>
      <c r="B260">
        <v>0.56000000000000005</v>
      </c>
      <c r="C260" t="s">
        <v>103</v>
      </c>
    </row>
    <row r="261" spans="1:3" x14ac:dyDescent="0.25">
      <c r="A261" t="s">
        <v>361</v>
      </c>
      <c r="B261">
        <v>1.49</v>
      </c>
      <c r="C261" t="s">
        <v>103</v>
      </c>
    </row>
    <row r="262" spans="1:3" x14ac:dyDescent="0.25">
      <c r="A262" t="s">
        <v>362</v>
      </c>
      <c r="B262">
        <v>5.37</v>
      </c>
      <c r="C262" t="s">
        <v>113</v>
      </c>
    </row>
    <row r="263" spans="1:3" x14ac:dyDescent="0.25">
      <c r="A263" t="s">
        <v>363</v>
      </c>
      <c r="B263">
        <v>0.47</v>
      </c>
      <c r="C263" t="s">
        <v>103</v>
      </c>
    </row>
    <row r="264" spans="1:3" x14ac:dyDescent="0.25">
      <c r="A264" t="s">
        <v>364</v>
      </c>
      <c r="B264">
        <v>1.47</v>
      </c>
      <c r="C264" t="s">
        <v>103</v>
      </c>
    </row>
    <row r="265" spans="1:3" x14ac:dyDescent="0.25">
      <c r="A265" t="s">
        <v>365</v>
      </c>
      <c r="B265">
        <v>1.1200000000000001</v>
      </c>
      <c r="C265" t="s">
        <v>103</v>
      </c>
    </row>
    <row r="266" spans="1:3" x14ac:dyDescent="0.25">
      <c r="A266" t="s">
        <v>366</v>
      </c>
      <c r="B266">
        <v>1.65</v>
      </c>
      <c r="C266" t="s">
        <v>103</v>
      </c>
    </row>
    <row r="267" spans="1:3" x14ac:dyDescent="0.25">
      <c r="A267" t="s">
        <v>367</v>
      </c>
      <c r="B267">
        <v>1.68</v>
      </c>
      <c r="C267" t="s">
        <v>103</v>
      </c>
    </row>
    <row r="268" spans="1:3" x14ac:dyDescent="0.25">
      <c r="A268" t="s">
        <v>368</v>
      </c>
      <c r="B268">
        <v>1.54</v>
      </c>
      <c r="C268" t="s">
        <v>103</v>
      </c>
    </row>
    <row r="269" spans="1:3" x14ac:dyDescent="0.25">
      <c r="A269" t="s">
        <v>369</v>
      </c>
      <c r="B269">
        <v>0.24</v>
      </c>
      <c r="C269" t="s">
        <v>103</v>
      </c>
    </row>
    <row r="270" spans="1:3" x14ac:dyDescent="0.25">
      <c r="A270" t="s">
        <v>370</v>
      </c>
      <c r="B270">
        <v>1.18</v>
      </c>
      <c r="C270" t="s">
        <v>103</v>
      </c>
    </row>
    <row r="271" spans="1:3" x14ac:dyDescent="0.25">
      <c r="A271" t="s">
        <v>371</v>
      </c>
      <c r="B271">
        <v>0.35</v>
      </c>
      <c r="C271" t="s">
        <v>103</v>
      </c>
    </row>
    <row r="272" spans="1:3" x14ac:dyDescent="0.25">
      <c r="A272" t="s">
        <v>372</v>
      </c>
      <c r="B272">
        <v>1.1399999999999999</v>
      </c>
      <c r="C272" t="s">
        <v>103</v>
      </c>
    </row>
    <row r="273" spans="1:3" x14ac:dyDescent="0.25">
      <c r="A273" t="s">
        <v>373</v>
      </c>
      <c r="B273">
        <v>1.02</v>
      </c>
      <c r="C273" t="s">
        <v>103</v>
      </c>
    </row>
    <row r="274" spans="1:3" x14ac:dyDescent="0.25">
      <c r="A274" t="s">
        <v>374</v>
      </c>
      <c r="B274">
        <v>0.21</v>
      </c>
      <c r="C274" t="s">
        <v>103</v>
      </c>
    </row>
    <row r="275" spans="1:3" x14ac:dyDescent="0.25">
      <c r="A275" t="s">
        <v>375</v>
      </c>
      <c r="B275">
        <v>0.14000000000000001</v>
      </c>
      <c r="C275" t="s">
        <v>103</v>
      </c>
    </row>
    <row r="276" spans="1:3" x14ac:dyDescent="0.25">
      <c r="A276" t="s">
        <v>376</v>
      </c>
      <c r="B276">
        <v>0.45</v>
      </c>
      <c r="C276" t="s">
        <v>103</v>
      </c>
    </row>
    <row r="277" spans="1:3" x14ac:dyDescent="0.25">
      <c r="A277" t="s">
        <v>377</v>
      </c>
      <c r="B277">
        <v>0.83</v>
      </c>
      <c r="C277" t="s">
        <v>103</v>
      </c>
    </row>
    <row r="278" spans="1:3" x14ac:dyDescent="0.25">
      <c r="A278" t="s">
        <v>378</v>
      </c>
      <c r="B278">
        <v>0.56000000000000005</v>
      </c>
      <c r="C278" t="s">
        <v>103</v>
      </c>
    </row>
    <row r="279" spans="1:3" x14ac:dyDescent="0.25">
      <c r="A279" t="s">
        <v>379</v>
      </c>
      <c r="B279">
        <v>0.68</v>
      </c>
      <c r="C279" t="s">
        <v>103</v>
      </c>
    </row>
    <row r="280" spans="1:3" x14ac:dyDescent="0.25">
      <c r="A280" t="s">
        <v>380</v>
      </c>
      <c r="B280">
        <v>0.71</v>
      </c>
      <c r="C280" t="s">
        <v>103</v>
      </c>
    </row>
    <row r="281" spans="1:3" x14ac:dyDescent="0.25">
      <c r="A281" t="s">
        <v>381</v>
      </c>
      <c r="B281">
        <v>1.96</v>
      </c>
      <c r="C281" t="s">
        <v>113</v>
      </c>
    </row>
    <row r="282" spans="1:3" x14ac:dyDescent="0.25">
      <c r="A282" t="s">
        <v>382</v>
      </c>
      <c r="B282">
        <v>0.79</v>
      </c>
      <c r="C282" t="s">
        <v>103</v>
      </c>
    </row>
    <row r="283" spans="1:3" x14ac:dyDescent="0.25">
      <c r="A283" t="s">
        <v>383</v>
      </c>
      <c r="B283">
        <v>1.37</v>
      </c>
      <c r="C283" t="s">
        <v>103</v>
      </c>
    </row>
    <row r="284" spans="1:3" x14ac:dyDescent="0.25">
      <c r="A284" t="s">
        <v>384</v>
      </c>
      <c r="B284">
        <v>7.0000000000000007E-2</v>
      </c>
      <c r="C284" t="s">
        <v>105</v>
      </c>
    </row>
    <row r="285" spans="1:3" x14ac:dyDescent="0.25">
      <c r="A285" t="s">
        <v>385</v>
      </c>
      <c r="B285">
        <v>1.22</v>
      </c>
      <c r="C285" t="s">
        <v>103</v>
      </c>
    </row>
    <row r="286" spans="1:3" x14ac:dyDescent="0.25">
      <c r="A286" t="s">
        <v>386</v>
      </c>
      <c r="B286">
        <v>1.63</v>
      </c>
      <c r="C286" t="s">
        <v>103</v>
      </c>
    </row>
    <row r="287" spans="1:3" x14ac:dyDescent="0.25">
      <c r="A287" t="s">
        <v>387</v>
      </c>
      <c r="B287">
        <v>1.72</v>
      </c>
      <c r="C287" t="s">
        <v>103</v>
      </c>
    </row>
    <row r="288" spans="1:3" x14ac:dyDescent="0.25">
      <c r="A288" t="s">
        <v>388</v>
      </c>
      <c r="B288">
        <v>0.6</v>
      </c>
      <c r="C288" t="s">
        <v>103</v>
      </c>
    </row>
    <row r="289" spans="1:3" x14ac:dyDescent="0.25">
      <c r="A289" t="s">
        <v>389</v>
      </c>
      <c r="B289">
        <v>0.6</v>
      </c>
      <c r="C289" t="s">
        <v>103</v>
      </c>
    </row>
    <row r="290" spans="1:3" x14ac:dyDescent="0.25">
      <c r="A290" t="s">
        <v>390</v>
      </c>
      <c r="B290">
        <v>4.22</v>
      </c>
      <c r="C290" t="s">
        <v>113</v>
      </c>
    </row>
    <row r="291" spans="1:3" x14ac:dyDescent="0.25">
      <c r="A291" t="s">
        <v>391</v>
      </c>
      <c r="B291">
        <v>1.65</v>
      </c>
      <c r="C291" t="s">
        <v>103</v>
      </c>
    </row>
    <row r="292" spans="1:3" x14ac:dyDescent="0.25">
      <c r="A292" t="s">
        <v>392</v>
      </c>
      <c r="B292">
        <v>0.25</v>
      </c>
      <c r="C292" t="s">
        <v>103</v>
      </c>
    </row>
    <row r="293" spans="1:3" x14ac:dyDescent="0.25">
      <c r="A293" t="s">
        <v>393</v>
      </c>
      <c r="B293">
        <v>1.38</v>
      </c>
      <c r="C293" t="s">
        <v>103</v>
      </c>
    </row>
    <row r="294" spans="1:3" x14ac:dyDescent="0.25">
      <c r="A294" t="s">
        <v>394</v>
      </c>
      <c r="B294">
        <v>1.37</v>
      </c>
      <c r="C294" t="s">
        <v>103</v>
      </c>
    </row>
    <row r="295" spans="1:3" x14ac:dyDescent="0.25">
      <c r="A295" t="s">
        <v>395</v>
      </c>
      <c r="B295">
        <v>0.38</v>
      </c>
      <c r="C295" t="s">
        <v>103</v>
      </c>
    </row>
    <row r="296" spans="1:3" x14ac:dyDescent="0.25">
      <c r="A296" t="s">
        <v>396</v>
      </c>
      <c r="B296">
        <v>0.06</v>
      </c>
      <c r="C296" t="s">
        <v>105</v>
      </c>
    </row>
    <row r="297" spans="1:3" x14ac:dyDescent="0.25">
      <c r="A297" t="s">
        <v>397</v>
      </c>
      <c r="B297">
        <v>0.34</v>
      </c>
      <c r="C297" t="s">
        <v>103</v>
      </c>
    </row>
    <row r="298" spans="1:3" x14ac:dyDescent="0.25">
      <c r="A298" t="s">
        <v>398</v>
      </c>
      <c r="B298">
        <v>0.86</v>
      </c>
      <c r="C298" t="s">
        <v>103</v>
      </c>
    </row>
    <row r="299" spans="1:3" x14ac:dyDescent="0.25">
      <c r="A299" t="s">
        <v>399</v>
      </c>
      <c r="B299">
        <v>0.57999999999999996</v>
      </c>
      <c r="C299" t="s">
        <v>103</v>
      </c>
    </row>
    <row r="300" spans="1:3" x14ac:dyDescent="0.25">
      <c r="A300" t="s">
        <v>400</v>
      </c>
      <c r="B300">
        <v>0.84</v>
      </c>
      <c r="C300" t="s">
        <v>103</v>
      </c>
    </row>
    <row r="301" spans="1:3" x14ac:dyDescent="0.25">
      <c r="A301" t="s">
        <v>401</v>
      </c>
      <c r="B301">
        <v>1.76</v>
      </c>
      <c r="C301" t="s">
        <v>103</v>
      </c>
    </row>
    <row r="302" spans="1:3" x14ac:dyDescent="0.25">
      <c r="A302" t="s">
        <v>402</v>
      </c>
      <c r="B302">
        <v>0.7</v>
      </c>
      <c r="C302" t="s">
        <v>103</v>
      </c>
    </row>
    <row r="303" spans="1:3" x14ac:dyDescent="0.25">
      <c r="A303" t="s">
        <v>403</v>
      </c>
      <c r="B303">
        <v>0.49</v>
      </c>
      <c r="C303" t="s">
        <v>103</v>
      </c>
    </row>
    <row r="304" spans="1:3" x14ac:dyDescent="0.25">
      <c r="A304" t="s">
        <v>404</v>
      </c>
      <c r="B304">
        <v>0.92</v>
      </c>
      <c r="C304" t="s">
        <v>103</v>
      </c>
    </row>
    <row r="305" spans="1:3" x14ac:dyDescent="0.25">
      <c r="A305" t="s">
        <v>405</v>
      </c>
      <c r="B305">
        <v>1.87</v>
      </c>
      <c r="C305" t="s">
        <v>103</v>
      </c>
    </row>
    <row r="306" spans="1:3" x14ac:dyDescent="0.25">
      <c r="A306" t="s">
        <v>406</v>
      </c>
      <c r="B306">
        <v>0.02</v>
      </c>
      <c r="C306" t="s">
        <v>105</v>
      </c>
    </row>
    <row r="307" spans="1:3" x14ac:dyDescent="0.25">
      <c r="A307" t="s">
        <v>407</v>
      </c>
      <c r="B307">
        <v>0.3</v>
      </c>
      <c r="C307" t="s">
        <v>103</v>
      </c>
    </row>
    <row r="308" spans="1:3" x14ac:dyDescent="0.25">
      <c r="A308" t="s">
        <v>408</v>
      </c>
      <c r="B308">
        <v>1.06</v>
      </c>
      <c r="C308" t="s">
        <v>103</v>
      </c>
    </row>
    <row r="309" spans="1:3" x14ac:dyDescent="0.25">
      <c r="A309" t="s">
        <v>409</v>
      </c>
      <c r="B309">
        <v>0.89</v>
      </c>
      <c r="C309" t="s">
        <v>103</v>
      </c>
    </row>
    <row r="310" spans="1:3" x14ac:dyDescent="0.25">
      <c r="A310" t="s">
        <v>410</v>
      </c>
      <c r="B310">
        <v>0.56000000000000005</v>
      </c>
      <c r="C310" t="s">
        <v>103</v>
      </c>
    </row>
    <row r="311" spans="1:3" x14ac:dyDescent="0.25">
      <c r="A311" t="s">
        <v>411</v>
      </c>
      <c r="B311">
        <v>0.13</v>
      </c>
      <c r="C311" t="s">
        <v>103</v>
      </c>
    </row>
    <row r="312" spans="1:3" x14ac:dyDescent="0.25">
      <c r="A312" t="s">
        <v>412</v>
      </c>
      <c r="B312">
        <v>1.93</v>
      </c>
      <c r="C312" t="s">
        <v>113</v>
      </c>
    </row>
    <row r="313" spans="1:3" x14ac:dyDescent="0.25">
      <c r="A313" t="s">
        <v>413</v>
      </c>
      <c r="B313">
        <v>0.12</v>
      </c>
      <c r="C313" t="s">
        <v>103</v>
      </c>
    </row>
    <row r="314" spans="1:3" x14ac:dyDescent="0.25">
      <c r="A314" t="s">
        <v>414</v>
      </c>
      <c r="B314">
        <v>0.31</v>
      </c>
      <c r="C314" t="s">
        <v>103</v>
      </c>
    </row>
    <row r="315" spans="1:3" x14ac:dyDescent="0.25">
      <c r="A315" t="s">
        <v>415</v>
      </c>
      <c r="B315">
        <v>0.22</v>
      </c>
      <c r="C315" t="s">
        <v>103</v>
      </c>
    </row>
    <row r="316" spans="1:3" x14ac:dyDescent="0.25">
      <c r="A316" t="s">
        <v>416</v>
      </c>
      <c r="B316">
        <v>1.68</v>
      </c>
      <c r="C316" t="s">
        <v>103</v>
      </c>
    </row>
    <row r="317" spans="1:3" x14ac:dyDescent="0.25">
      <c r="A317" t="s">
        <v>417</v>
      </c>
      <c r="B317">
        <v>2.73</v>
      </c>
      <c r="C317" t="s">
        <v>113</v>
      </c>
    </row>
    <row r="318" spans="1:3" x14ac:dyDescent="0.25">
      <c r="A318" t="s">
        <v>418</v>
      </c>
      <c r="B318">
        <v>0.22</v>
      </c>
      <c r="C318" t="s">
        <v>103</v>
      </c>
    </row>
    <row r="319" spans="1:3" x14ac:dyDescent="0.25">
      <c r="A319" t="s">
        <v>419</v>
      </c>
      <c r="B319">
        <v>0.08</v>
      </c>
      <c r="C319" t="s">
        <v>103</v>
      </c>
    </row>
    <row r="320" spans="1:3" x14ac:dyDescent="0.25">
      <c r="A320" t="s">
        <v>420</v>
      </c>
      <c r="B320">
        <v>1.08</v>
      </c>
      <c r="C320" t="s">
        <v>103</v>
      </c>
    </row>
    <row r="321" spans="1:3" x14ac:dyDescent="0.25">
      <c r="A321" t="s">
        <v>421</v>
      </c>
      <c r="B321">
        <v>0.75</v>
      </c>
      <c r="C321" t="s">
        <v>103</v>
      </c>
    </row>
    <row r="322" spans="1:3" x14ac:dyDescent="0.25">
      <c r="A322" t="s">
        <v>422</v>
      </c>
      <c r="B322">
        <v>0.63</v>
      </c>
      <c r="C322" t="s">
        <v>103</v>
      </c>
    </row>
    <row r="323" spans="1:3" x14ac:dyDescent="0.25">
      <c r="A323" t="s">
        <v>423</v>
      </c>
      <c r="B323">
        <v>0.32</v>
      </c>
      <c r="C323" t="s">
        <v>103</v>
      </c>
    </row>
    <row r="324" spans="1:3" x14ac:dyDescent="0.25">
      <c r="A324" t="s">
        <v>424</v>
      </c>
      <c r="B324">
        <v>0.02</v>
      </c>
      <c r="C324" t="s">
        <v>105</v>
      </c>
    </row>
    <row r="325" spans="1:3" x14ac:dyDescent="0.25">
      <c r="A325" t="s">
        <v>425</v>
      </c>
      <c r="B325">
        <v>0.82</v>
      </c>
      <c r="C325" t="s">
        <v>103</v>
      </c>
    </row>
    <row r="326" spans="1:3" x14ac:dyDescent="0.25">
      <c r="A326" t="s">
        <v>426</v>
      </c>
      <c r="B326">
        <v>1.42</v>
      </c>
      <c r="C326" t="s">
        <v>103</v>
      </c>
    </row>
    <row r="327" spans="1:3" x14ac:dyDescent="0.25">
      <c r="A327" t="s">
        <v>427</v>
      </c>
      <c r="B327">
        <v>1.31</v>
      </c>
      <c r="C327" t="s">
        <v>103</v>
      </c>
    </row>
    <row r="328" spans="1:3" x14ac:dyDescent="0.25">
      <c r="A328" t="s">
        <v>428</v>
      </c>
      <c r="B328">
        <v>0.54</v>
      </c>
      <c r="C328" t="s">
        <v>103</v>
      </c>
    </row>
    <row r="329" spans="1:3" x14ac:dyDescent="0.25">
      <c r="A329" t="s">
        <v>429</v>
      </c>
      <c r="B329">
        <v>0.86</v>
      </c>
      <c r="C329" t="s">
        <v>103</v>
      </c>
    </row>
    <row r="330" spans="1:3" x14ac:dyDescent="0.25">
      <c r="A330" t="s">
        <v>430</v>
      </c>
      <c r="B330">
        <v>1.54</v>
      </c>
      <c r="C330" t="s">
        <v>103</v>
      </c>
    </row>
    <row r="331" spans="1:3" x14ac:dyDescent="0.25">
      <c r="A331" t="s">
        <v>431</v>
      </c>
      <c r="B331">
        <v>1.86</v>
      </c>
      <c r="C331" t="s">
        <v>103</v>
      </c>
    </row>
    <row r="332" spans="1:3" x14ac:dyDescent="0.25">
      <c r="A332" t="s">
        <v>432</v>
      </c>
      <c r="B332">
        <v>0.23</v>
      </c>
      <c r="C332" t="s">
        <v>103</v>
      </c>
    </row>
    <row r="333" spans="1:3" x14ac:dyDescent="0.25">
      <c r="A333" t="s">
        <v>433</v>
      </c>
      <c r="B333">
        <v>1.82</v>
      </c>
      <c r="C333" t="s">
        <v>103</v>
      </c>
    </row>
    <row r="334" spans="1:3" x14ac:dyDescent="0.25">
      <c r="A334" t="s">
        <v>434</v>
      </c>
      <c r="B334">
        <v>2.46</v>
      </c>
      <c r="C334" t="s">
        <v>113</v>
      </c>
    </row>
    <row r="335" spans="1:3" x14ac:dyDescent="0.25">
      <c r="A335" t="s">
        <v>435</v>
      </c>
      <c r="B335">
        <v>1.29</v>
      </c>
      <c r="C335" t="s">
        <v>103</v>
      </c>
    </row>
    <row r="336" spans="1:3" x14ac:dyDescent="0.25">
      <c r="A336" t="s">
        <v>436</v>
      </c>
      <c r="B336">
        <v>0.89</v>
      </c>
      <c r="C336" t="s">
        <v>103</v>
      </c>
    </row>
    <row r="337" spans="1:3" x14ac:dyDescent="0.25">
      <c r="A337" t="s">
        <v>437</v>
      </c>
      <c r="B337">
        <v>0.87</v>
      </c>
      <c r="C337" t="s">
        <v>103</v>
      </c>
    </row>
    <row r="338" spans="1:3" x14ac:dyDescent="0.25">
      <c r="A338" t="s">
        <v>438</v>
      </c>
      <c r="B338">
        <v>0.04</v>
      </c>
      <c r="C338" t="s">
        <v>105</v>
      </c>
    </row>
    <row r="339" spans="1:3" x14ac:dyDescent="0.25">
      <c r="A339" t="s">
        <v>439</v>
      </c>
      <c r="B339">
        <v>1.53</v>
      </c>
      <c r="C339" t="s">
        <v>103</v>
      </c>
    </row>
    <row r="340" spans="1:3" x14ac:dyDescent="0.25">
      <c r="A340" t="s">
        <v>440</v>
      </c>
      <c r="B340">
        <v>2.38</v>
      </c>
      <c r="C340" t="s">
        <v>113</v>
      </c>
    </row>
    <row r="341" spans="1:3" x14ac:dyDescent="0.25">
      <c r="A341" t="s">
        <v>441</v>
      </c>
      <c r="B341">
        <v>0.55000000000000004</v>
      </c>
      <c r="C341" t="s">
        <v>103</v>
      </c>
    </row>
    <row r="342" spans="1:3" x14ac:dyDescent="0.25">
      <c r="A342" t="s">
        <v>442</v>
      </c>
      <c r="B342">
        <v>4.8499999999999996</v>
      </c>
      <c r="C342" t="s">
        <v>113</v>
      </c>
    </row>
    <row r="343" spans="1:3" x14ac:dyDescent="0.25">
      <c r="A343" t="s">
        <v>443</v>
      </c>
      <c r="B343">
        <v>1.59</v>
      </c>
      <c r="C343" t="s">
        <v>103</v>
      </c>
    </row>
    <row r="344" spans="1:3" x14ac:dyDescent="0.25">
      <c r="A344" t="s">
        <v>444</v>
      </c>
      <c r="B344">
        <v>0.28000000000000003</v>
      </c>
      <c r="C344" t="s">
        <v>103</v>
      </c>
    </row>
    <row r="345" spans="1:3" x14ac:dyDescent="0.25">
      <c r="A345" t="s">
        <v>445</v>
      </c>
      <c r="B345">
        <v>0.4</v>
      </c>
      <c r="C345" t="s">
        <v>103</v>
      </c>
    </row>
    <row r="346" spans="1:3" x14ac:dyDescent="0.25">
      <c r="A346" t="s">
        <v>446</v>
      </c>
      <c r="B346">
        <v>0.39</v>
      </c>
      <c r="C346" t="s">
        <v>103</v>
      </c>
    </row>
    <row r="347" spans="1:3" x14ac:dyDescent="0.25">
      <c r="A347" t="s">
        <v>447</v>
      </c>
      <c r="B347">
        <v>2.42</v>
      </c>
      <c r="C347" t="s">
        <v>113</v>
      </c>
    </row>
    <row r="348" spans="1:3" x14ac:dyDescent="0.25">
      <c r="A348" t="s">
        <v>448</v>
      </c>
      <c r="B348">
        <v>0.14000000000000001</v>
      </c>
      <c r="C348" t="s">
        <v>103</v>
      </c>
    </row>
    <row r="349" spans="1:3" x14ac:dyDescent="0.25">
      <c r="A349" t="s">
        <v>449</v>
      </c>
      <c r="B349">
        <v>0.8</v>
      </c>
      <c r="C349" t="s">
        <v>103</v>
      </c>
    </row>
    <row r="350" spans="1:3" x14ac:dyDescent="0.25">
      <c r="A350" t="s">
        <v>450</v>
      </c>
      <c r="B350">
        <v>1.61</v>
      </c>
      <c r="C350" t="s">
        <v>103</v>
      </c>
    </row>
    <row r="351" spans="1:3" x14ac:dyDescent="0.25">
      <c r="A351" t="s">
        <v>451</v>
      </c>
      <c r="B351">
        <v>0.1</v>
      </c>
      <c r="C351" t="s">
        <v>103</v>
      </c>
    </row>
    <row r="352" spans="1:3" x14ac:dyDescent="0.25">
      <c r="A352" t="s">
        <v>452</v>
      </c>
      <c r="B352">
        <v>0.92</v>
      </c>
      <c r="C352" t="s">
        <v>103</v>
      </c>
    </row>
    <row r="353" spans="1:3" x14ac:dyDescent="0.25">
      <c r="A353" t="s">
        <v>453</v>
      </c>
      <c r="B353">
        <v>1.03</v>
      </c>
      <c r="C353" t="s">
        <v>103</v>
      </c>
    </row>
    <row r="354" spans="1:3" x14ac:dyDescent="0.25">
      <c r="A354" t="s">
        <v>454</v>
      </c>
      <c r="B354">
        <v>0.9</v>
      </c>
      <c r="C354" t="s">
        <v>103</v>
      </c>
    </row>
    <row r="355" spans="1:3" x14ac:dyDescent="0.25">
      <c r="A355" t="s">
        <v>455</v>
      </c>
      <c r="B355">
        <v>0.03</v>
      </c>
      <c r="C355" t="s">
        <v>105</v>
      </c>
    </row>
    <row r="356" spans="1:3" x14ac:dyDescent="0.25">
      <c r="A356" t="s">
        <v>456</v>
      </c>
      <c r="B356">
        <v>0.38</v>
      </c>
      <c r="C356" t="s">
        <v>103</v>
      </c>
    </row>
    <row r="357" spans="1:3" x14ac:dyDescent="0.25">
      <c r="A357" t="s">
        <v>457</v>
      </c>
      <c r="B357">
        <v>1.56</v>
      </c>
      <c r="C357" t="s">
        <v>103</v>
      </c>
    </row>
    <row r="358" spans="1:3" x14ac:dyDescent="0.25">
      <c r="A358" t="s">
        <v>458</v>
      </c>
      <c r="B358">
        <v>1.27</v>
      </c>
      <c r="C358" t="s">
        <v>103</v>
      </c>
    </row>
    <row r="359" spans="1:3" x14ac:dyDescent="0.25">
      <c r="A359" t="s">
        <v>459</v>
      </c>
      <c r="B359">
        <v>0.17</v>
      </c>
      <c r="C359" t="s">
        <v>103</v>
      </c>
    </row>
    <row r="360" spans="1:3" x14ac:dyDescent="0.25">
      <c r="A360" t="s">
        <v>460</v>
      </c>
      <c r="B360">
        <v>0.49</v>
      </c>
      <c r="C360" t="s">
        <v>103</v>
      </c>
    </row>
    <row r="361" spans="1:3" x14ac:dyDescent="0.25">
      <c r="A361" t="s">
        <v>461</v>
      </c>
      <c r="B361">
        <v>0.69</v>
      </c>
      <c r="C361" t="s">
        <v>103</v>
      </c>
    </row>
    <row r="362" spans="1:3" x14ac:dyDescent="0.25">
      <c r="A362" t="s">
        <v>462</v>
      </c>
      <c r="B362">
        <v>1.64</v>
      </c>
      <c r="C362" t="s">
        <v>103</v>
      </c>
    </row>
    <row r="363" spans="1:3" x14ac:dyDescent="0.25">
      <c r="A363" t="s">
        <v>463</v>
      </c>
      <c r="B363">
        <v>0.18</v>
      </c>
      <c r="C363" t="s">
        <v>103</v>
      </c>
    </row>
    <row r="364" spans="1:3" x14ac:dyDescent="0.25">
      <c r="A364" t="s">
        <v>464</v>
      </c>
      <c r="B364">
        <v>0.31</v>
      </c>
      <c r="C364" t="s">
        <v>103</v>
      </c>
    </row>
    <row r="365" spans="1:3" x14ac:dyDescent="0.25">
      <c r="A365" t="s">
        <v>465</v>
      </c>
      <c r="B365">
        <v>1.03</v>
      </c>
      <c r="C365" t="s">
        <v>103</v>
      </c>
    </row>
    <row r="366" spans="1:3" x14ac:dyDescent="0.25">
      <c r="A366" t="s">
        <v>466</v>
      </c>
      <c r="B366">
        <v>1.1100000000000001</v>
      </c>
      <c r="C366" t="s">
        <v>103</v>
      </c>
    </row>
    <row r="367" spans="1:3" x14ac:dyDescent="0.25">
      <c r="A367" t="s">
        <v>467</v>
      </c>
      <c r="B367">
        <v>0.47</v>
      </c>
      <c r="C367" t="s">
        <v>103</v>
      </c>
    </row>
    <row r="368" spans="1:3" x14ac:dyDescent="0.25">
      <c r="A368" t="s">
        <v>468</v>
      </c>
      <c r="B368">
        <v>0.69</v>
      </c>
      <c r="C368" t="s">
        <v>103</v>
      </c>
    </row>
    <row r="369" spans="1:3" x14ac:dyDescent="0.25">
      <c r="A369" t="s">
        <v>469</v>
      </c>
      <c r="B369">
        <v>0.94</v>
      </c>
      <c r="C369" t="s">
        <v>103</v>
      </c>
    </row>
    <row r="370" spans="1:3" x14ac:dyDescent="0.25">
      <c r="A370" t="s">
        <v>470</v>
      </c>
      <c r="B370">
        <v>1.7</v>
      </c>
      <c r="C370" t="s">
        <v>103</v>
      </c>
    </row>
    <row r="371" spans="1:3" x14ac:dyDescent="0.25">
      <c r="A371" t="s">
        <v>471</v>
      </c>
      <c r="B371">
        <v>2.0099999999999998</v>
      </c>
      <c r="C371" t="s">
        <v>113</v>
      </c>
    </row>
    <row r="372" spans="1:3" x14ac:dyDescent="0.25">
      <c r="A372" t="s">
        <v>472</v>
      </c>
      <c r="B372">
        <v>0.46</v>
      </c>
      <c r="C372" t="s">
        <v>103</v>
      </c>
    </row>
    <row r="373" spans="1:3" x14ac:dyDescent="0.25">
      <c r="A373" t="s">
        <v>473</v>
      </c>
      <c r="B373">
        <v>0.76</v>
      </c>
      <c r="C373" t="s">
        <v>103</v>
      </c>
    </row>
    <row r="374" spans="1:3" x14ac:dyDescent="0.25">
      <c r="A374" t="s">
        <v>474</v>
      </c>
      <c r="B374">
        <v>0.17</v>
      </c>
      <c r="C374" t="s">
        <v>103</v>
      </c>
    </row>
    <row r="375" spans="1:3" x14ac:dyDescent="0.25">
      <c r="A375" t="s">
        <v>475</v>
      </c>
      <c r="B375">
        <v>0.59</v>
      </c>
      <c r="C375" t="s">
        <v>103</v>
      </c>
    </row>
    <row r="376" spans="1:3" x14ac:dyDescent="0.25">
      <c r="A376" t="s">
        <v>476</v>
      </c>
      <c r="B376">
        <v>0.74</v>
      </c>
      <c r="C376" t="s">
        <v>103</v>
      </c>
    </row>
    <row r="377" spans="1:3" x14ac:dyDescent="0.25">
      <c r="A377" t="s">
        <v>477</v>
      </c>
      <c r="B377">
        <v>1.78</v>
      </c>
      <c r="C377" t="s">
        <v>103</v>
      </c>
    </row>
    <row r="378" spans="1:3" x14ac:dyDescent="0.25">
      <c r="A378" t="s">
        <v>478</v>
      </c>
      <c r="B378">
        <v>0.98</v>
      </c>
      <c r="C378" t="s">
        <v>103</v>
      </c>
    </row>
    <row r="379" spans="1:3" x14ac:dyDescent="0.25">
      <c r="A379" t="s">
        <v>479</v>
      </c>
      <c r="B379">
        <v>0.87</v>
      </c>
      <c r="C379" t="s">
        <v>103</v>
      </c>
    </row>
    <row r="380" spans="1:3" x14ac:dyDescent="0.25">
      <c r="A380" t="s">
        <v>480</v>
      </c>
      <c r="B380">
        <v>4.24</v>
      </c>
      <c r="C380" t="s">
        <v>113</v>
      </c>
    </row>
    <row r="381" spans="1:3" x14ac:dyDescent="0.25">
      <c r="A381" t="s">
        <v>481</v>
      </c>
      <c r="B381">
        <v>0.35</v>
      </c>
      <c r="C381" t="s">
        <v>103</v>
      </c>
    </row>
    <row r="382" spans="1:3" x14ac:dyDescent="0.25">
      <c r="A382" t="s">
        <v>482</v>
      </c>
      <c r="B382">
        <v>0.76</v>
      </c>
      <c r="C382" t="s">
        <v>103</v>
      </c>
    </row>
    <row r="383" spans="1:3" x14ac:dyDescent="0.25">
      <c r="A383" t="s">
        <v>483</v>
      </c>
      <c r="B383">
        <v>1.42</v>
      </c>
      <c r="C383" t="s">
        <v>103</v>
      </c>
    </row>
    <row r="384" spans="1:3" x14ac:dyDescent="0.25">
      <c r="A384" t="s">
        <v>484</v>
      </c>
      <c r="B384">
        <v>2.04</v>
      </c>
      <c r="C384" t="s">
        <v>113</v>
      </c>
    </row>
    <row r="385" spans="1:3" x14ac:dyDescent="0.25">
      <c r="A385" t="s">
        <v>485</v>
      </c>
      <c r="B385">
        <v>2.06</v>
      </c>
      <c r="C385" t="s">
        <v>113</v>
      </c>
    </row>
    <row r="386" spans="1:3" x14ac:dyDescent="0.25">
      <c r="A386" t="s">
        <v>486</v>
      </c>
      <c r="B386">
        <v>0.31</v>
      </c>
      <c r="C386" t="s">
        <v>103</v>
      </c>
    </row>
    <row r="387" spans="1:3" x14ac:dyDescent="0.25">
      <c r="A387" t="s">
        <v>487</v>
      </c>
      <c r="B387">
        <v>0.37</v>
      </c>
      <c r="C387" t="s">
        <v>103</v>
      </c>
    </row>
    <row r="388" spans="1:3" x14ac:dyDescent="0.25">
      <c r="A388" t="s">
        <v>488</v>
      </c>
      <c r="B388">
        <v>1.07</v>
      </c>
      <c r="C388" t="s">
        <v>103</v>
      </c>
    </row>
    <row r="389" spans="1:3" x14ac:dyDescent="0.25">
      <c r="A389" t="s">
        <v>489</v>
      </c>
      <c r="B389">
        <v>0.37</v>
      </c>
      <c r="C389" t="s">
        <v>103</v>
      </c>
    </row>
    <row r="390" spans="1:3" x14ac:dyDescent="0.25">
      <c r="A390" t="s">
        <v>490</v>
      </c>
      <c r="B390">
        <v>1.71</v>
      </c>
      <c r="C390" t="s">
        <v>103</v>
      </c>
    </row>
    <row r="391" spans="1:3" x14ac:dyDescent="0.25">
      <c r="A391" t="s">
        <v>491</v>
      </c>
      <c r="B391">
        <v>3.45</v>
      </c>
      <c r="C391" t="s">
        <v>113</v>
      </c>
    </row>
    <row r="392" spans="1:3" x14ac:dyDescent="0.25">
      <c r="A392" t="s">
        <v>492</v>
      </c>
      <c r="B392">
        <v>0.26</v>
      </c>
      <c r="C392" t="s">
        <v>103</v>
      </c>
    </row>
    <row r="393" spans="1:3" x14ac:dyDescent="0.25">
      <c r="A393" t="s">
        <v>493</v>
      </c>
      <c r="B393">
        <v>0.87</v>
      </c>
      <c r="C393" t="s">
        <v>103</v>
      </c>
    </row>
    <row r="394" spans="1:3" x14ac:dyDescent="0.25">
      <c r="A394" t="s">
        <v>494</v>
      </c>
      <c r="B394">
        <v>2.46</v>
      </c>
      <c r="C394" t="s">
        <v>113</v>
      </c>
    </row>
    <row r="395" spans="1:3" x14ac:dyDescent="0.25">
      <c r="A395" t="s">
        <v>495</v>
      </c>
      <c r="B395">
        <v>1.23</v>
      </c>
      <c r="C395" t="s">
        <v>103</v>
      </c>
    </row>
    <row r="396" spans="1:3" x14ac:dyDescent="0.25">
      <c r="A396" t="s">
        <v>496</v>
      </c>
      <c r="B396">
        <v>0.43</v>
      </c>
      <c r="C396" t="s">
        <v>103</v>
      </c>
    </row>
    <row r="397" spans="1:3" x14ac:dyDescent="0.25">
      <c r="A397" t="s">
        <v>497</v>
      </c>
      <c r="B397">
        <v>0.1</v>
      </c>
      <c r="C397" t="s">
        <v>103</v>
      </c>
    </row>
    <row r="398" spans="1:3" x14ac:dyDescent="0.25">
      <c r="A398" t="s">
        <v>498</v>
      </c>
      <c r="B398">
        <v>0.15</v>
      </c>
      <c r="C398" t="s">
        <v>103</v>
      </c>
    </row>
    <row r="399" spans="1:3" x14ac:dyDescent="0.25">
      <c r="A399" t="s">
        <v>499</v>
      </c>
      <c r="B399">
        <v>1.06</v>
      </c>
      <c r="C399" t="s">
        <v>103</v>
      </c>
    </row>
    <row r="400" spans="1:3" x14ac:dyDescent="0.25">
      <c r="A400" t="s">
        <v>500</v>
      </c>
      <c r="B400">
        <v>0.43</v>
      </c>
      <c r="C400" t="s">
        <v>103</v>
      </c>
    </row>
    <row r="401" spans="1:3" x14ac:dyDescent="0.25">
      <c r="A401" t="s">
        <v>501</v>
      </c>
      <c r="B401">
        <v>0.6</v>
      </c>
      <c r="C401" t="s">
        <v>103</v>
      </c>
    </row>
    <row r="402" spans="1:3" x14ac:dyDescent="0.25">
      <c r="A402" t="s">
        <v>502</v>
      </c>
      <c r="B402">
        <v>0.85</v>
      </c>
      <c r="C402" t="s">
        <v>103</v>
      </c>
    </row>
    <row r="403" spans="1:3" x14ac:dyDescent="0.25">
      <c r="A403" t="s">
        <v>503</v>
      </c>
      <c r="B403">
        <v>0.01</v>
      </c>
      <c r="C403" t="s">
        <v>105</v>
      </c>
    </row>
    <row r="404" spans="1:3" x14ac:dyDescent="0.25">
      <c r="A404" t="s">
        <v>504</v>
      </c>
      <c r="B404">
        <v>2.31</v>
      </c>
      <c r="C404" t="s">
        <v>113</v>
      </c>
    </row>
    <row r="405" spans="1:3" x14ac:dyDescent="0.25">
      <c r="A405" t="s">
        <v>505</v>
      </c>
      <c r="B405">
        <v>1.51</v>
      </c>
      <c r="C405" t="s">
        <v>103</v>
      </c>
    </row>
    <row r="406" spans="1:3" x14ac:dyDescent="0.25">
      <c r="A406" t="s">
        <v>506</v>
      </c>
      <c r="B406">
        <v>0.21</v>
      </c>
      <c r="C406" t="s">
        <v>103</v>
      </c>
    </row>
    <row r="407" spans="1:3" x14ac:dyDescent="0.25">
      <c r="A407" t="s">
        <v>507</v>
      </c>
      <c r="B407">
        <v>7.0000000000000007E-2</v>
      </c>
      <c r="C407" t="s">
        <v>105</v>
      </c>
    </row>
    <row r="408" spans="1:3" x14ac:dyDescent="0.25">
      <c r="A408" t="s">
        <v>508</v>
      </c>
      <c r="B408">
        <v>1.03</v>
      </c>
      <c r="C408" t="s">
        <v>103</v>
      </c>
    </row>
    <row r="409" spans="1:3" x14ac:dyDescent="0.25">
      <c r="A409" t="s">
        <v>509</v>
      </c>
      <c r="B409">
        <v>0.67</v>
      </c>
      <c r="C409" t="s">
        <v>103</v>
      </c>
    </row>
    <row r="410" spans="1:3" x14ac:dyDescent="0.25">
      <c r="A410" t="s">
        <v>510</v>
      </c>
      <c r="B410">
        <v>0.09</v>
      </c>
      <c r="C410" t="s">
        <v>103</v>
      </c>
    </row>
    <row r="411" spans="1:3" x14ac:dyDescent="0.25">
      <c r="A411" t="s">
        <v>511</v>
      </c>
      <c r="B411">
        <v>0.79</v>
      </c>
      <c r="C411" t="s">
        <v>103</v>
      </c>
    </row>
    <row r="412" spans="1:3" x14ac:dyDescent="0.25">
      <c r="A412" t="s">
        <v>512</v>
      </c>
      <c r="B412">
        <v>0.28000000000000003</v>
      </c>
      <c r="C412" t="s">
        <v>103</v>
      </c>
    </row>
    <row r="413" spans="1:3" x14ac:dyDescent="0.25">
      <c r="A413" t="s">
        <v>513</v>
      </c>
      <c r="B413">
        <v>1.43</v>
      </c>
      <c r="C413" t="s">
        <v>103</v>
      </c>
    </row>
    <row r="414" spans="1:3" x14ac:dyDescent="0.25">
      <c r="A414" t="s">
        <v>514</v>
      </c>
      <c r="B414">
        <v>1.07</v>
      </c>
      <c r="C414" t="s">
        <v>103</v>
      </c>
    </row>
    <row r="415" spans="1:3" x14ac:dyDescent="0.25">
      <c r="A415" t="s">
        <v>515</v>
      </c>
      <c r="B415">
        <v>0.54</v>
      </c>
      <c r="C415" t="s">
        <v>103</v>
      </c>
    </row>
    <row r="416" spans="1:3" x14ac:dyDescent="0.25">
      <c r="A416" t="s">
        <v>516</v>
      </c>
      <c r="B416">
        <v>0.86</v>
      </c>
      <c r="C416" t="s">
        <v>103</v>
      </c>
    </row>
    <row r="417" spans="1:3" x14ac:dyDescent="0.25">
      <c r="A417" t="s">
        <v>517</v>
      </c>
      <c r="B417">
        <v>0.65</v>
      </c>
      <c r="C417" t="s">
        <v>103</v>
      </c>
    </row>
    <row r="418" spans="1:3" x14ac:dyDescent="0.25">
      <c r="A418" t="s">
        <v>518</v>
      </c>
      <c r="B418">
        <v>0.81</v>
      </c>
      <c r="C418" t="s">
        <v>103</v>
      </c>
    </row>
    <row r="419" spans="1:3" x14ac:dyDescent="0.25">
      <c r="A419" t="s">
        <v>519</v>
      </c>
      <c r="B419">
        <v>7.0000000000000007E-2</v>
      </c>
      <c r="C419" t="s">
        <v>105</v>
      </c>
    </row>
    <row r="420" spans="1:3" x14ac:dyDescent="0.25">
      <c r="A420" t="s">
        <v>520</v>
      </c>
      <c r="B420">
        <v>0.34</v>
      </c>
      <c r="C420" t="s">
        <v>103</v>
      </c>
    </row>
    <row r="421" spans="1:3" x14ac:dyDescent="0.25">
      <c r="A421" t="s">
        <v>521</v>
      </c>
      <c r="B421">
        <v>1.25</v>
      </c>
      <c r="C421" t="s">
        <v>103</v>
      </c>
    </row>
    <row r="422" spans="1:3" x14ac:dyDescent="0.25">
      <c r="A422" t="s">
        <v>522</v>
      </c>
      <c r="B422">
        <v>0.97</v>
      </c>
      <c r="C422" t="s">
        <v>103</v>
      </c>
    </row>
    <row r="423" spans="1:3" x14ac:dyDescent="0.25">
      <c r="A423" t="s">
        <v>523</v>
      </c>
      <c r="B423">
        <v>0.41</v>
      </c>
      <c r="C423" t="s">
        <v>103</v>
      </c>
    </row>
    <row r="424" spans="1:3" x14ac:dyDescent="0.25">
      <c r="A424" t="s">
        <v>524</v>
      </c>
      <c r="B424">
        <v>0.41</v>
      </c>
      <c r="C424" t="s">
        <v>103</v>
      </c>
    </row>
    <row r="425" spans="1:3" x14ac:dyDescent="0.25">
      <c r="A425" t="s">
        <v>525</v>
      </c>
      <c r="B425">
        <v>7.0000000000000007E-2</v>
      </c>
      <c r="C425" t="s">
        <v>105</v>
      </c>
    </row>
    <row r="426" spans="1:3" x14ac:dyDescent="0.25">
      <c r="A426" t="s">
        <v>526</v>
      </c>
      <c r="B426">
        <v>0.73</v>
      </c>
      <c r="C426" t="s">
        <v>103</v>
      </c>
    </row>
    <row r="427" spans="1:3" x14ac:dyDescent="0.25">
      <c r="A427" t="s">
        <v>527</v>
      </c>
      <c r="B427">
        <v>1.05</v>
      </c>
      <c r="C427" t="s">
        <v>103</v>
      </c>
    </row>
    <row r="428" spans="1:3" x14ac:dyDescent="0.25">
      <c r="A428" t="s">
        <v>528</v>
      </c>
      <c r="B428">
        <v>0.38</v>
      </c>
      <c r="C428" t="s">
        <v>103</v>
      </c>
    </row>
    <row r="429" spans="1:3" x14ac:dyDescent="0.25">
      <c r="A429" t="s">
        <v>529</v>
      </c>
      <c r="B429">
        <v>1.38</v>
      </c>
      <c r="C429" t="s">
        <v>103</v>
      </c>
    </row>
    <row r="430" spans="1:3" x14ac:dyDescent="0.25">
      <c r="A430" t="s">
        <v>530</v>
      </c>
      <c r="B430">
        <v>1.58</v>
      </c>
      <c r="C430" t="s">
        <v>103</v>
      </c>
    </row>
    <row r="431" spans="1:3" x14ac:dyDescent="0.25">
      <c r="A431" t="s">
        <v>531</v>
      </c>
      <c r="B431">
        <v>0.47</v>
      </c>
      <c r="C431" t="s">
        <v>103</v>
      </c>
    </row>
    <row r="432" spans="1:3" x14ac:dyDescent="0.25">
      <c r="A432" t="s">
        <v>532</v>
      </c>
      <c r="B432">
        <v>0.99</v>
      </c>
      <c r="C432" t="s">
        <v>103</v>
      </c>
    </row>
    <row r="433" spans="1:3" x14ac:dyDescent="0.25">
      <c r="A433" t="s">
        <v>533</v>
      </c>
      <c r="B433">
        <v>0.15</v>
      </c>
      <c r="C433" t="s">
        <v>103</v>
      </c>
    </row>
    <row r="434" spans="1:3" x14ac:dyDescent="0.25">
      <c r="A434" t="s">
        <v>534</v>
      </c>
      <c r="B434">
        <v>0.8</v>
      </c>
      <c r="C434" t="s">
        <v>103</v>
      </c>
    </row>
    <row r="435" spans="1:3" x14ac:dyDescent="0.25">
      <c r="A435" t="s">
        <v>535</v>
      </c>
      <c r="B435">
        <v>1.19</v>
      </c>
      <c r="C435" t="s">
        <v>103</v>
      </c>
    </row>
    <row r="436" spans="1:3" x14ac:dyDescent="0.25">
      <c r="A436" t="s">
        <v>536</v>
      </c>
      <c r="B436">
        <v>1.23</v>
      </c>
      <c r="C436" t="s">
        <v>103</v>
      </c>
    </row>
    <row r="437" spans="1:3" x14ac:dyDescent="0.25">
      <c r="A437" t="s">
        <v>537</v>
      </c>
      <c r="B437">
        <v>1.01</v>
      </c>
      <c r="C437" t="s">
        <v>103</v>
      </c>
    </row>
    <row r="438" spans="1:3" x14ac:dyDescent="0.25">
      <c r="A438" t="s">
        <v>538</v>
      </c>
      <c r="B438">
        <v>1.85</v>
      </c>
      <c r="C438" t="s">
        <v>103</v>
      </c>
    </row>
    <row r="439" spans="1:3" x14ac:dyDescent="0.25">
      <c r="A439" t="s">
        <v>539</v>
      </c>
      <c r="B439">
        <v>1.19</v>
      </c>
      <c r="C439" t="s">
        <v>103</v>
      </c>
    </row>
    <row r="440" spans="1:3" x14ac:dyDescent="0.25">
      <c r="A440" t="s">
        <v>540</v>
      </c>
      <c r="B440">
        <v>0.11</v>
      </c>
      <c r="C440" t="s">
        <v>103</v>
      </c>
    </row>
    <row r="441" spans="1:3" x14ac:dyDescent="0.25">
      <c r="A441" t="s">
        <v>541</v>
      </c>
      <c r="B441">
        <v>0.14000000000000001</v>
      </c>
      <c r="C441" t="s">
        <v>103</v>
      </c>
    </row>
    <row r="442" spans="1:3" x14ac:dyDescent="0.25">
      <c r="A442" t="s">
        <v>542</v>
      </c>
      <c r="B442">
        <v>1.1299999999999999</v>
      </c>
      <c r="C442" t="s">
        <v>103</v>
      </c>
    </row>
    <row r="443" spans="1:3" x14ac:dyDescent="0.25">
      <c r="A443" t="s">
        <v>543</v>
      </c>
      <c r="B443">
        <v>1.22</v>
      </c>
      <c r="C443" t="s">
        <v>103</v>
      </c>
    </row>
    <row r="444" spans="1:3" x14ac:dyDescent="0.25">
      <c r="A444" t="s">
        <v>544</v>
      </c>
      <c r="B444">
        <v>1.2</v>
      </c>
      <c r="C444" t="s">
        <v>103</v>
      </c>
    </row>
    <row r="445" spans="1:3" x14ac:dyDescent="0.25">
      <c r="A445" t="s">
        <v>545</v>
      </c>
      <c r="B445">
        <v>1.4</v>
      </c>
      <c r="C445" t="s">
        <v>103</v>
      </c>
    </row>
    <row r="446" spans="1:3" x14ac:dyDescent="0.25">
      <c r="A446" t="s">
        <v>546</v>
      </c>
      <c r="B446">
        <v>0.99</v>
      </c>
      <c r="C446" t="s">
        <v>103</v>
      </c>
    </row>
    <row r="447" spans="1:3" x14ac:dyDescent="0.25">
      <c r="A447" t="s">
        <v>547</v>
      </c>
      <c r="B447">
        <v>3.47</v>
      </c>
      <c r="C447" t="s">
        <v>113</v>
      </c>
    </row>
    <row r="448" spans="1:3" x14ac:dyDescent="0.25">
      <c r="A448" t="s">
        <v>548</v>
      </c>
      <c r="B448">
        <v>0.67</v>
      </c>
      <c r="C448" t="s">
        <v>103</v>
      </c>
    </row>
    <row r="449" spans="1:3" x14ac:dyDescent="0.25">
      <c r="A449" t="s">
        <v>549</v>
      </c>
      <c r="B449">
        <v>0.19</v>
      </c>
      <c r="C449" t="s">
        <v>103</v>
      </c>
    </row>
    <row r="450" spans="1:3" x14ac:dyDescent="0.25">
      <c r="A450" t="s">
        <v>550</v>
      </c>
      <c r="B450">
        <v>2.62</v>
      </c>
      <c r="C450" t="s">
        <v>113</v>
      </c>
    </row>
    <row r="451" spans="1:3" x14ac:dyDescent="0.25">
      <c r="A451" t="s">
        <v>551</v>
      </c>
      <c r="B451">
        <v>0.99</v>
      </c>
      <c r="C451" t="s">
        <v>103</v>
      </c>
    </row>
    <row r="452" spans="1:3" x14ac:dyDescent="0.25">
      <c r="A452" t="s">
        <v>552</v>
      </c>
      <c r="B452">
        <v>1.85</v>
      </c>
      <c r="C452" t="s">
        <v>103</v>
      </c>
    </row>
    <row r="453" spans="1:3" x14ac:dyDescent="0.25">
      <c r="A453" t="s">
        <v>553</v>
      </c>
      <c r="B453">
        <v>1.96</v>
      </c>
      <c r="C453" t="s">
        <v>113</v>
      </c>
    </row>
    <row r="454" spans="1:3" x14ac:dyDescent="0.25">
      <c r="A454" t="s">
        <v>554</v>
      </c>
      <c r="B454">
        <v>0.55000000000000004</v>
      </c>
      <c r="C454" t="s">
        <v>103</v>
      </c>
    </row>
    <row r="455" spans="1:3" x14ac:dyDescent="0.25">
      <c r="A455" t="s">
        <v>555</v>
      </c>
      <c r="B455">
        <v>1.94</v>
      </c>
      <c r="C455" t="s">
        <v>113</v>
      </c>
    </row>
    <row r="456" spans="1:3" x14ac:dyDescent="0.25">
      <c r="A456" t="s">
        <v>556</v>
      </c>
      <c r="B456">
        <v>0.47</v>
      </c>
      <c r="C456" t="s">
        <v>103</v>
      </c>
    </row>
    <row r="457" spans="1:3" x14ac:dyDescent="0.25">
      <c r="A457" t="s">
        <v>557</v>
      </c>
      <c r="B457">
        <v>0.96</v>
      </c>
      <c r="C457" t="s">
        <v>103</v>
      </c>
    </row>
    <row r="458" spans="1:3" x14ac:dyDescent="0.25">
      <c r="A458" t="s">
        <v>558</v>
      </c>
      <c r="B458">
        <v>1.57</v>
      </c>
      <c r="C458" t="s">
        <v>103</v>
      </c>
    </row>
    <row r="459" spans="1:3" x14ac:dyDescent="0.25">
      <c r="A459" t="s">
        <v>559</v>
      </c>
      <c r="B459">
        <v>1.28</v>
      </c>
      <c r="C459" t="s">
        <v>103</v>
      </c>
    </row>
    <row r="460" spans="1:3" x14ac:dyDescent="0.25">
      <c r="A460" t="s">
        <v>560</v>
      </c>
      <c r="B460">
        <v>0.35</v>
      </c>
      <c r="C460" t="s">
        <v>103</v>
      </c>
    </row>
    <row r="461" spans="1:3" x14ac:dyDescent="0.25">
      <c r="A461" t="s">
        <v>561</v>
      </c>
      <c r="B461">
        <v>0.23</v>
      </c>
      <c r="C461" t="s">
        <v>103</v>
      </c>
    </row>
    <row r="462" spans="1:3" x14ac:dyDescent="0.25">
      <c r="A462" t="s">
        <v>562</v>
      </c>
      <c r="B462">
        <v>0.56999999999999995</v>
      </c>
      <c r="C462" t="s">
        <v>103</v>
      </c>
    </row>
    <row r="463" spans="1:3" x14ac:dyDescent="0.25">
      <c r="A463" t="s">
        <v>563</v>
      </c>
      <c r="B463">
        <v>1.52</v>
      </c>
      <c r="C463" t="s">
        <v>103</v>
      </c>
    </row>
    <row r="464" spans="1:3" x14ac:dyDescent="0.25">
      <c r="A464" t="s">
        <v>564</v>
      </c>
      <c r="B464">
        <v>0.12</v>
      </c>
      <c r="C464" t="s">
        <v>103</v>
      </c>
    </row>
    <row r="465" spans="1:3" x14ac:dyDescent="0.25">
      <c r="A465" t="s">
        <v>565</v>
      </c>
      <c r="B465">
        <v>0.06</v>
      </c>
      <c r="C465" t="s">
        <v>105</v>
      </c>
    </row>
    <row r="466" spans="1:3" x14ac:dyDescent="0.25">
      <c r="A466" t="s">
        <v>566</v>
      </c>
      <c r="B466">
        <v>0.62</v>
      </c>
      <c r="C466" t="s">
        <v>103</v>
      </c>
    </row>
    <row r="467" spans="1:3" x14ac:dyDescent="0.25">
      <c r="A467" t="s">
        <v>567</v>
      </c>
      <c r="B467">
        <v>1.45</v>
      </c>
      <c r="C467" t="s">
        <v>103</v>
      </c>
    </row>
    <row r="468" spans="1:3" x14ac:dyDescent="0.25">
      <c r="A468" t="s">
        <v>568</v>
      </c>
      <c r="B468">
        <v>0.68</v>
      </c>
      <c r="C468" t="s">
        <v>103</v>
      </c>
    </row>
    <row r="469" spans="1:3" x14ac:dyDescent="0.25">
      <c r="A469" t="s">
        <v>569</v>
      </c>
      <c r="B469">
        <v>0.26</v>
      </c>
      <c r="C469" t="s">
        <v>103</v>
      </c>
    </row>
    <row r="470" spans="1:3" x14ac:dyDescent="0.25">
      <c r="A470" t="s">
        <v>570</v>
      </c>
      <c r="B470">
        <v>0.26</v>
      </c>
      <c r="C470" t="s">
        <v>103</v>
      </c>
    </row>
    <row r="471" spans="1:3" x14ac:dyDescent="0.25">
      <c r="A471" t="s">
        <v>571</v>
      </c>
      <c r="B471">
        <v>0.39</v>
      </c>
      <c r="C471" t="s">
        <v>103</v>
      </c>
    </row>
    <row r="472" spans="1:3" x14ac:dyDescent="0.25">
      <c r="A472" t="s">
        <v>572</v>
      </c>
      <c r="B472">
        <v>3.77</v>
      </c>
      <c r="C472" t="s">
        <v>113</v>
      </c>
    </row>
    <row r="473" spans="1:3" x14ac:dyDescent="0.25">
      <c r="A473" t="s">
        <v>573</v>
      </c>
      <c r="B473">
        <v>1.01</v>
      </c>
      <c r="C473" t="s">
        <v>103</v>
      </c>
    </row>
    <row r="474" spans="1:3" x14ac:dyDescent="0.25">
      <c r="A474" t="s">
        <v>574</v>
      </c>
      <c r="B474">
        <v>1.82</v>
      </c>
      <c r="C474" t="s">
        <v>103</v>
      </c>
    </row>
    <row r="475" spans="1:3" x14ac:dyDescent="0.25">
      <c r="A475" t="s">
        <v>575</v>
      </c>
      <c r="B475">
        <v>0.37</v>
      </c>
      <c r="C475" t="s">
        <v>103</v>
      </c>
    </row>
    <row r="476" spans="1:3" x14ac:dyDescent="0.25">
      <c r="A476" t="s">
        <v>576</v>
      </c>
      <c r="B476">
        <v>1.23</v>
      </c>
      <c r="C476" t="s">
        <v>103</v>
      </c>
    </row>
    <row r="477" spans="1:3" x14ac:dyDescent="0.25">
      <c r="A477" t="s">
        <v>577</v>
      </c>
      <c r="B477">
        <v>0.81</v>
      </c>
      <c r="C477" t="s">
        <v>103</v>
      </c>
    </row>
    <row r="478" spans="1:3" x14ac:dyDescent="0.25">
      <c r="A478" t="s">
        <v>578</v>
      </c>
      <c r="B478">
        <v>0.18</v>
      </c>
      <c r="C478" t="s">
        <v>103</v>
      </c>
    </row>
    <row r="479" spans="1:3" x14ac:dyDescent="0.25">
      <c r="A479" t="s">
        <v>579</v>
      </c>
      <c r="B479">
        <v>2.57</v>
      </c>
      <c r="C479" t="s">
        <v>113</v>
      </c>
    </row>
    <row r="480" spans="1:3" x14ac:dyDescent="0.25">
      <c r="A480" t="s">
        <v>580</v>
      </c>
      <c r="B480">
        <v>0.28999999999999998</v>
      </c>
      <c r="C480" t="s">
        <v>103</v>
      </c>
    </row>
    <row r="481" spans="1:3" x14ac:dyDescent="0.25">
      <c r="A481" t="s">
        <v>581</v>
      </c>
      <c r="B481">
        <v>1.42</v>
      </c>
      <c r="C481" t="s">
        <v>103</v>
      </c>
    </row>
    <row r="482" spans="1:3" x14ac:dyDescent="0.25">
      <c r="A482" t="s">
        <v>582</v>
      </c>
      <c r="B482">
        <v>1.03</v>
      </c>
      <c r="C482" t="s">
        <v>103</v>
      </c>
    </row>
    <row r="483" spans="1:3" x14ac:dyDescent="0.25">
      <c r="A483" t="s">
        <v>583</v>
      </c>
      <c r="B483">
        <v>0.09</v>
      </c>
      <c r="C483" t="s">
        <v>103</v>
      </c>
    </row>
    <row r="484" spans="1:3" x14ac:dyDescent="0.25">
      <c r="A484" t="s">
        <v>584</v>
      </c>
      <c r="B484">
        <v>0.83</v>
      </c>
      <c r="C484" t="s">
        <v>103</v>
      </c>
    </row>
    <row r="485" spans="1:3" x14ac:dyDescent="0.25">
      <c r="A485" t="s">
        <v>585</v>
      </c>
      <c r="B485">
        <v>1.1599999999999999</v>
      </c>
      <c r="C485" t="s">
        <v>103</v>
      </c>
    </row>
    <row r="486" spans="1:3" x14ac:dyDescent="0.25">
      <c r="A486" t="s">
        <v>586</v>
      </c>
      <c r="B486">
        <v>0.56000000000000005</v>
      </c>
      <c r="C486" t="s">
        <v>103</v>
      </c>
    </row>
    <row r="487" spans="1:3" x14ac:dyDescent="0.25">
      <c r="A487" t="s">
        <v>587</v>
      </c>
      <c r="B487">
        <v>0.02</v>
      </c>
      <c r="C487" t="s">
        <v>105</v>
      </c>
    </row>
    <row r="488" spans="1:3" x14ac:dyDescent="0.25">
      <c r="A488" t="s">
        <v>588</v>
      </c>
      <c r="B488">
        <v>12.18</v>
      </c>
      <c r="C488" t="s">
        <v>113</v>
      </c>
    </row>
    <row r="489" spans="1:3" x14ac:dyDescent="0.25">
      <c r="A489" t="s">
        <v>589</v>
      </c>
      <c r="B489">
        <v>0.08</v>
      </c>
      <c r="C489" t="s">
        <v>105</v>
      </c>
    </row>
    <row r="490" spans="1:3" x14ac:dyDescent="0.25">
      <c r="A490" t="s">
        <v>590</v>
      </c>
      <c r="B490">
        <v>1.75</v>
      </c>
      <c r="C490" t="s">
        <v>103</v>
      </c>
    </row>
    <row r="491" spans="1:3" x14ac:dyDescent="0.25">
      <c r="A491" t="s">
        <v>591</v>
      </c>
      <c r="B491">
        <v>0.77</v>
      </c>
      <c r="C491" t="s">
        <v>103</v>
      </c>
    </row>
    <row r="492" spans="1:3" x14ac:dyDescent="0.25">
      <c r="A492" t="s">
        <v>592</v>
      </c>
      <c r="B492">
        <v>0.92</v>
      </c>
      <c r="C492" t="s">
        <v>103</v>
      </c>
    </row>
    <row r="493" spans="1:3" x14ac:dyDescent="0.25">
      <c r="A493" t="s">
        <v>593</v>
      </c>
      <c r="B493">
        <v>0.49</v>
      </c>
      <c r="C493" t="s">
        <v>103</v>
      </c>
    </row>
    <row r="494" spans="1:3" x14ac:dyDescent="0.25">
      <c r="A494" t="s">
        <v>594</v>
      </c>
      <c r="B494">
        <v>0.42</v>
      </c>
      <c r="C494" t="s">
        <v>103</v>
      </c>
    </row>
    <row r="495" spans="1:3" x14ac:dyDescent="0.25">
      <c r="A495" t="s">
        <v>595</v>
      </c>
      <c r="B495">
        <v>1.78</v>
      </c>
      <c r="C495" t="s">
        <v>103</v>
      </c>
    </row>
    <row r="496" spans="1:3" x14ac:dyDescent="0.25">
      <c r="A496" t="s">
        <v>596</v>
      </c>
      <c r="B496">
        <v>1.31</v>
      </c>
      <c r="C496" t="s">
        <v>103</v>
      </c>
    </row>
    <row r="497" spans="1:3" x14ac:dyDescent="0.25">
      <c r="A497" t="s">
        <v>597</v>
      </c>
      <c r="B497">
        <v>0.86</v>
      </c>
      <c r="C497" t="s">
        <v>103</v>
      </c>
    </row>
    <row r="498" spans="1:3" x14ac:dyDescent="0.25">
      <c r="A498" t="s">
        <v>598</v>
      </c>
      <c r="B498">
        <v>1.03</v>
      </c>
      <c r="C498" t="s">
        <v>103</v>
      </c>
    </row>
    <row r="499" spans="1:3" x14ac:dyDescent="0.25">
      <c r="A499" t="s">
        <v>599</v>
      </c>
      <c r="B499">
        <v>0.84</v>
      </c>
      <c r="C499" t="s">
        <v>103</v>
      </c>
    </row>
    <row r="500" spans="1:3" x14ac:dyDescent="0.25">
      <c r="A500" t="s">
        <v>600</v>
      </c>
      <c r="B500">
        <v>0.96</v>
      </c>
      <c r="C500" t="s">
        <v>103</v>
      </c>
    </row>
    <row r="501" spans="1:3" x14ac:dyDescent="0.25">
      <c r="A501" t="s">
        <v>601</v>
      </c>
      <c r="B501">
        <v>1.39</v>
      </c>
      <c r="C501" t="s">
        <v>103</v>
      </c>
    </row>
    <row r="502" spans="1:3" x14ac:dyDescent="0.25">
      <c r="A502" t="s">
        <v>602</v>
      </c>
      <c r="B502">
        <v>2.2000000000000002</v>
      </c>
      <c r="C502" t="s">
        <v>113</v>
      </c>
    </row>
    <row r="503" spans="1:3" x14ac:dyDescent="0.25">
      <c r="A503" t="s">
        <v>603</v>
      </c>
      <c r="B503">
        <v>0.15</v>
      </c>
      <c r="C503" t="s">
        <v>103</v>
      </c>
    </row>
    <row r="504" spans="1:3" x14ac:dyDescent="0.25">
      <c r="A504" t="s">
        <v>604</v>
      </c>
      <c r="B504">
        <v>1.85</v>
      </c>
      <c r="C504" t="s">
        <v>103</v>
      </c>
    </row>
    <row r="505" spans="1:3" x14ac:dyDescent="0.25">
      <c r="A505" t="s">
        <v>605</v>
      </c>
      <c r="B505">
        <v>0.43</v>
      </c>
      <c r="C505" t="s">
        <v>103</v>
      </c>
    </row>
    <row r="506" spans="1:3" x14ac:dyDescent="0.25">
      <c r="A506" t="s">
        <v>606</v>
      </c>
      <c r="B506">
        <v>0.92</v>
      </c>
      <c r="C506" t="s">
        <v>103</v>
      </c>
    </row>
    <row r="507" spans="1:3" x14ac:dyDescent="0.25">
      <c r="A507" t="s">
        <v>607</v>
      </c>
      <c r="B507">
        <v>0.35</v>
      </c>
      <c r="C507" t="s">
        <v>103</v>
      </c>
    </row>
    <row r="508" spans="1:3" x14ac:dyDescent="0.25">
      <c r="A508" t="s">
        <v>608</v>
      </c>
      <c r="B508">
        <v>0.11</v>
      </c>
      <c r="C508" t="s">
        <v>103</v>
      </c>
    </row>
    <row r="509" spans="1:3" x14ac:dyDescent="0.25">
      <c r="A509" t="s">
        <v>609</v>
      </c>
      <c r="B509">
        <v>0.25</v>
      </c>
      <c r="C509" t="s">
        <v>103</v>
      </c>
    </row>
    <row r="510" spans="1:3" x14ac:dyDescent="0.25">
      <c r="A510" t="s">
        <v>610</v>
      </c>
      <c r="B510">
        <v>1.42</v>
      </c>
      <c r="C510" t="s">
        <v>103</v>
      </c>
    </row>
    <row r="511" spans="1:3" x14ac:dyDescent="0.25">
      <c r="A511" t="s">
        <v>611</v>
      </c>
      <c r="B511">
        <v>1.32</v>
      </c>
      <c r="C511" t="s">
        <v>103</v>
      </c>
    </row>
    <row r="512" spans="1:3" x14ac:dyDescent="0.25">
      <c r="A512" t="s">
        <v>612</v>
      </c>
      <c r="B512">
        <v>1.42</v>
      </c>
      <c r="C512" t="s">
        <v>103</v>
      </c>
    </row>
    <row r="513" spans="1:3" x14ac:dyDescent="0.25">
      <c r="A513" t="s">
        <v>613</v>
      </c>
      <c r="B513">
        <v>0.86</v>
      </c>
      <c r="C513" t="s">
        <v>103</v>
      </c>
    </row>
    <row r="514" spans="1:3" x14ac:dyDescent="0.25">
      <c r="A514" t="s">
        <v>614</v>
      </c>
      <c r="B514">
        <v>1.25</v>
      </c>
      <c r="C514" t="s">
        <v>103</v>
      </c>
    </row>
    <row r="515" spans="1:3" x14ac:dyDescent="0.25">
      <c r="A515" t="s">
        <v>615</v>
      </c>
      <c r="B515">
        <v>0.95</v>
      </c>
      <c r="C515" t="s">
        <v>103</v>
      </c>
    </row>
    <row r="516" spans="1:3" x14ac:dyDescent="0.25">
      <c r="A516" t="s">
        <v>616</v>
      </c>
      <c r="B516">
        <v>0.92</v>
      </c>
      <c r="C516" t="s">
        <v>103</v>
      </c>
    </row>
    <row r="517" spans="1:3" x14ac:dyDescent="0.25">
      <c r="A517" t="s">
        <v>617</v>
      </c>
      <c r="B517">
        <v>0.34</v>
      </c>
      <c r="C517" t="s">
        <v>103</v>
      </c>
    </row>
    <row r="518" spans="1:3" x14ac:dyDescent="0.25">
      <c r="A518" t="s">
        <v>618</v>
      </c>
      <c r="B518">
        <v>0.87</v>
      </c>
      <c r="C518" t="s">
        <v>103</v>
      </c>
    </row>
    <row r="519" spans="1:3" x14ac:dyDescent="0.25">
      <c r="A519" t="s">
        <v>619</v>
      </c>
      <c r="B519">
        <v>0.12</v>
      </c>
      <c r="C519" t="s">
        <v>103</v>
      </c>
    </row>
    <row r="520" spans="1:3" x14ac:dyDescent="0.25">
      <c r="A520" t="s">
        <v>620</v>
      </c>
      <c r="B520">
        <v>0.54</v>
      </c>
      <c r="C520" t="s">
        <v>103</v>
      </c>
    </row>
    <row r="521" spans="1:3" x14ac:dyDescent="0.25">
      <c r="A521" t="s">
        <v>621</v>
      </c>
      <c r="B521">
        <v>0.55000000000000004</v>
      </c>
      <c r="C521" t="s">
        <v>103</v>
      </c>
    </row>
    <row r="522" spans="1:3" x14ac:dyDescent="0.25">
      <c r="A522" t="s">
        <v>622</v>
      </c>
      <c r="B522">
        <v>1.78</v>
      </c>
      <c r="C522" t="s">
        <v>103</v>
      </c>
    </row>
    <row r="523" spans="1:3" x14ac:dyDescent="0.25">
      <c r="A523" t="s">
        <v>623</v>
      </c>
      <c r="B523">
        <v>1.79</v>
      </c>
      <c r="C523" t="s">
        <v>103</v>
      </c>
    </row>
    <row r="524" spans="1:3" x14ac:dyDescent="0.25">
      <c r="A524" t="s">
        <v>624</v>
      </c>
      <c r="B524">
        <v>0.11</v>
      </c>
      <c r="C524" t="s">
        <v>103</v>
      </c>
    </row>
    <row r="525" spans="1:3" x14ac:dyDescent="0.25">
      <c r="A525" t="s">
        <v>625</v>
      </c>
      <c r="B525">
        <v>0.96</v>
      </c>
      <c r="C525" t="s">
        <v>103</v>
      </c>
    </row>
    <row r="526" spans="1:3" x14ac:dyDescent="0.25">
      <c r="A526" t="s">
        <v>626</v>
      </c>
      <c r="B526">
        <v>1.35</v>
      </c>
      <c r="C526" t="s">
        <v>103</v>
      </c>
    </row>
    <row r="527" spans="1:3" x14ac:dyDescent="0.25">
      <c r="A527" t="s">
        <v>627</v>
      </c>
      <c r="B527">
        <v>1.23</v>
      </c>
      <c r="C527" t="s">
        <v>103</v>
      </c>
    </row>
    <row r="528" spans="1:3" x14ac:dyDescent="0.25">
      <c r="A528" t="s">
        <v>628</v>
      </c>
      <c r="B528">
        <v>0.89</v>
      </c>
      <c r="C528" t="s">
        <v>103</v>
      </c>
    </row>
    <row r="529" spans="1:3" x14ac:dyDescent="0.25">
      <c r="A529" t="s">
        <v>629</v>
      </c>
      <c r="B529">
        <v>0.01</v>
      </c>
      <c r="C529" t="s">
        <v>105</v>
      </c>
    </row>
    <row r="530" spans="1:3" x14ac:dyDescent="0.25">
      <c r="A530" t="s">
        <v>630</v>
      </c>
      <c r="B530">
        <v>1.1599999999999999</v>
      </c>
      <c r="C530" t="s">
        <v>103</v>
      </c>
    </row>
    <row r="531" spans="1:3" x14ac:dyDescent="0.25">
      <c r="A531" t="s">
        <v>631</v>
      </c>
      <c r="B531">
        <v>0.76</v>
      </c>
      <c r="C531" t="s">
        <v>103</v>
      </c>
    </row>
    <row r="532" spans="1:3" x14ac:dyDescent="0.25">
      <c r="A532" t="s">
        <v>632</v>
      </c>
      <c r="B532">
        <v>0.83</v>
      </c>
      <c r="C532" t="s">
        <v>103</v>
      </c>
    </row>
    <row r="533" spans="1:3" x14ac:dyDescent="0.25">
      <c r="A533" t="s">
        <v>633</v>
      </c>
      <c r="B533">
        <v>0.79</v>
      </c>
      <c r="C533" t="s">
        <v>103</v>
      </c>
    </row>
    <row r="534" spans="1:3" x14ac:dyDescent="0.25">
      <c r="A534" t="s">
        <v>634</v>
      </c>
      <c r="B534">
        <v>0.98</v>
      </c>
      <c r="C534" t="s">
        <v>103</v>
      </c>
    </row>
    <row r="535" spans="1:3" x14ac:dyDescent="0.25">
      <c r="A535" t="s">
        <v>635</v>
      </c>
      <c r="B535">
        <v>1.37</v>
      </c>
      <c r="C535" t="s">
        <v>103</v>
      </c>
    </row>
    <row r="536" spans="1:3" x14ac:dyDescent="0.25">
      <c r="A536" t="s">
        <v>636</v>
      </c>
      <c r="B536">
        <v>1.35</v>
      </c>
      <c r="C536" t="s">
        <v>103</v>
      </c>
    </row>
    <row r="537" spans="1:3" x14ac:dyDescent="0.25">
      <c r="A537" t="s">
        <v>637</v>
      </c>
      <c r="B537">
        <v>0.49</v>
      </c>
      <c r="C537" t="s">
        <v>103</v>
      </c>
    </row>
    <row r="538" spans="1:3" x14ac:dyDescent="0.25">
      <c r="A538" t="s">
        <v>638</v>
      </c>
      <c r="B538">
        <v>0.81</v>
      </c>
      <c r="C538" t="s">
        <v>103</v>
      </c>
    </row>
    <row r="539" spans="1:3" x14ac:dyDescent="0.25">
      <c r="A539" t="s">
        <v>639</v>
      </c>
      <c r="B539">
        <v>0.82</v>
      </c>
      <c r="C539" t="s">
        <v>103</v>
      </c>
    </row>
    <row r="540" spans="1:3" x14ac:dyDescent="0.25">
      <c r="A540" t="s">
        <v>640</v>
      </c>
      <c r="B540">
        <v>1.51</v>
      </c>
      <c r="C540" t="s">
        <v>103</v>
      </c>
    </row>
    <row r="541" spans="1:3" x14ac:dyDescent="0.25">
      <c r="A541" t="s">
        <v>641</v>
      </c>
      <c r="B541">
        <v>1.05</v>
      </c>
      <c r="C541" t="s">
        <v>103</v>
      </c>
    </row>
    <row r="542" spans="1:3" x14ac:dyDescent="0.25">
      <c r="A542" t="s">
        <v>642</v>
      </c>
      <c r="B542">
        <v>0.15</v>
      </c>
      <c r="C542" t="s">
        <v>103</v>
      </c>
    </row>
    <row r="543" spans="1:3" x14ac:dyDescent="0.25">
      <c r="A543" t="s">
        <v>643</v>
      </c>
      <c r="B543">
        <v>0.53</v>
      </c>
      <c r="C543" t="s">
        <v>103</v>
      </c>
    </row>
    <row r="544" spans="1:3" x14ac:dyDescent="0.25">
      <c r="A544" t="s">
        <v>644</v>
      </c>
      <c r="B544">
        <v>0.65</v>
      </c>
      <c r="C544" t="s">
        <v>103</v>
      </c>
    </row>
    <row r="545" spans="1:3" x14ac:dyDescent="0.25">
      <c r="A545" t="s">
        <v>645</v>
      </c>
      <c r="B545">
        <v>1.1100000000000001</v>
      </c>
      <c r="C545" t="s">
        <v>103</v>
      </c>
    </row>
    <row r="546" spans="1:3" x14ac:dyDescent="0.25">
      <c r="A546" t="s">
        <v>646</v>
      </c>
      <c r="B546">
        <v>0.24</v>
      </c>
      <c r="C546" t="s">
        <v>103</v>
      </c>
    </row>
    <row r="547" spans="1:3" x14ac:dyDescent="0.25">
      <c r="A547" t="s">
        <v>647</v>
      </c>
      <c r="B547">
        <v>0.81</v>
      </c>
      <c r="C547" t="s">
        <v>103</v>
      </c>
    </row>
    <row r="548" spans="1:3" x14ac:dyDescent="0.25">
      <c r="A548" t="s">
        <v>648</v>
      </c>
      <c r="B548">
        <v>1.27</v>
      </c>
      <c r="C548" t="s">
        <v>103</v>
      </c>
    </row>
    <row r="549" spans="1:3" x14ac:dyDescent="0.25">
      <c r="A549" t="s">
        <v>649</v>
      </c>
      <c r="B549">
        <v>1.66</v>
      </c>
      <c r="C549" t="s">
        <v>103</v>
      </c>
    </row>
    <row r="550" spans="1:3" x14ac:dyDescent="0.25">
      <c r="A550" t="s">
        <v>650</v>
      </c>
      <c r="B550">
        <v>0.81</v>
      </c>
      <c r="C550" t="s">
        <v>103</v>
      </c>
    </row>
    <row r="551" spans="1:3" x14ac:dyDescent="0.25">
      <c r="A551" t="s">
        <v>651</v>
      </c>
      <c r="B551">
        <v>0.17</v>
      </c>
      <c r="C551" t="s">
        <v>103</v>
      </c>
    </row>
    <row r="552" spans="1:3" x14ac:dyDescent="0.25">
      <c r="A552" t="s">
        <v>652</v>
      </c>
      <c r="B552">
        <v>0.77</v>
      </c>
      <c r="C552" t="s">
        <v>103</v>
      </c>
    </row>
    <row r="553" spans="1:3" x14ac:dyDescent="0.25">
      <c r="A553" t="s">
        <v>653</v>
      </c>
      <c r="B553">
        <v>1.0900000000000001</v>
      </c>
      <c r="C553" t="s">
        <v>103</v>
      </c>
    </row>
    <row r="554" spans="1:3" x14ac:dyDescent="0.25">
      <c r="A554" t="s">
        <v>654</v>
      </c>
      <c r="B554">
        <v>1.28</v>
      </c>
      <c r="C554" t="s">
        <v>103</v>
      </c>
    </row>
    <row r="555" spans="1:3" x14ac:dyDescent="0.25">
      <c r="A555" t="s">
        <v>655</v>
      </c>
      <c r="B555">
        <v>0.24</v>
      </c>
      <c r="C555" t="s">
        <v>103</v>
      </c>
    </row>
    <row r="556" spans="1:3" x14ac:dyDescent="0.25">
      <c r="A556" t="s">
        <v>656</v>
      </c>
      <c r="B556">
        <v>0.44</v>
      </c>
      <c r="C556" t="s">
        <v>103</v>
      </c>
    </row>
    <row r="557" spans="1:3" x14ac:dyDescent="0.25">
      <c r="A557" t="s">
        <v>657</v>
      </c>
      <c r="B557">
        <v>0.86</v>
      </c>
      <c r="C557" t="s">
        <v>103</v>
      </c>
    </row>
    <row r="558" spans="1:3" x14ac:dyDescent="0.25">
      <c r="A558" t="s">
        <v>658</v>
      </c>
      <c r="B558">
        <v>0.03</v>
      </c>
      <c r="C558" t="s">
        <v>105</v>
      </c>
    </row>
    <row r="559" spans="1:3" x14ac:dyDescent="0.25">
      <c r="A559" t="s">
        <v>659</v>
      </c>
      <c r="B559">
        <v>0.14000000000000001</v>
      </c>
      <c r="C559" t="s">
        <v>103</v>
      </c>
    </row>
    <row r="560" spans="1:3" x14ac:dyDescent="0.25">
      <c r="A560" t="s">
        <v>660</v>
      </c>
      <c r="B560">
        <v>0.94</v>
      </c>
      <c r="C560" t="s">
        <v>103</v>
      </c>
    </row>
    <row r="561" spans="1:3" x14ac:dyDescent="0.25">
      <c r="A561" t="s">
        <v>661</v>
      </c>
      <c r="B561">
        <v>0.74</v>
      </c>
      <c r="C561" t="s">
        <v>103</v>
      </c>
    </row>
    <row r="562" spans="1:3" x14ac:dyDescent="0.25">
      <c r="A562" t="s">
        <v>662</v>
      </c>
      <c r="B562">
        <v>0.89</v>
      </c>
      <c r="C562" t="s">
        <v>103</v>
      </c>
    </row>
    <row r="563" spans="1:3" x14ac:dyDescent="0.25">
      <c r="A563" t="s">
        <v>663</v>
      </c>
      <c r="B563">
        <v>1.36</v>
      </c>
      <c r="C563" t="s">
        <v>103</v>
      </c>
    </row>
    <row r="564" spans="1:3" x14ac:dyDescent="0.25">
      <c r="A564" t="s">
        <v>664</v>
      </c>
      <c r="B564">
        <v>1.88</v>
      </c>
      <c r="C564" t="s">
        <v>103</v>
      </c>
    </row>
    <row r="565" spans="1:3" x14ac:dyDescent="0.25">
      <c r="A565" t="s">
        <v>665</v>
      </c>
      <c r="B565">
        <v>1.06</v>
      </c>
      <c r="C565" t="s">
        <v>103</v>
      </c>
    </row>
    <row r="566" spans="1:3" x14ac:dyDescent="0.25">
      <c r="A566" t="s">
        <v>666</v>
      </c>
      <c r="B566">
        <v>0.08</v>
      </c>
      <c r="C566" t="s">
        <v>103</v>
      </c>
    </row>
    <row r="567" spans="1:3" x14ac:dyDescent="0.25">
      <c r="A567" t="s">
        <v>667</v>
      </c>
      <c r="B567">
        <v>1.38</v>
      </c>
      <c r="C567" t="s">
        <v>103</v>
      </c>
    </row>
    <row r="568" spans="1:3" x14ac:dyDescent="0.25">
      <c r="A568" t="s">
        <v>668</v>
      </c>
      <c r="B568">
        <v>0.14000000000000001</v>
      </c>
      <c r="C568" t="s">
        <v>103</v>
      </c>
    </row>
    <row r="569" spans="1:3" x14ac:dyDescent="0.25">
      <c r="A569" t="s">
        <v>669</v>
      </c>
      <c r="B569">
        <v>0.5</v>
      </c>
      <c r="C569" t="s">
        <v>103</v>
      </c>
    </row>
    <row r="570" spans="1:3" x14ac:dyDescent="0.25">
      <c r="A570" t="s">
        <v>670</v>
      </c>
      <c r="B570">
        <v>0.91</v>
      </c>
      <c r="C570" t="s">
        <v>103</v>
      </c>
    </row>
    <row r="571" spans="1:3" x14ac:dyDescent="0.25">
      <c r="A571" t="s">
        <v>671</v>
      </c>
      <c r="B571">
        <v>2.8</v>
      </c>
      <c r="C571" t="s">
        <v>113</v>
      </c>
    </row>
    <row r="572" spans="1:3" x14ac:dyDescent="0.25">
      <c r="A572" t="s">
        <v>672</v>
      </c>
      <c r="B572">
        <v>0.2</v>
      </c>
      <c r="C572" t="s">
        <v>103</v>
      </c>
    </row>
    <row r="573" spans="1:3" x14ac:dyDescent="0.25">
      <c r="A573" t="s">
        <v>673</v>
      </c>
      <c r="B573">
        <v>0.94</v>
      </c>
      <c r="C573" t="s">
        <v>103</v>
      </c>
    </row>
    <row r="574" spans="1:3" x14ac:dyDescent="0.25">
      <c r="A574" t="s">
        <v>674</v>
      </c>
      <c r="B574">
        <v>1.38</v>
      </c>
      <c r="C574" t="s">
        <v>103</v>
      </c>
    </row>
    <row r="575" spans="1:3" x14ac:dyDescent="0.25">
      <c r="A575" t="s">
        <v>675</v>
      </c>
      <c r="B575">
        <v>0.49</v>
      </c>
      <c r="C575" t="s">
        <v>103</v>
      </c>
    </row>
    <row r="576" spans="1:3" x14ac:dyDescent="0.25">
      <c r="A576" t="s">
        <v>676</v>
      </c>
      <c r="B576">
        <v>0.24</v>
      </c>
      <c r="C576" t="s">
        <v>103</v>
      </c>
    </row>
    <row r="577" spans="1:3" x14ac:dyDescent="0.25">
      <c r="A577" t="s">
        <v>677</v>
      </c>
      <c r="B577">
        <v>0.84</v>
      </c>
      <c r="C577" t="s">
        <v>103</v>
      </c>
    </row>
    <row r="578" spans="1:3" x14ac:dyDescent="0.25">
      <c r="A578" t="s">
        <v>678</v>
      </c>
      <c r="B578">
        <v>0.14000000000000001</v>
      </c>
      <c r="C578" t="s">
        <v>103</v>
      </c>
    </row>
    <row r="579" spans="1:3" x14ac:dyDescent="0.25">
      <c r="A579" t="s">
        <v>679</v>
      </c>
      <c r="B579">
        <v>1.52</v>
      </c>
      <c r="C579" t="s">
        <v>103</v>
      </c>
    </row>
    <row r="580" spans="1:3" x14ac:dyDescent="0.25">
      <c r="A580" t="s">
        <v>680</v>
      </c>
      <c r="B580">
        <v>1.1499999999999999</v>
      </c>
      <c r="C580" t="s">
        <v>103</v>
      </c>
    </row>
    <row r="581" spans="1:3" x14ac:dyDescent="0.25">
      <c r="A581" t="s">
        <v>681</v>
      </c>
      <c r="B581">
        <v>0.67</v>
      </c>
      <c r="C581" t="s">
        <v>103</v>
      </c>
    </row>
    <row r="582" spans="1:3" x14ac:dyDescent="0.25">
      <c r="A582" t="s">
        <v>682</v>
      </c>
      <c r="B582">
        <v>1.2</v>
      </c>
      <c r="C582" t="s">
        <v>103</v>
      </c>
    </row>
    <row r="583" spans="1:3" x14ac:dyDescent="0.25">
      <c r="A583" t="s">
        <v>683</v>
      </c>
      <c r="B583">
        <v>0.99</v>
      </c>
      <c r="C583" t="s">
        <v>103</v>
      </c>
    </row>
    <row r="584" spans="1:3" x14ac:dyDescent="0.25">
      <c r="A584" t="s">
        <v>684</v>
      </c>
      <c r="B584">
        <v>0.45</v>
      </c>
      <c r="C584" t="s">
        <v>103</v>
      </c>
    </row>
    <row r="585" spans="1:3" x14ac:dyDescent="0.25">
      <c r="A585" t="s">
        <v>685</v>
      </c>
      <c r="B585">
        <v>0.52</v>
      </c>
      <c r="C585" t="s">
        <v>103</v>
      </c>
    </row>
    <row r="586" spans="1:3" x14ac:dyDescent="0.25">
      <c r="A586" t="s">
        <v>686</v>
      </c>
      <c r="B586">
        <v>0.79</v>
      </c>
      <c r="C586" t="s">
        <v>103</v>
      </c>
    </row>
    <row r="587" spans="1:3" x14ac:dyDescent="0.25">
      <c r="A587" t="s">
        <v>687</v>
      </c>
      <c r="B587">
        <v>0.28999999999999998</v>
      </c>
      <c r="C587" t="s">
        <v>103</v>
      </c>
    </row>
    <row r="588" spans="1:3" x14ac:dyDescent="0.25">
      <c r="A588" t="s">
        <v>688</v>
      </c>
      <c r="B588">
        <v>2.5499999999999998</v>
      </c>
      <c r="C588" t="s">
        <v>113</v>
      </c>
    </row>
    <row r="589" spans="1:3" x14ac:dyDescent="0.25">
      <c r="A589" t="s">
        <v>689</v>
      </c>
      <c r="B589">
        <v>0.34</v>
      </c>
      <c r="C589" t="s">
        <v>103</v>
      </c>
    </row>
    <row r="590" spans="1:3" x14ac:dyDescent="0.25">
      <c r="A590" t="s">
        <v>690</v>
      </c>
      <c r="B590">
        <v>0.35</v>
      </c>
      <c r="C590" t="s">
        <v>103</v>
      </c>
    </row>
    <row r="591" spans="1:3" x14ac:dyDescent="0.25">
      <c r="A591" t="s">
        <v>691</v>
      </c>
      <c r="B591">
        <v>1.49</v>
      </c>
      <c r="C591" t="s">
        <v>103</v>
      </c>
    </row>
    <row r="592" spans="1:3" x14ac:dyDescent="0.25">
      <c r="A592" t="s">
        <v>692</v>
      </c>
      <c r="B592">
        <v>0.79</v>
      </c>
      <c r="C592" t="s">
        <v>103</v>
      </c>
    </row>
    <row r="593" spans="1:3" x14ac:dyDescent="0.25">
      <c r="A593" t="s">
        <v>693</v>
      </c>
      <c r="B593">
        <v>0.9</v>
      </c>
      <c r="C593" t="s">
        <v>103</v>
      </c>
    </row>
    <row r="594" spans="1:3" x14ac:dyDescent="0.25">
      <c r="A594" t="s">
        <v>694</v>
      </c>
      <c r="B594">
        <v>1.1399999999999999</v>
      </c>
      <c r="C594" t="s">
        <v>103</v>
      </c>
    </row>
    <row r="595" spans="1:3" x14ac:dyDescent="0.25">
      <c r="A595" t="s">
        <v>695</v>
      </c>
      <c r="B595">
        <v>1.5</v>
      </c>
      <c r="C595" t="s">
        <v>103</v>
      </c>
    </row>
    <row r="596" spans="1:3" x14ac:dyDescent="0.25">
      <c r="A596" t="s">
        <v>696</v>
      </c>
      <c r="B596">
        <v>0.97</v>
      </c>
      <c r="C596" t="s">
        <v>103</v>
      </c>
    </row>
    <row r="597" spans="1:3" x14ac:dyDescent="0.25">
      <c r="A597" t="s">
        <v>697</v>
      </c>
      <c r="B597">
        <v>0</v>
      </c>
      <c r="C597" t="s">
        <v>105</v>
      </c>
    </row>
    <row r="598" spans="1:3" x14ac:dyDescent="0.25">
      <c r="A598" t="s">
        <v>698</v>
      </c>
      <c r="B598">
        <v>3.88</v>
      </c>
      <c r="C598" t="s">
        <v>113</v>
      </c>
    </row>
    <row r="599" spans="1:3" x14ac:dyDescent="0.25">
      <c r="A599" t="s">
        <v>699</v>
      </c>
      <c r="B599">
        <v>0.19</v>
      </c>
      <c r="C599" t="s">
        <v>103</v>
      </c>
    </row>
    <row r="600" spans="1:3" x14ac:dyDescent="0.25">
      <c r="A600" t="s">
        <v>700</v>
      </c>
      <c r="B600">
        <v>1.57</v>
      </c>
      <c r="C600" t="s">
        <v>103</v>
      </c>
    </row>
    <row r="601" spans="1:3" x14ac:dyDescent="0.25">
      <c r="A601" t="s">
        <v>701</v>
      </c>
      <c r="B601">
        <v>1.18</v>
      </c>
      <c r="C601" t="s">
        <v>103</v>
      </c>
    </row>
    <row r="602" spans="1:3" x14ac:dyDescent="0.25">
      <c r="A602" t="s">
        <v>702</v>
      </c>
      <c r="B602">
        <v>1.9</v>
      </c>
      <c r="C602" t="s">
        <v>103</v>
      </c>
    </row>
    <row r="603" spans="1:3" x14ac:dyDescent="0.25">
      <c r="A603" t="s">
        <v>703</v>
      </c>
      <c r="B603">
        <v>2.11</v>
      </c>
      <c r="C603" t="s">
        <v>113</v>
      </c>
    </row>
    <row r="604" spans="1:3" x14ac:dyDescent="0.25">
      <c r="A604" t="s">
        <v>704</v>
      </c>
      <c r="B604">
        <v>0.67</v>
      </c>
      <c r="C604" t="s">
        <v>103</v>
      </c>
    </row>
    <row r="605" spans="1:3" x14ac:dyDescent="0.25">
      <c r="A605" t="s">
        <v>705</v>
      </c>
      <c r="B605">
        <v>0.47</v>
      </c>
      <c r="C605" t="s">
        <v>103</v>
      </c>
    </row>
    <row r="606" spans="1:3" x14ac:dyDescent="0.25">
      <c r="A606" t="s">
        <v>706</v>
      </c>
      <c r="B606">
        <v>0.03</v>
      </c>
      <c r="C606" t="s">
        <v>105</v>
      </c>
    </row>
    <row r="607" spans="1:3" x14ac:dyDescent="0.25">
      <c r="A607" t="s">
        <v>707</v>
      </c>
      <c r="B607">
        <v>1.0900000000000001</v>
      </c>
      <c r="C607" t="s">
        <v>103</v>
      </c>
    </row>
    <row r="608" spans="1:3" x14ac:dyDescent="0.25">
      <c r="A608" t="s">
        <v>708</v>
      </c>
      <c r="B608">
        <v>4.99</v>
      </c>
      <c r="C608" t="s">
        <v>113</v>
      </c>
    </row>
    <row r="609" spans="1:3" x14ac:dyDescent="0.25">
      <c r="A609" t="s">
        <v>709</v>
      </c>
      <c r="B609">
        <v>1.1499999999999999</v>
      </c>
      <c r="C609" t="s">
        <v>103</v>
      </c>
    </row>
    <row r="610" spans="1:3" x14ac:dyDescent="0.25">
      <c r="A610" t="s">
        <v>710</v>
      </c>
      <c r="B610">
        <v>0.67</v>
      </c>
      <c r="C610" t="s">
        <v>103</v>
      </c>
    </row>
    <row r="611" spans="1:3" x14ac:dyDescent="0.25">
      <c r="A611" t="s">
        <v>711</v>
      </c>
      <c r="B611">
        <v>1.01</v>
      </c>
      <c r="C611" t="s">
        <v>103</v>
      </c>
    </row>
    <row r="612" spans="1:3" x14ac:dyDescent="0.25">
      <c r="A612" t="s">
        <v>712</v>
      </c>
      <c r="B612">
        <v>0.94</v>
      </c>
      <c r="C612" t="s">
        <v>103</v>
      </c>
    </row>
    <row r="613" spans="1:3" x14ac:dyDescent="0.25">
      <c r="A613" t="s">
        <v>713</v>
      </c>
      <c r="B613">
        <v>0.31</v>
      </c>
      <c r="C613" t="s">
        <v>103</v>
      </c>
    </row>
    <row r="614" spans="1:3" x14ac:dyDescent="0.25">
      <c r="A614" t="s">
        <v>714</v>
      </c>
      <c r="B614">
        <v>1.05</v>
      </c>
      <c r="C614" t="s">
        <v>103</v>
      </c>
    </row>
    <row r="615" spans="1:3" x14ac:dyDescent="0.25">
      <c r="A615" t="s">
        <v>715</v>
      </c>
      <c r="B615">
        <v>0.95</v>
      </c>
      <c r="C615" t="s">
        <v>103</v>
      </c>
    </row>
    <row r="616" spans="1:3" x14ac:dyDescent="0.25">
      <c r="A616" t="s">
        <v>716</v>
      </c>
      <c r="B616">
        <v>7.37</v>
      </c>
      <c r="C616" t="s">
        <v>113</v>
      </c>
    </row>
    <row r="617" spans="1:3" x14ac:dyDescent="0.25">
      <c r="A617" t="s">
        <v>717</v>
      </c>
      <c r="B617">
        <v>1.9</v>
      </c>
      <c r="C617" t="s">
        <v>103</v>
      </c>
    </row>
    <row r="618" spans="1:3" x14ac:dyDescent="0.25">
      <c r="A618" t="s">
        <v>718</v>
      </c>
      <c r="B618">
        <v>0.53</v>
      </c>
      <c r="C618" t="s">
        <v>103</v>
      </c>
    </row>
    <row r="619" spans="1:3" x14ac:dyDescent="0.25">
      <c r="A619" t="s">
        <v>719</v>
      </c>
      <c r="B619">
        <v>0.31</v>
      </c>
      <c r="C619" t="s">
        <v>103</v>
      </c>
    </row>
    <row r="620" spans="1:3" x14ac:dyDescent="0.25">
      <c r="A620" t="s">
        <v>720</v>
      </c>
      <c r="B620">
        <v>1.62</v>
      </c>
      <c r="C620" t="s">
        <v>103</v>
      </c>
    </row>
    <row r="621" spans="1:3" x14ac:dyDescent="0.25">
      <c r="A621" t="s">
        <v>721</v>
      </c>
      <c r="B621">
        <v>1</v>
      </c>
      <c r="C621" t="s">
        <v>103</v>
      </c>
    </row>
    <row r="622" spans="1:3" x14ac:dyDescent="0.25">
      <c r="A622" t="s">
        <v>722</v>
      </c>
      <c r="B622">
        <v>0.21</v>
      </c>
      <c r="C622" t="s">
        <v>103</v>
      </c>
    </row>
    <row r="623" spans="1:3" x14ac:dyDescent="0.25">
      <c r="A623" t="s">
        <v>723</v>
      </c>
      <c r="B623">
        <v>0.05</v>
      </c>
      <c r="C623" t="s">
        <v>105</v>
      </c>
    </row>
    <row r="624" spans="1:3" x14ac:dyDescent="0.25">
      <c r="A624" t="s">
        <v>724</v>
      </c>
      <c r="B624">
        <v>2.04</v>
      </c>
      <c r="C624" t="s">
        <v>113</v>
      </c>
    </row>
    <row r="625" spans="1:3" x14ac:dyDescent="0.25">
      <c r="A625" t="s">
        <v>725</v>
      </c>
      <c r="B625">
        <v>0.42</v>
      </c>
      <c r="C625" t="s">
        <v>103</v>
      </c>
    </row>
    <row r="626" spans="1:3" x14ac:dyDescent="0.25">
      <c r="A626" t="s">
        <v>726</v>
      </c>
      <c r="B626">
        <v>0.5</v>
      </c>
      <c r="C626" t="s">
        <v>103</v>
      </c>
    </row>
    <row r="627" spans="1:3" x14ac:dyDescent="0.25">
      <c r="A627" t="s">
        <v>727</v>
      </c>
      <c r="B627">
        <v>0.51</v>
      </c>
      <c r="C627" t="s">
        <v>103</v>
      </c>
    </row>
    <row r="628" spans="1:3" x14ac:dyDescent="0.25">
      <c r="A628" t="s">
        <v>728</v>
      </c>
      <c r="B628">
        <v>0.24</v>
      </c>
      <c r="C628" t="s">
        <v>103</v>
      </c>
    </row>
    <row r="629" spans="1:3" x14ac:dyDescent="0.25">
      <c r="A629" t="s">
        <v>729</v>
      </c>
      <c r="B629">
        <v>4.08</v>
      </c>
      <c r="C629" t="s">
        <v>113</v>
      </c>
    </row>
    <row r="630" spans="1:3" x14ac:dyDescent="0.25">
      <c r="A630" t="s">
        <v>730</v>
      </c>
      <c r="B630">
        <v>0.25</v>
      </c>
      <c r="C630" t="s">
        <v>103</v>
      </c>
    </row>
    <row r="631" spans="1:3" x14ac:dyDescent="0.25">
      <c r="A631" t="s">
        <v>731</v>
      </c>
      <c r="B631">
        <v>1</v>
      </c>
      <c r="C631" t="s">
        <v>103</v>
      </c>
    </row>
    <row r="632" spans="1:3" x14ac:dyDescent="0.25">
      <c r="A632" t="s">
        <v>732</v>
      </c>
      <c r="B632">
        <v>0.72</v>
      </c>
      <c r="C632" t="s">
        <v>103</v>
      </c>
    </row>
    <row r="633" spans="1:3" x14ac:dyDescent="0.25">
      <c r="A633" t="s">
        <v>733</v>
      </c>
      <c r="B633">
        <v>0.35</v>
      </c>
      <c r="C633" t="s">
        <v>103</v>
      </c>
    </row>
    <row r="634" spans="1:3" x14ac:dyDescent="0.25">
      <c r="A634" t="s">
        <v>734</v>
      </c>
      <c r="B634">
        <v>0.68</v>
      </c>
      <c r="C634" t="s">
        <v>103</v>
      </c>
    </row>
    <row r="635" spans="1:3" x14ac:dyDescent="0.25">
      <c r="A635" t="s">
        <v>735</v>
      </c>
      <c r="B635">
        <v>0.69</v>
      </c>
      <c r="C635" t="s">
        <v>103</v>
      </c>
    </row>
    <row r="636" spans="1:3" x14ac:dyDescent="0.25">
      <c r="A636" t="s">
        <v>736</v>
      </c>
      <c r="B636">
        <v>0.28000000000000003</v>
      </c>
      <c r="C636" t="s">
        <v>103</v>
      </c>
    </row>
    <row r="637" spans="1:3" x14ac:dyDescent="0.25">
      <c r="A637" t="s">
        <v>737</v>
      </c>
      <c r="B637">
        <v>0.54</v>
      </c>
      <c r="C637" t="s">
        <v>103</v>
      </c>
    </row>
    <row r="638" spans="1:3" x14ac:dyDescent="0.25">
      <c r="A638" t="s">
        <v>738</v>
      </c>
      <c r="B638">
        <v>0.11</v>
      </c>
      <c r="C638" t="s">
        <v>103</v>
      </c>
    </row>
    <row r="639" spans="1:3" x14ac:dyDescent="0.25">
      <c r="A639" t="s">
        <v>739</v>
      </c>
      <c r="B639">
        <v>1.32</v>
      </c>
      <c r="C639" t="s">
        <v>103</v>
      </c>
    </row>
    <row r="640" spans="1:3" x14ac:dyDescent="0.25">
      <c r="A640" t="s">
        <v>740</v>
      </c>
      <c r="B640">
        <v>1.06</v>
      </c>
      <c r="C640" t="s">
        <v>103</v>
      </c>
    </row>
    <row r="641" spans="1:3" x14ac:dyDescent="0.25">
      <c r="A641" t="s">
        <v>741</v>
      </c>
      <c r="B641">
        <v>0.05</v>
      </c>
      <c r="C641" t="s">
        <v>105</v>
      </c>
    </row>
    <row r="642" spans="1:3" x14ac:dyDescent="0.25">
      <c r="A642" t="s">
        <v>742</v>
      </c>
      <c r="B642">
        <v>1.49</v>
      </c>
      <c r="C642" t="s">
        <v>103</v>
      </c>
    </row>
    <row r="643" spans="1:3" x14ac:dyDescent="0.25">
      <c r="A643" t="s">
        <v>743</v>
      </c>
      <c r="B643">
        <v>0.86</v>
      </c>
      <c r="C643" t="s">
        <v>103</v>
      </c>
    </row>
    <row r="644" spans="1:3" x14ac:dyDescent="0.25">
      <c r="A644" t="s">
        <v>744</v>
      </c>
      <c r="B644">
        <v>0.15</v>
      </c>
      <c r="C644" t="s">
        <v>103</v>
      </c>
    </row>
    <row r="645" spans="1:3" x14ac:dyDescent="0.25">
      <c r="A645" t="s">
        <v>745</v>
      </c>
      <c r="B645">
        <v>2.13</v>
      </c>
      <c r="C645" t="s">
        <v>113</v>
      </c>
    </row>
    <row r="646" spans="1:3" x14ac:dyDescent="0.25">
      <c r="A646" t="s">
        <v>746</v>
      </c>
      <c r="B646">
        <v>0.53</v>
      </c>
      <c r="C646" t="s">
        <v>103</v>
      </c>
    </row>
    <row r="647" spans="1:3" x14ac:dyDescent="0.25">
      <c r="A647" t="s">
        <v>747</v>
      </c>
      <c r="B647">
        <v>3.24</v>
      </c>
      <c r="C647" t="s">
        <v>113</v>
      </c>
    </row>
    <row r="648" spans="1:3" x14ac:dyDescent="0.25">
      <c r="A648" t="s">
        <v>748</v>
      </c>
      <c r="B648">
        <v>0.64</v>
      </c>
      <c r="C648" t="s">
        <v>103</v>
      </c>
    </row>
    <row r="649" spans="1:3" x14ac:dyDescent="0.25">
      <c r="A649" t="s">
        <v>749</v>
      </c>
      <c r="B649">
        <v>0.3</v>
      </c>
      <c r="C649" t="s">
        <v>103</v>
      </c>
    </row>
    <row r="650" spans="1:3" x14ac:dyDescent="0.25">
      <c r="A650" t="s">
        <v>750</v>
      </c>
      <c r="B650">
        <v>1.76</v>
      </c>
      <c r="C650" t="s">
        <v>103</v>
      </c>
    </row>
    <row r="651" spans="1:3" x14ac:dyDescent="0.25">
      <c r="A651" t="s">
        <v>751</v>
      </c>
      <c r="B651">
        <v>1.56</v>
      </c>
      <c r="C651" t="s">
        <v>103</v>
      </c>
    </row>
    <row r="652" spans="1:3" x14ac:dyDescent="0.25">
      <c r="A652" t="s">
        <v>752</v>
      </c>
      <c r="B652">
        <v>0.56999999999999995</v>
      </c>
      <c r="C652" t="s">
        <v>103</v>
      </c>
    </row>
    <row r="653" spans="1:3" x14ac:dyDescent="0.25">
      <c r="A653" t="s">
        <v>753</v>
      </c>
      <c r="B653">
        <v>0.9</v>
      </c>
      <c r="C653" t="s">
        <v>103</v>
      </c>
    </row>
    <row r="654" spans="1:3" x14ac:dyDescent="0.25">
      <c r="A654" t="s">
        <v>754</v>
      </c>
      <c r="B654">
        <v>2.0099999999999998</v>
      </c>
      <c r="C654" t="s">
        <v>113</v>
      </c>
    </row>
    <row r="655" spans="1:3" x14ac:dyDescent="0.25">
      <c r="A655" t="s">
        <v>755</v>
      </c>
      <c r="B655">
        <v>0.36</v>
      </c>
      <c r="C655" t="s">
        <v>103</v>
      </c>
    </row>
    <row r="656" spans="1:3" x14ac:dyDescent="0.25">
      <c r="A656" t="s">
        <v>756</v>
      </c>
      <c r="B656">
        <v>0.11</v>
      </c>
      <c r="C656" t="s">
        <v>103</v>
      </c>
    </row>
    <row r="657" spans="1:3" x14ac:dyDescent="0.25">
      <c r="A657" t="s">
        <v>757</v>
      </c>
      <c r="B657">
        <v>0.97</v>
      </c>
      <c r="C657" t="s">
        <v>103</v>
      </c>
    </row>
    <row r="658" spans="1:3" x14ac:dyDescent="0.25">
      <c r="A658" t="s">
        <v>758</v>
      </c>
      <c r="B658">
        <v>0.09</v>
      </c>
      <c r="C658" t="s">
        <v>103</v>
      </c>
    </row>
    <row r="659" spans="1:3" x14ac:dyDescent="0.25">
      <c r="A659" t="s">
        <v>759</v>
      </c>
      <c r="B659">
        <v>0.06</v>
      </c>
      <c r="C659" t="s">
        <v>105</v>
      </c>
    </row>
    <row r="660" spans="1:3" x14ac:dyDescent="0.25">
      <c r="A660" t="s">
        <v>760</v>
      </c>
      <c r="B660">
        <v>0.69</v>
      </c>
      <c r="C660" t="s">
        <v>103</v>
      </c>
    </row>
    <row r="661" spans="1:3" x14ac:dyDescent="0.25">
      <c r="A661" t="s">
        <v>761</v>
      </c>
      <c r="B661">
        <v>0.79</v>
      </c>
      <c r="C661" t="s">
        <v>103</v>
      </c>
    </row>
    <row r="662" spans="1:3" x14ac:dyDescent="0.25">
      <c r="A662" t="s">
        <v>762</v>
      </c>
      <c r="B662">
        <v>0.32</v>
      </c>
      <c r="C662" t="s">
        <v>103</v>
      </c>
    </row>
    <row r="663" spans="1:3" x14ac:dyDescent="0.25">
      <c r="A663" t="s">
        <v>763</v>
      </c>
      <c r="B663">
        <v>0.3</v>
      </c>
      <c r="C663" t="s">
        <v>103</v>
      </c>
    </row>
    <row r="664" spans="1:3" x14ac:dyDescent="0.25">
      <c r="A664" t="s">
        <v>764</v>
      </c>
      <c r="B664">
        <v>1.64</v>
      </c>
      <c r="C664" t="s">
        <v>103</v>
      </c>
    </row>
    <row r="665" spans="1:3" x14ac:dyDescent="0.25">
      <c r="A665" t="s">
        <v>765</v>
      </c>
      <c r="B665">
        <v>1.74</v>
      </c>
      <c r="C665" t="s">
        <v>103</v>
      </c>
    </row>
    <row r="666" spans="1:3" x14ac:dyDescent="0.25">
      <c r="A666" t="s">
        <v>766</v>
      </c>
      <c r="B666">
        <v>0.39</v>
      </c>
      <c r="C666" t="s">
        <v>103</v>
      </c>
    </row>
    <row r="667" spans="1:3" x14ac:dyDescent="0.25">
      <c r="A667" t="s">
        <v>767</v>
      </c>
      <c r="B667">
        <v>0.71</v>
      </c>
      <c r="C667" t="s">
        <v>103</v>
      </c>
    </row>
    <row r="668" spans="1:3" x14ac:dyDescent="0.25">
      <c r="A668" t="s">
        <v>768</v>
      </c>
      <c r="B668">
        <v>0.85</v>
      </c>
      <c r="C668" t="s">
        <v>103</v>
      </c>
    </row>
    <row r="669" spans="1:3" x14ac:dyDescent="0.25">
      <c r="A669" t="s">
        <v>769</v>
      </c>
      <c r="B669">
        <v>1.57</v>
      </c>
      <c r="C669" t="s">
        <v>103</v>
      </c>
    </row>
    <row r="670" spans="1:3" x14ac:dyDescent="0.25">
      <c r="A670" t="s">
        <v>770</v>
      </c>
      <c r="B670">
        <v>1.02</v>
      </c>
      <c r="C670" t="s">
        <v>103</v>
      </c>
    </row>
    <row r="671" spans="1:3" x14ac:dyDescent="0.25">
      <c r="A671" t="s">
        <v>771</v>
      </c>
      <c r="B671">
        <v>0.69</v>
      </c>
      <c r="C671" t="s">
        <v>103</v>
      </c>
    </row>
    <row r="672" spans="1:3" x14ac:dyDescent="0.25">
      <c r="A672" t="s">
        <v>772</v>
      </c>
      <c r="B672">
        <v>2.0699999999999998</v>
      </c>
      <c r="C672" t="s">
        <v>113</v>
      </c>
    </row>
    <row r="673" spans="1:3" x14ac:dyDescent="0.25">
      <c r="A673" t="s">
        <v>773</v>
      </c>
      <c r="B673">
        <v>0.87</v>
      </c>
      <c r="C673" t="s">
        <v>103</v>
      </c>
    </row>
    <row r="674" spans="1:3" x14ac:dyDescent="0.25">
      <c r="A674" t="s">
        <v>774</v>
      </c>
      <c r="B674">
        <v>3.24</v>
      </c>
      <c r="C674" t="s">
        <v>113</v>
      </c>
    </row>
    <row r="675" spans="1:3" x14ac:dyDescent="0.25">
      <c r="A675" t="s">
        <v>775</v>
      </c>
      <c r="B675">
        <v>0.61</v>
      </c>
      <c r="C675" t="s">
        <v>103</v>
      </c>
    </row>
    <row r="676" spans="1:3" x14ac:dyDescent="0.25">
      <c r="A676" t="s">
        <v>776</v>
      </c>
      <c r="B676">
        <v>0.97</v>
      </c>
      <c r="C676" t="s">
        <v>103</v>
      </c>
    </row>
    <row r="677" spans="1:3" x14ac:dyDescent="0.25">
      <c r="A677" t="s">
        <v>777</v>
      </c>
      <c r="B677">
        <v>1.95</v>
      </c>
      <c r="C677" t="s">
        <v>113</v>
      </c>
    </row>
    <row r="678" spans="1:3" x14ac:dyDescent="0.25">
      <c r="A678" t="s">
        <v>778</v>
      </c>
      <c r="B678">
        <v>6.59</v>
      </c>
      <c r="C678" t="s">
        <v>113</v>
      </c>
    </row>
    <row r="679" spans="1:3" x14ac:dyDescent="0.25">
      <c r="A679" t="s">
        <v>779</v>
      </c>
      <c r="B679">
        <v>0.5</v>
      </c>
      <c r="C679" t="s">
        <v>103</v>
      </c>
    </row>
    <row r="680" spans="1:3" x14ac:dyDescent="0.25">
      <c r="A680" t="s">
        <v>780</v>
      </c>
      <c r="B680">
        <v>1.1200000000000001</v>
      </c>
      <c r="C680" t="s">
        <v>103</v>
      </c>
    </row>
    <row r="681" spans="1:3" x14ac:dyDescent="0.25">
      <c r="A681" t="s">
        <v>781</v>
      </c>
      <c r="B681">
        <v>0.66</v>
      </c>
      <c r="C681" t="s">
        <v>103</v>
      </c>
    </row>
    <row r="682" spans="1:3" x14ac:dyDescent="0.25">
      <c r="A682" t="s">
        <v>782</v>
      </c>
      <c r="B682">
        <v>0.37</v>
      </c>
      <c r="C682" t="s">
        <v>103</v>
      </c>
    </row>
    <row r="683" spans="1:3" x14ac:dyDescent="0.25">
      <c r="A683" t="s">
        <v>783</v>
      </c>
      <c r="B683">
        <v>0.91</v>
      </c>
      <c r="C683" t="s">
        <v>103</v>
      </c>
    </row>
    <row r="684" spans="1:3" x14ac:dyDescent="0.25">
      <c r="A684" t="s">
        <v>784</v>
      </c>
      <c r="B684">
        <v>4.01</v>
      </c>
      <c r="C684" t="s">
        <v>113</v>
      </c>
    </row>
    <row r="685" spans="1:3" x14ac:dyDescent="0.25">
      <c r="A685" t="s">
        <v>785</v>
      </c>
      <c r="B685">
        <v>0.42</v>
      </c>
      <c r="C685" t="s">
        <v>103</v>
      </c>
    </row>
    <row r="686" spans="1:3" x14ac:dyDescent="0.25">
      <c r="A686" t="s">
        <v>786</v>
      </c>
      <c r="B686">
        <v>0.49</v>
      </c>
      <c r="C686" t="s">
        <v>103</v>
      </c>
    </row>
    <row r="687" spans="1:3" x14ac:dyDescent="0.25">
      <c r="A687" t="s">
        <v>787</v>
      </c>
      <c r="B687">
        <v>1.28</v>
      </c>
      <c r="C687" t="s">
        <v>103</v>
      </c>
    </row>
    <row r="688" spans="1:3" x14ac:dyDescent="0.25">
      <c r="A688" t="s">
        <v>788</v>
      </c>
      <c r="B688">
        <v>0.04</v>
      </c>
      <c r="C688" t="s">
        <v>105</v>
      </c>
    </row>
    <row r="689" spans="1:3" x14ac:dyDescent="0.25">
      <c r="A689" t="s">
        <v>789</v>
      </c>
      <c r="B689">
        <v>0.6</v>
      </c>
      <c r="C689" t="s">
        <v>103</v>
      </c>
    </row>
    <row r="690" spans="1:3" x14ac:dyDescent="0.25">
      <c r="A690" t="s">
        <v>790</v>
      </c>
      <c r="B690">
        <v>1.29</v>
      </c>
      <c r="C690" t="s">
        <v>103</v>
      </c>
    </row>
    <row r="691" spans="1:3" x14ac:dyDescent="0.25">
      <c r="A691" t="s">
        <v>791</v>
      </c>
      <c r="B691">
        <v>1.3</v>
      </c>
      <c r="C691" t="s">
        <v>103</v>
      </c>
    </row>
    <row r="692" spans="1:3" x14ac:dyDescent="0.25">
      <c r="A692" t="s">
        <v>792</v>
      </c>
      <c r="B692">
        <v>1.34</v>
      </c>
      <c r="C692" t="s">
        <v>103</v>
      </c>
    </row>
    <row r="693" spans="1:3" x14ac:dyDescent="0.25">
      <c r="A693" t="s">
        <v>793</v>
      </c>
      <c r="B693">
        <v>0.86</v>
      </c>
      <c r="C693" t="s">
        <v>103</v>
      </c>
    </row>
    <row r="694" spans="1:3" x14ac:dyDescent="0.25">
      <c r="A694" t="s">
        <v>794</v>
      </c>
      <c r="B694">
        <v>2.52</v>
      </c>
      <c r="C694" t="s">
        <v>113</v>
      </c>
    </row>
    <row r="695" spans="1:3" x14ac:dyDescent="0.25">
      <c r="A695" t="s">
        <v>795</v>
      </c>
      <c r="B695">
        <v>1.43</v>
      </c>
      <c r="C695" t="s">
        <v>103</v>
      </c>
    </row>
    <row r="696" spans="1:3" x14ac:dyDescent="0.25">
      <c r="A696" t="s">
        <v>796</v>
      </c>
      <c r="B696">
        <v>3.65</v>
      </c>
      <c r="C696" t="s">
        <v>113</v>
      </c>
    </row>
    <row r="697" spans="1:3" x14ac:dyDescent="0.25">
      <c r="A697" t="s">
        <v>797</v>
      </c>
      <c r="B697">
        <v>1.59</v>
      </c>
      <c r="C697" t="s">
        <v>103</v>
      </c>
    </row>
    <row r="698" spans="1:3" x14ac:dyDescent="0.25">
      <c r="A698" t="s">
        <v>798</v>
      </c>
      <c r="B698">
        <v>1.56</v>
      </c>
      <c r="C698" t="s">
        <v>103</v>
      </c>
    </row>
    <row r="699" spans="1:3" x14ac:dyDescent="0.25">
      <c r="A699" t="s">
        <v>799</v>
      </c>
      <c r="B699">
        <v>3.66</v>
      </c>
      <c r="C699" t="s">
        <v>113</v>
      </c>
    </row>
    <row r="700" spans="1:3" x14ac:dyDescent="0.25">
      <c r="A700" t="s">
        <v>800</v>
      </c>
      <c r="B700">
        <v>1.03</v>
      </c>
      <c r="C700" t="s">
        <v>103</v>
      </c>
    </row>
    <row r="701" spans="1:3" x14ac:dyDescent="0.25">
      <c r="A701" t="s">
        <v>801</v>
      </c>
      <c r="B701">
        <v>0.06</v>
      </c>
      <c r="C701" t="s">
        <v>105</v>
      </c>
    </row>
    <row r="702" spans="1:3" x14ac:dyDescent="0.25">
      <c r="A702" t="s">
        <v>802</v>
      </c>
      <c r="B702">
        <v>0.76</v>
      </c>
      <c r="C702" t="s">
        <v>103</v>
      </c>
    </row>
    <row r="703" spans="1:3" x14ac:dyDescent="0.25">
      <c r="A703" t="s">
        <v>803</v>
      </c>
      <c r="B703">
        <v>3.16</v>
      </c>
      <c r="C703" t="s">
        <v>113</v>
      </c>
    </row>
    <row r="704" spans="1:3" x14ac:dyDescent="0.25">
      <c r="A704" t="s">
        <v>804</v>
      </c>
      <c r="B704">
        <v>1.3</v>
      </c>
      <c r="C704" t="s">
        <v>103</v>
      </c>
    </row>
    <row r="705" spans="1:3" x14ac:dyDescent="0.25">
      <c r="A705" t="s">
        <v>805</v>
      </c>
      <c r="B705">
        <v>0.37</v>
      </c>
      <c r="C705" t="s">
        <v>103</v>
      </c>
    </row>
    <row r="706" spans="1:3" x14ac:dyDescent="0.25">
      <c r="A706" t="s">
        <v>806</v>
      </c>
      <c r="B706">
        <v>0.66</v>
      </c>
      <c r="C706" t="s">
        <v>103</v>
      </c>
    </row>
    <row r="707" spans="1:3" x14ac:dyDescent="0.25">
      <c r="A707" t="s">
        <v>807</v>
      </c>
      <c r="B707">
        <v>0.94</v>
      </c>
      <c r="C707" t="s">
        <v>103</v>
      </c>
    </row>
    <row r="708" spans="1:3" x14ac:dyDescent="0.25">
      <c r="A708" t="s">
        <v>808</v>
      </c>
      <c r="B708">
        <v>0.28999999999999998</v>
      </c>
      <c r="C708" t="s">
        <v>103</v>
      </c>
    </row>
    <row r="709" spans="1:3" x14ac:dyDescent="0.25">
      <c r="A709" t="s">
        <v>809</v>
      </c>
      <c r="B709">
        <v>1.02</v>
      </c>
      <c r="C709" t="s">
        <v>103</v>
      </c>
    </row>
    <row r="710" spans="1:3" x14ac:dyDescent="0.25">
      <c r="A710" t="s">
        <v>810</v>
      </c>
      <c r="B710">
        <v>1.71</v>
      </c>
      <c r="C710" t="s">
        <v>103</v>
      </c>
    </row>
    <row r="711" spans="1:3" x14ac:dyDescent="0.25">
      <c r="A711" t="s">
        <v>811</v>
      </c>
      <c r="B711">
        <v>1.31</v>
      </c>
      <c r="C711" t="s">
        <v>103</v>
      </c>
    </row>
    <row r="712" spans="1:3" x14ac:dyDescent="0.25">
      <c r="A712" t="s">
        <v>812</v>
      </c>
      <c r="B712">
        <v>0.52</v>
      </c>
      <c r="C712" t="s">
        <v>103</v>
      </c>
    </row>
    <row r="713" spans="1:3" x14ac:dyDescent="0.25">
      <c r="A713" t="s">
        <v>813</v>
      </c>
      <c r="B713">
        <v>1.26</v>
      </c>
      <c r="C713" t="s">
        <v>103</v>
      </c>
    </row>
    <row r="714" spans="1:3" x14ac:dyDescent="0.25">
      <c r="A714" t="s">
        <v>814</v>
      </c>
      <c r="B714">
        <v>4.0599999999999996</v>
      </c>
      <c r="C714" t="s">
        <v>113</v>
      </c>
    </row>
    <row r="715" spans="1:3" x14ac:dyDescent="0.25">
      <c r="A715" t="s">
        <v>815</v>
      </c>
      <c r="B715">
        <v>1.36</v>
      </c>
      <c r="C715" t="s">
        <v>103</v>
      </c>
    </row>
    <row r="716" spans="1:3" x14ac:dyDescent="0.25">
      <c r="A716" t="s">
        <v>816</v>
      </c>
      <c r="B716">
        <v>0.8</v>
      </c>
      <c r="C716" t="s">
        <v>103</v>
      </c>
    </row>
    <row r="717" spans="1:3" x14ac:dyDescent="0.25">
      <c r="A717" t="s">
        <v>817</v>
      </c>
      <c r="B717">
        <v>1.25</v>
      </c>
      <c r="C717" t="s">
        <v>103</v>
      </c>
    </row>
    <row r="718" spans="1:3" x14ac:dyDescent="0.25">
      <c r="A718" t="s">
        <v>818</v>
      </c>
      <c r="B718">
        <v>0.93</v>
      </c>
      <c r="C718" t="s">
        <v>103</v>
      </c>
    </row>
    <row r="719" spans="1:3" x14ac:dyDescent="0.25">
      <c r="A719" t="s">
        <v>819</v>
      </c>
      <c r="B719">
        <v>0.87</v>
      </c>
      <c r="C719" t="s">
        <v>103</v>
      </c>
    </row>
    <row r="720" spans="1:3" x14ac:dyDescent="0.25">
      <c r="A720" t="s">
        <v>820</v>
      </c>
      <c r="B720">
        <v>0.59</v>
      </c>
      <c r="C720" t="s">
        <v>103</v>
      </c>
    </row>
    <row r="721" spans="1:3" x14ac:dyDescent="0.25">
      <c r="A721" t="s">
        <v>821</v>
      </c>
      <c r="B721">
        <v>0.68</v>
      </c>
      <c r="C721" t="s">
        <v>103</v>
      </c>
    </row>
    <row r="722" spans="1:3" x14ac:dyDescent="0.25">
      <c r="A722" t="s">
        <v>822</v>
      </c>
      <c r="B722">
        <v>1.56</v>
      </c>
      <c r="C722" t="s">
        <v>103</v>
      </c>
    </row>
    <row r="723" spans="1:3" x14ac:dyDescent="0.25">
      <c r="A723" t="s">
        <v>823</v>
      </c>
      <c r="B723">
        <v>1.25</v>
      </c>
      <c r="C723" t="s">
        <v>103</v>
      </c>
    </row>
    <row r="724" spans="1:3" x14ac:dyDescent="0.25">
      <c r="A724" t="s">
        <v>824</v>
      </c>
      <c r="B724">
        <v>3.35</v>
      </c>
      <c r="C724" t="s">
        <v>113</v>
      </c>
    </row>
    <row r="725" spans="1:3" x14ac:dyDescent="0.25">
      <c r="A725" t="s">
        <v>825</v>
      </c>
      <c r="B725">
        <v>1.72</v>
      </c>
      <c r="C725" t="s">
        <v>103</v>
      </c>
    </row>
    <row r="726" spans="1:3" x14ac:dyDescent="0.25">
      <c r="A726" t="s">
        <v>826</v>
      </c>
      <c r="B726">
        <v>1.79</v>
      </c>
      <c r="C726" t="s">
        <v>103</v>
      </c>
    </row>
    <row r="727" spans="1:3" x14ac:dyDescent="0.25">
      <c r="A727" t="s">
        <v>827</v>
      </c>
      <c r="B727">
        <v>1.7</v>
      </c>
      <c r="C727" t="s">
        <v>103</v>
      </c>
    </row>
    <row r="728" spans="1:3" x14ac:dyDescent="0.25">
      <c r="A728" t="s">
        <v>828</v>
      </c>
      <c r="B728">
        <v>1.81</v>
      </c>
      <c r="C728" t="s">
        <v>103</v>
      </c>
    </row>
    <row r="729" spans="1:3" x14ac:dyDescent="0.25">
      <c r="A729" t="s">
        <v>829</v>
      </c>
      <c r="B729">
        <v>1.27</v>
      </c>
      <c r="C729" t="s">
        <v>103</v>
      </c>
    </row>
    <row r="730" spans="1:3" x14ac:dyDescent="0.25">
      <c r="A730" t="s">
        <v>830</v>
      </c>
      <c r="B730">
        <v>0.37</v>
      </c>
      <c r="C730" t="s">
        <v>103</v>
      </c>
    </row>
    <row r="731" spans="1:3" x14ac:dyDescent="0.25">
      <c r="A731" t="s">
        <v>831</v>
      </c>
      <c r="B731">
        <v>0.48</v>
      </c>
      <c r="C731" t="s">
        <v>103</v>
      </c>
    </row>
    <row r="732" spans="1:3" x14ac:dyDescent="0.25">
      <c r="A732" t="s">
        <v>832</v>
      </c>
      <c r="B732">
        <v>0.59</v>
      </c>
      <c r="C732" t="s">
        <v>103</v>
      </c>
    </row>
    <row r="733" spans="1:3" x14ac:dyDescent="0.25">
      <c r="A733" t="s">
        <v>833</v>
      </c>
      <c r="B733">
        <v>0.92</v>
      </c>
      <c r="C733" t="s">
        <v>103</v>
      </c>
    </row>
    <row r="734" spans="1:3" x14ac:dyDescent="0.25">
      <c r="A734" t="s">
        <v>834</v>
      </c>
      <c r="B734">
        <v>0.76</v>
      </c>
      <c r="C734" t="s">
        <v>103</v>
      </c>
    </row>
    <row r="735" spans="1:3" x14ac:dyDescent="0.25">
      <c r="A735" t="s">
        <v>835</v>
      </c>
      <c r="B735">
        <v>0.63</v>
      </c>
      <c r="C735" t="s">
        <v>103</v>
      </c>
    </row>
    <row r="736" spans="1:3" x14ac:dyDescent="0.25">
      <c r="A736" t="s">
        <v>836</v>
      </c>
      <c r="B736">
        <v>7.0000000000000007E-2</v>
      </c>
      <c r="C736" t="s">
        <v>105</v>
      </c>
    </row>
    <row r="737" spans="1:3" x14ac:dyDescent="0.25">
      <c r="A737" t="s">
        <v>837</v>
      </c>
      <c r="B737">
        <v>0.15</v>
      </c>
      <c r="C737" t="s">
        <v>103</v>
      </c>
    </row>
    <row r="738" spans="1:3" x14ac:dyDescent="0.25">
      <c r="A738" t="s">
        <v>838</v>
      </c>
      <c r="B738">
        <v>0.83</v>
      </c>
      <c r="C738" t="s">
        <v>103</v>
      </c>
    </row>
    <row r="739" spans="1:3" x14ac:dyDescent="0.25">
      <c r="A739" t="s">
        <v>839</v>
      </c>
      <c r="B739">
        <v>0.28999999999999998</v>
      </c>
      <c r="C739" t="s">
        <v>103</v>
      </c>
    </row>
    <row r="740" spans="1:3" x14ac:dyDescent="0.25">
      <c r="A740" t="s">
        <v>840</v>
      </c>
      <c r="B740">
        <v>0.41</v>
      </c>
      <c r="C740" t="s">
        <v>103</v>
      </c>
    </row>
    <row r="741" spans="1:3" x14ac:dyDescent="0.25">
      <c r="A741" t="s">
        <v>841</v>
      </c>
      <c r="B741">
        <v>2.38</v>
      </c>
      <c r="C741" t="s">
        <v>113</v>
      </c>
    </row>
    <row r="742" spans="1:3" x14ac:dyDescent="0.25">
      <c r="A742" t="s">
        <v>842</v>
      </c>
      <c r="B742">
        <v>0</v>
      </c>
      <c r="C742" t="s">
        <v>105</v>
      </c>
    </row>
    <row r="743" spans="1:3" x14ac:dyDescent="0.25">
      <c r="A743" t="s">
        <v>843</v>
      </c>
      <c r="B743">
        <v>0.96</v>
      </c>
      <c r="C743" t="s">
        <v>103</v>
      </c>
    </row>
    <row r="744" spans="1:3" x14ac:dyDescent="0.25">
      <c r="A744" t="s">
        <v>844</v>
      </c>
      <c r="B744">
        <v>0.98</v>
      </c>
      <c r="C744" t="s">
        <v>103</v>
      </c>
    </row>
    <row r="745" spans="1:3" x14ac:dyDescent="0.25">
      <c r="A745" t="s">
        <v>845</v>
      </c>
      <c r="B745">
        <v>0.37</v>
      </c>
      <c r="C745" t="s">
        <v>103</v>
      </c>
    </row>
    <row r="746" spans="1:3" x14ac:dyDescent="0.25">
      <c r="A746" t="s">
        <v>846</v>
      </c>
      <c r="B746">
        <v>2</v>
      </c>
      <c r="C746" t="s">
        <v>113</v>
      </c>
    </row>
    <row r="747" spans="1:3" x14ac:dyDescent="0.25">
      <c r="A747" t="s">
        <v>847</v>
      </c>
      <c r="B747">
        <v>0.37</v>
      </c>
      <c r="C747" t="s">
        <v>103</v>
      </c>
    </row>
    <row r="748" spans="1:3" x14ac:dyDescent="0.25">
      <c r="A748" t="s">
        <v>848</v>
      </c>
      <c r="B748">
        <v>0.91</v>
      </c>
      <c r="C748" t="s">
        <v>103</v>
      </c>
    </row>
    <row r="749" spans="1:3" x14ac:dyDescent="0.25">
      <c r="A749" t="s">
        <v>849</v>
      </c>
      <c r="B749">
        <v>0.68</v>
      </c>
      <c r="C749" t="s">
        <v>103</v>
      </c>
    </row>
    <row r="750" spans="1:3" x14ac:dyDescent="0.25">
      <c r="A750" t="s">
        <v>850</v>
      </c>
      <c r="B750">
        <v>0.61</v>
      </c>
      <c r="C750" t="s">
        <v>103</v>
      </c>
    </row>
    <row r="751" spans="1:3" x14ac:dyDescent="0.25">
      <c r="A751" t="s">
        <v>851</v>
      </c>
      <c r="B751">
        <v>1.23</v>
      </c>
      <c r="C751" t="s">
        <v>103</v>
      </c>
    </row>
    <row r="752" spans="1:3" x14ac:dyDescent="0.25">
      <c r="A752" t="s">
        <v>852</v>
      </c>
      <c r="B752">
        <v>0.85</v>
      </c>
      <c r="C752" t="s">
        <v>103</v>
      </c>
    </row>
    <row r="753" spans="1:3" x14ac:dyDescent="0.25">
      <c r="A753" t="s">
        <v>853</v>
      </c>
      <c r="B753">
        <v>3.52</v>
      </c>
      <c r="C753" t="s">
        <v>113</v>
      </c>
    </row>
    <row r="754" spans="1:3" x14ac:dyDescent="0.25">
      <c r="A754" t="s">
        <v>854</v>
      </c>
      <c r="B754">
        <v>3.14</v>
      </c>
      <c r="C754" t="s">
        <v>113</v>
      </c>
    </row>
    <row r="755" spans="1:3" x14ac:dyDescent="0.25">
      <c r="A755" t="s">
        <v>855</v>
      </c>
      <c r="B755">
        <v>1.34</v>
      </c>
      <c r="C755" t="s">
        <v>103</v>
      </c>
    </row>
    <row r="756" spans="1:3" x14ac:dyDescent="0.25">
      <c r="A756" t="s">
        <v>856</v>
      </c>
      <c r="B756">
        <v>1.67</v>
      </c>
      <c r="C756" t="s">
        <v>103</v>
      </c>
    </row>
    <row r="757" spans="1:3" x14ac:dyDescent="0.25">
      <c r="A757" t="s">
        <v>857</v>
      </c>
      <c r="B757">
        <v>1.38</v>
      </c>
      <c r="C757" t="s">
        <v>103</v>
      </c>
    </row>
    <row r="758" spans="1:3" x14ac:dyDescent="0.25">
      <c r="A758" t="s">
        <v>858</v>
      </c>
      <c r="B758">
        <v>0.28000000000000003</v>
      </c>
      <c r="C758" t="s">
        <v>103</v>
      </c>
    </row>
    <row r="759" spans="1:3" x14ac:dyDescent="0.25">
      <c r="A759" t="s">
        <v>859</v>
      </c>
      <c r="B759">
        <v>1.07</v>
      </c>
      <c r="C759" t="s">
        <v>103</v>
      </c>
    </row>
    <row r="760" spans="1:3" x14ac:dyDescent="0.25">
      <c r="A760" t="s">
        <v>860</v>
      </c>
      <c r="B760">
        <v>1.36</v>
      </c>
      <c r="C760" t="s">
        <v>103</v>
      </c>
    </row>
    <row r="761" spans="1:3" x14ac:dyDescent="0.25">
      <c r="A761" t="s">
        <v>861</v>
      </c>
      <c r="B761">
        <v>0.37</v>
      </c>
      <c r="C761" t="s">
        <v>103</v>
      </c>
    </row>
    <row r="762" spans="1:3" x14ac:dyDescent="0.25">
      <c r="A762" t="s">
        <v>862</v>
      </c>
      <c r="B762">
        <v>0.25</v>
      </c>
      <c r="C762" t="s">
        <v>103</v>
      </c>
    </row>
    <row r="763" spans="1:3" x14ac:dyDescent="0.25">
      <c r="A763" t="s">
        <v>863</v>
      </c>
      <c r="B763">
        <v>0.59</v>
      </c>
      <c r="C763" t="s">
        <v>103</v>
      </c>
    </row>
    <row r="764" spans="1:3" x14ac:dyDescent="0.25">
      <c r="A764" t="s">
        <v>864</v>
      </c>
      <c r="B764">
        <v>1.45</v>
      </c>
      <c r="C764" t="s">
        <v>103</v>
      </c>
    </row>
    <row r="765" spans="1:3" x14ac:dyDescent="0.25">
      <c r="A765" t="s">
        <v>865</v>
      </c>
      <c r="B765">
        <v>0.87</v>
      </c>
      <c r="C765" t="s">
        <v>103</v>
      </c>
    </row>
    <row r="766" spans="1:3" x14ac:dyDescent="0.25">
      <c r="A766" t="s">
        <v>866</v>
      </c>
      <c r="B766">
        <v>0.63</v>
      </c>
      <c r="C766" t="s">
        <v>103</v>
      </c>
    </row>
    <row r="767" spans="1:3" x14ac:dyDescent="0.25">
      <c r="A767" t="s">
        <v>867</v>
      </c>
      <c r="B767">
        <v>0.13</v>
      </c>
      <c r="C767" t="s">
        <v>103</v>
      </c>
    </row>
    <row r="768" spans="1:3" x14ac:dyDescent="0.25">
      <c r="A768" t="s">
        <v>868</v>
      </c>
      <c r="B768">
        <v>0.56999999999999995</v>
      </c>
      <c r="C768" t="s">
        <v>103</v>
      </c>
    </row>
    <row r="769" spans="1:3" x14ac:dyDescent="0.25">
      <c r="A769" t="s">
        <v>869</v>
      </c>
      <c r="B769">
        <v>0.48</v>
      </c>
      <c r="C769" t="s">
        <v>103</v>
      </c>
    </row>
    <row r="770" spans="1:3" x14ac:dyDescent="0.25">
      <c r="A770" t="s">
        <v>870</v>
      </c>
      <c r="B770">
        <v>0.37</v>
      </c>
      <c r="C770" t="s">
        <v>103</v>
      </c>
    </row>
    <row r="771" spans="1:3" x14ac:dyDescent="0.25">
      <c r="A771" t="s">
        <v>871</v>
      </c>
      <c r="B771">
        <v>1.33</v>
      </c>
      <c r="C771" t="s">
        <v>103</v>
      </c>
    </row>
    <row r="772" spans="1:3" x14ac:dyDescent="0.25">
      <c r="A772" t="s">
        <v>872</v>
      </c>
      <c r="B772">
        <v>1.33</v>
      </c>
      <c r="C772" t="s">
        <v>103</v>
      </c>
    </row>
    <row r="773" spans="1:3" x14ac:dyDescent="0.25">
      <c r="A773" t="s">
        <v>873</v>
      </c>
      <c r="B773">
        <v>0.68</v>
      </c>
      <c r="C773" t="s">
        <v>103</v>
      </c>
    </row>
    <row r="774" spans="1:3" x14ac:dyDescent="0.25">
      <c r="A774" t="s">
        <v>874</v>
      </c>
      <c r="B774">
        <v>1.58</v>
      </c>
      <c r="C774" t="s">
        <v>103</v>
      </c>
    </row>
    <row r="775" spans="1:3" x14ac:dyDescent="0.25">
      <c r="A775" t="s">
        <v>875</v>
      </c>
      <c r="B775">
        <v>0.38</v>
      </c>
      <c r="C775" t="s">
        <v>103</v>
      </c>
    </row>
    <row r="776" spans="1:3" x14ac:dyDescent="0.25">
      <c r="A776" t="s">
        <v>876</v>
      </c>
      <c r="B776">
        <v>0.89</v>
      </c>
      <c r="C776" t="s">
        <v>103</v>
      </c>
    </row>
    <row r="777" spans="1:3" x14ac:dyDescent="0.25">
      <c r="A777" t="s">
        <v>877</v>
      </c>
      <c r="B777">
        <v>1.2</v>
      </c>
      <c r="C777" t="s">
        <v>103</v>
      </c>
    </row>
    <row r="778" spans="1:3" x14ac:dyDescent="0.25">
      <c r="A778" t="s">
        <v>878</v>
      </c>
      <c r="B778">
        <v>0.22</v>
      </c>
      <c r="C778" t="s">
        <v>103</v>
      </c>
    </row>
    <row r="779" spans="1:3" x14ac:dyDescent="0.25">
      <c r="A779" t="s">
        <v>879</v>
      </c>
      <c r="B779">
        <v>0.28999999999999998</v>
      </c>
      <c r="C779" t="s">
        <v>103</v>
      </c>
    </row>
    <row r="780" spans="1:3" x14ac:dyDescent="0.25">
      <c r="A780" t="s">
        <v>880</v>
      </c>
      <c r="B780">
        <v>0.16</v>
      </c>
      <c r="C780" t="s">
        <v>103</v>
      </c>
    </row>
    <row r="781" spans="1:3" x14ac:dyDescent="0.25">
      <c r="A781" t="s">
        <v>881</v>
      </c>
      <c r="B781">
        <v>1.66</v>
      </c>
      <c r="C781" t="s">
        <v>103</v>
      </c>
    </row>
    <row r="782" spans="1:3" x14ac:dyDescent="0.25">
      <c r="A782" t="s">
        <v>882</v>
      </c>
      <c r="B782">
        <v>0.92</v>
      </c>
      <c r="C782" t="s">
        <v>103</v>
      </c>
    </row>
    <row r="783" spans="1:3" x14ac:dyDescent="0.25">
      <c r="A783" t="s">
        <v>883</v>
      </c>
      <c r="B783">
        <v>0.45</v>
      </c>
      <c r="C783" t="s">
        <v>103</v>
      </c>
    </row>
    <row r="784" spans="1:3" x14ac:dyDescent="0.25">
      <c r="A784" t="s">
        <v>884</v>
      </c>
      <c r="B784">
        <v>2.71</v>
      </c>
      <c r="C784" t="s">
        <v>113</v>
      </c>
    </row>
    <row r="785" spans="1:3" x14ac:dyDescent="0.25">
      <c r="A785" t="s">
        <v>885</v>
      </c>
      <c r="B785">
        <v>0.62</v>
      </c>
      <c r="C785" t="s">
        <v>103</v>
      </c>
    </row>
    <row r="786" spans="1:3" x14ac:dyDescent="0.25">
      <c r="A786" t="s">
        <v>886</v>
      </c>
      <c r="B786">
        <v>1.28</v>
      </c>
      <c r="C786" t="s">
        <v>103</v>
      </c>
    </row>
    <row r="787" spans="1:3" x14ac:dyDescent="0.25">
      <c r="A787" t="s">
        <v>887</v>
      </c>
      <c r="B787">
        <v>0.72</v>
      </c>
      <c r="C787" t="s">
        <v>103</v>
      </c>
    </row>
    <row r="788" spans="1:3" x14ac:dyDescent="0.25">
      <c r="A788" t="s">
        <v>888</v>
      </c>
      <c r="B788">
        <v>0.02</v>
      </c>
      <c r="C788" t="s">
        <v>105</v>
      </c>
    </row>
    <row r="789" spans="1:3" x14ac:dyDescent="0.25">
      <c r="A789" t="s">
        <v>889</v>
      </c>
      <c r="B789">
        <v>0.57999999999999996</v>
      </c>
      <c r="C789" t="s">
        <v>103</v>
      </c>
    </row>
    <row r="790" spans="1:3" x14ac:dyDescent="0.25">
      <c r="A790" t="s">
        <v>890</v>
      </c>
      <c r="B790">
        <v>0.18</v>
      </c>
      <c r="C790" t="s">
        <v>103</v>
      </c>
    </row>
    <row r="791" spans="1:3" x14ac:dyDescent="0.25">
      <c r="A791" t="s">
        <v>891</v>
      </c>
      <c r="B791">
        <v>1.92</v>
      </c>
      <c r="C791" t="s">
        <v>103</v>
      </c>
    </row>
    <row r="792" spans="1:3" x14ac:dyDescent="0.25">
      <c r="A792" t="s">
        <v>892</v>
      </c>
      <c r="B792">
        <v>0.32</v>
      </c>
      <c r="C792" t="s">
        <v>103</v>
      </c>
    </row>
    <row r="793" spans="1:3" x14ac:dyDescent="0.25">
      <c r="A793" t="s">
        <v>893</v>
      </c>
      <c r="B793">
        <v>0.56999999999999995</v>
      </c>
      <c r="C793" t="s">
        <v>103</v>
      </c>
    </row>
    <row r="794" spans="1:3" x14ac:dyDescent="0.25">
      <c r="A794" t="s">
        <v>894</v>
      </c>
      <c r="B794">
        <v>1.1200000000000001</v>
      </c>
      <c r="C794" t="s">
        <v>103</v>
      </c>
    </row>
    <row r="795" spans="1:3" x14ac:dyDescent="0.25">
      <c r="A795" t="s">
        <v>895</v>
      </c>
      <c r="B795">
        <v>1.49</v>
      </c>
      <c r="C795" t="s">
        <v>103</v>
      </c>
    </row>
    <row r="796" spans="1:3" x14ac:dyDescent="0.25">
      <c r="A796" t="s">
        <v>896</v>
      </c>
      <c r="B796">
        <v>1.44</v>
      </c>
      <c r="C796" t="s">
        <v>103</v>
      </c>
    </row>
    <row r="797" spans="1:3" x14ac:dyDescent="0.25">
      <c r="A797" t="s">
        <v>897</v>
      </c>
      <c r="B797">
        <v>1.02</v>
      </c>
      <c r="C797" t="s">
        <v>103</v>
      </c>
    </row>
    <row r="798" spans="1:3" x14ac:dyDescent="0.25">
      <c r="A798" t="s">
        <v>898</v>
      </c>
      <c r="B798">
        <v>1.51</v>
      </c>
      <c r="C798" t="s">
        <v>103</v>
      </c>
    </row>
    <row r="799" spans="1:3" x14ac:dyDescent="0.25">
      <c r="A799" t="s">
        <v>899</v>
      </c>
      <c r="B799">
        <v>0.79</v>
      </c>
      <c r="C799" t="s">
        <v>103</v>
      </c>
    </row>
    <row r="800" spans="1:3" x14ac:dyDescent="0.25">
      <c r="A800" t="s">
        <v>900</v>
      </c>
      <c r="B800">
        <v>0.12</v>
      </c>
      <c r="C800" t="s">
        <v>103</v>
      </c>
    </row>
    <row r="801" spans="1:3" x14ac:dyDescent="0.25">
      <c r="A801" t="s">
        <v>901</v>
      </c>
      <c r="B801">
        <v>1.43</v>
      </c>
      <c r="C801" t="s">
        <v>103</v>
      </c>
    </row>
    <row r="802" spans="1:3" x14ac:dyDescent="0.25">
      <c r="A802" t="s">
        <v>902</v>
      </c>
      <c r="B802">
        <v>1.1200000000000001</v>
      </c>
      <c r="C802" t="s">
        <v>103</v>
      </c>
    </row>
    <row r="803" spans="1:3" x14ac:dyDescent="0.25">
      <c r="A803" t="s">
        <v>903</v>
      </c>
      <c r="B803">
        <v>0.56000000000000005</v>
      </c>
      <c r="C803" t="s">
        <v>103</v>
      </c>
    </row>
    <row r="804" spans="1:3" x14ac:dyDescent="0.25">
      <c r="A804" t="s">
        <v>904</v>
      </c>
      <c r="B804">
        <v>1.46</v>
      </c>
      <c r="C804" t="s">
        <v>103</v>
      </c>
    </row>
    <row r="805" spans="1:3" x14ac:dyDescent="0.25">
      <c r="A805" t="s">
        <v>905</v>
      </c>
      <c r="B805">
        <v>1.38</v>
      </c>
      <c r="C805" t="s">
        <v>103</v>
      </c>
    </row>
    <row r="806" spans="1:3" x14ac:dyDescent="0.25">
      <c r="A806" t="s">
        <v>906</v>
      </c>
      <c r="B806">
        <v>1.2</v>
      </c>
      <c r="C806" t="s">
        <v>103</v>
      </c>
    </row>
    <row r="807" spans="1:3" x14ac:dyDescent="0.25">
      <c r="A807" t="s">
        <v>907</v>
      </c>
      <c r="B807">
        <v>0.76</v>
      </c>
      <c r="C807" t="s">
        <v>103</v>
      </c>
    </row>
    <row r="808" spans="1:3" x14ac:dyDescent="0.25">
      <c r="A808" t="s">
        <v>908</v>
      </c>
      <c r="B808">
        <v>1.04</v>
      </c>
      <c r="C808" t="s">
        <v>103</v>
      </c>
    </row>
    <row r="809" spans="1:3" x14ac:dyDescent="0.25">
      <c r="A809" t="s">
        <v>909</v>
      </c>
      <c r="B809">
        <v>1.02</v>
      </c>
      <c r="C809" t="s">
        <v>103</v>
      </c>
    </row>
    <row r="810" spans="1:3" x14ac:dyDescent="0.25">
      <c r="A810" t="s">
        <v>910</v>
      </c>
      <c r="B810">
        <v>0.3</v>
      </c>
      <c r="C810" t="s">
        <v>103</v>
      </c>
    </row>
    <row r="811" spans="1:3" x14ac:dyDescent="0.25">
      <c r="A811" t="s">
        <v>911</v>
      </c>
      <c r="B811">
        <v>0.44</v>
      </c>
      <c r="C811" t="s">
        <v>103</v>
      </c>
    </row>
    <row r="812" spans="1:3" x14ac:dyDescent="0.25">
      <c r="A812" t="s">
        <v>912</v>
      </c>
      <c r="B812">
        <v>0.21</v>
      </c>
      <c r="C812" t="s">
        <v>103</v>
      </c>
    </row>
    <row r="813" spans="1:3" x14ac:dyDescent="0.25">
      <c r="A813" t="s">
        <v>913</v>
      </c>
      <c r="B813">
        <v>5.47</v>
      </c>
      <c r="C813" t="s">
        <v>113</v>
      </c>
    </row>
    <row r="814" spans="1:3" x14ac:dyDescent="0.25">
      <c r="A814" t="s">
        <v>914</v>
      </c>
      <c r="B814">
        <v>0.12</v>
      </c>
      <c r="C814" t="s">
        <v>103</v>
      </c>
    </row>
    <row r="815" spans="1:3" x14ac:dyDescent="0.25">
      <c r="A815" t="s">
        <v>915</v>
      </c>
      <c r="B815">
        <v>1.31</v>
      </c>
      <c r="C815" t="s">
        <v>103</v>
      </c>
    </row>
    <row r="816" spans="1:3" x14ac:dyDescent="0.25">
      <c r="A816" t="s">
        <v>916</v>
      </c>
      <c r="B816">
        <v>0.32</v>
      </c>
      <c r="C816" t="s">
        <v>103</v>
      </c>
    </row>
    <row r="817" spans="1:3" x14ac:dyDescent="0.25">
      <c r="A817" t="s">
        <v>917</v>
      </c>
      <c r="B817">
        <v>1.21</v>
      </c>
      <c r="C817" t="s">
        <v>103</v>
      </c>
    </row>
    <row r="818" spans="1:3" x14ac:dyDescent="0.25">
      <c r="A818" t="s">
        <v>918</v>
      </c>
      <c r="B818">
        <v>0.54</v>
      </c>
      <c r="C818" t="s">
        <v>103</v>
      </c>
    </row>
    <row r="819" spans="1:3" x14ac:dyDescent="0.25">
      <c r="A819" t="s">
        <v>919</v>
      </c>
      <c r="B819">
        <v>0.67</v>
      </c>
      <c r="C819" t="s">
        <v>103</v>
      </c>
    </row>
    <row r="820" spans="1:3" x14ac:dyDescent="0.25">
      <c r="A820" t="s">
        <v>920</v>
      </c>
      <c r="B820">
        <v>1.02</v>
      </c>
      <c r="C820" t="s">
        <v>103</v>
      </c>
    </row>
    <row r="821" spans="1:3" x14ac:dyDescent="0.25">
      <c r="A821" t="s">
        <v>921</v>
      </c>
      <c r="B821">
        <v>0.56999999999999995</v>
      </c>
      <c r="C821" t="s">
        <v>103</v>
      </c>
    </row>
    <row r="822" spans="1:3" x14ac:dyDescent="0.25">
      <c r="A822" t="s">
        <v>922</v>
      </c>
      <c r="B822">
        <v>1.01</v>
      </c>
      <c r="C822" t="s">
        <v>103</v>
      </c>
    </row>
    <row r="823" spans="1:3" x14ac:dyDescent="0.25">
      <c r="A823" t="s">
        <v>923</v>
      </c>
      <c r="B823">
        <v>0.26</v>
      </c>
      <c r="C823" t="s">
        <v>103</v>
      </c>
    </row>
    <row r="824" spans="1:3" x14ac:dyDescent="0.25">
      <c r="A824" t="s">
        <v>924</v>
      </c>
      <c r="B824">
        <v>0.76</v>
      </c>
      <c r="C824" t="s">
        <v>103</v>
      </c>
    </row>
    <row r="825" spans="1:3" x14ac:dyDescent="0.25">
      <c r="A825" t="s">
        <v>925</v>
      </c>
      <c r="B825">
        <v>1.02</v>
      </c>
      <c r="C825" t="s">
        <v>103</v>
      </c>
    </row>
    <row r="826" spans="1:3" x14ac:dyDescent="0.25">
      <c r="A826" t="s">
        <v>926</v>
      </c>
      <c r="B826">
        <v>0.78</v>
      </c>
      <c r="C826" t="s">
        <v>103</v>
      </c>
    </row>
    <row r="827" spans="1:3" x14ac:dyDescent="0.25">
      <c r="A827" t="s">
        <v>927</v>
      </c>
      <c r="B827">
        <v>0.53</v>
      </c>
      <c r="C827" t="s">
        <v>103</v>
      </c>
    </row>
    <row r="828" spans="1:3" x14ac:dyDescent="0.25">
      <c r="A828" t="s">
        <v>928</v>
      </c>
      <c r="B828">
        <v>7.0000000000000007E-2</v>
      </c>
      <c r="C828" t="s">
        <v>105</v>
      </c>
    </row>
    <row r="829" spans="1:3" x14ac:dyDescent="0.25">
      <c r="A829" t="s">
        <v>929</v>
      </c>
      <c r="B829">
        <v>0.61</v>
      </c>
      <c r="C829" t="s">
        <v>103</v>
      </c>
    </row>
    <row r="830" spans="1:3" x14ac:dyDescent="0.25">
      <c r="A830" t="s">
        <v>930</v>
      </c>
      <c r="B830">
        <v>0.18</v>
      </c>
      <c r="C830" t="s">
        <v>103</v>
      </c>
    </row>
    <row r="831" spans="1:3" x14ac:dyDescent="0.25">
      <c r="A831" t="s">
        <v>931</v>
      </c>
      <c r="B831">
        <v>1.63</v>
      </c>
      <c r="C831" t="s">
        <v>103</v>
      </c>
    </row>
    <row r="832" spans="1:3" x14ac:dyDescent="0.25">
      <c r="A832" t="s">
        <v>932</v>
      </c>
      <c r="B832">
        <v>0.32</v>
      </c>
      <c r="C832" t="s">
        <v>103</v>
      </c>
    </row>
    <row r="833" spans="1:3" x14ac:dyDescent="0.25">
      <c r="A833" t="s">
        <v>933</v>
      </c>
      <c r="B833">
        <v>0.8</v>
      </c>
      <c r="C833" t="s">
        <v>103</v>
      </c>
    </row>
    <row r="834" spans="1:3" x14ac:dyDescent="0.25">
      <c r="A834" t="s">
        <v>934</v>
      </c>
      <c r="B834">
        <v>1.26</v>
      </c>
      <c r="C834" t="s">
        <v>103</v>
      </c>
    </row>
    <row r="835" spans="1:3" x14ac:dyDescent="0.25">
      <c r="A835" t="s">
        <v>935</v>
      </c>
      <c r="B835">
        <v>0.55000000000000004</v>
      </c>
      <c r="C835" t="s">
        <v>103</v>
      </c>
    </row>
    <row r="836" spans="1:3" x14ac:dyDescent="0.25">
      <c r="A836" t="s">
        <v>936</v>
      </c>
      <c r="B836">
        <v>0.37</v>
      </c>
      <c r="C836" t="s">
        <v>103</v>
      </c>
    </row>
    <row r="837" spans="1:3" x14ac:dyDescent="0.25">
      <c r="A837" t="s">
        <v>937</v>
      </c>
      <c r="B837">
        <v>2.85</v>
      </c>
      <c r="C837" t="s">
        <v>113</v>
      </c>
    </row>
    <row r="838" spans="1:3" x14ac:dyDescent="0.25">
      <c r="A838" t="s">
        <v>938</v>
      </c>
      <c r="B838">
        <v>0.42</v>
      </c>
      <c r="C838" t="s">
        <v>103</v>
      </c>
    </row>
    <row r="839" spans="1:3" x14ac:dyDescent="0.25">
      <c r="A839" t="s">
        <v>939</v>
      </c>
      <c r="B839">
        <v>0.37</v>
      </c>
      <c r="C839" t="s">
        <v>103</v>
      </c>
    </row>
    <row r="840" spans="1:3" x14ac:dyDescent="0.25">
      <c r="A840" t="s">
        <v>940</v>
      </c>
      <c r="B840">
        <v>0.54</v>
      </c>
      <c r="C840" t="s">
        <v>103</v>
      </c>
    </row>
    <row r="841" spans="1:3" x14ac:dyDescent="0.25">
      <c r="A841" t="s">
        <v>941</v>
      </c>
      <c r="B841">
        <v>0.85</v>
      </c>
      <c r="C841" t="s">
        <v>103</v>
      </c>
    </row>
    <row r="842" spans="1:3" x14ac:dyDescent="0.25">
      <c r="A842" t="s">
        <v>942</v>
      </c>
      <c r="B842">
        <v>0.24</v>
      </c>
      <c r="C842" t="s">
        <v>103</v>
      </c>
    </row>
    <row r="843" spans="1:3" x14ac:dyDescent="0.25">
      <c r="A843" t="s">
        <v>943</v>
      </c>
      <c r="B843">
        <v>1.72</v>
      </c>
      <c r="C843" t="s">
        <v>103</v>
      </c>
    </row>
    <row r="844" spans="1:3" x14ac:dyDescent="0.25">
      <c r="A844" t="s">
        <v>944</v>
      </c>
      <c r="B844">
        <v>1.59</v>
      </c>
      <c r="C844" t="s">
        <v>103</v>
      </c>
    </row>
    <row r="845" spans="1:3" x14ac:dyDescent="0.25">
      <c r="A845" t="s">
        <v>945</v>
      </c>
      <c r="B845">
        <v>0.16</v>
      </c>
      <c r="C845" t="s">
        <v>103</v>
      </c>
    </row>
    <row r="846" spans="1:3" x14ac:dyDescent="0.25">
      <c r="A846" t="s">
        <v>946</v>
      </c>
      <c r="B846">
        <v>0.32</v>
      </c>
      <c r="C846" t="s">
        <v>103</v>
      </c>
    </row>
    <row r="847" spans="1:3" x14ac:dyDescent="0.25">
      <c r="A847" t="s">
        <v>947</v>
      </c>
      <c r="B847">
        <v>0.28000000000000003</v>
      </c>
      <c r="C847" t="s">
        <v>103</v>
      </c>
    </row>
    <row r="848" spans="1:3" x14ac:dyDescent="0.25">
      <c r="A848" t="s">
        <v>948</v>
      </c>
      <c r="B848">
        <v>1.86</v>
      </c>
      <c r="C848" t="s">
        <v>103</v>
      </c>
    </row>
    <row r="849" spans="1:3" x14ac:dyDescent="0.25">
      <c r="A849" t="s">
        <v>949</v>
      </c>
      <c r="B849">
        <v>1.68</v>
      </c>
      <c r="C849" t="s">
        <v>103</v>
      </c>
    </row>
    <row r="850" spans="1:3" x14ac:dyDescent="0.25">
      <c r="A850" t="s">
        <v>950</v>
      </c>
      <c r="B850">
        <v>2.16</v>
      </c>
      <c r="C850" t="s">
        <v>113</v>
      </c>
    </row>
    <row r="851" spans="1:3" x14ac:dyDescent="0.25">
      <c r="A851" t="s">
        <v>951</v>
      </c>
      <c r="B851">
        <v>0.85</v>
      </c>
      <c r="C851" t="s">
        <v>103</v>
      </c>
    </row>
    <row r="852" spans="1:3" x14ac:dyDescent="0.25">
      <c r="A852" t="s">
        <v>952</v>
      </c>
      <c r="B852">
        <v>0.14000000000000001</v>
      </c>
      <c r="C852" t="s">
        <v>103</v>
      </c>
    </row>
    <row r="853" spans="1:3" x14ac:dyDescent="0.25">
      <c r="A853" t="s">
        <v>953</v>
      </c>
      <c r="B853">
        <v>1.04</v>
      </c>
      <c r="C853" t="s">
        <v>103</v>
      </c>
    </row>
    <row r="854" spans="1:3" x14ac:dyDescent="0.25">
      <c r="A854" t="s">
        <v>954</v>
      </c>
      <c r="B854">
        <v>0.87</v>
      </c>
      <c r="C854" t="s">
        <v>103</v>
      </c>
    </row>
    <row r="855" spans="1:3" x14ac:dyDescent="0.25">
      <c r="A855" t="s">
        <v>955</v>
      </c>
      <c r="B855">
        <v>0.45</v>
      </c>
      <c r="C855" t="s">
        <v>103</v>
      </c>
    </row>
    <row r="856" spans="1:3" x14ac:dyDescent="0.25">
      <c r="A856" t="s">
        <v>956</v>
      </c>
      <c r="B856">
        <v>0.33</v>
      </c>
      <c r="C856" t="s">
        <v>103</v>
      </c>
    </row>
    <row r="857" spans="1:3" x14ac:dyDescent="0.25">
      <c r="A857" t="s">
        <v>957</v>
      </c>
      <c r="B857">
        <v>0.57999999999999996</v>
      </c>
      <c r="C857" t="s">
        <v>103</v>
      </c>
    </row>
    <row r="858" spans="1:3" x14ac:dyDescent="0.25">
      <c r="A858" t="s">
        <v>958</v>
      </c>
      <c r="B858">
        <v>0.51</v>
      </c>
      <c r="C858" t="s">
        <v>103</v>
      </c>
    </row>
    <row r="859" spans="1:3" x14ac:dyDescent="0.25">
      <c r="A859" t="s">
        <v>959</v>
      </c>
      <c r="B859">
        <v>1.27</v>
      </c>
      <c r="C859" t="s">
        <v>103</v>
      </c>
    </row>
    <row r="860" spans="1:3" x14ac:dyDescent="0.25">
      <c r="A860" t="s">
        <v>960</v>
      </c>
      <c r="B860">
        <v>1.21</v>
      </c>
      <c r="C860" t="s">
        <v>103</v>
      </c>
    </row>
    <row r="861" spans="1:3" x14ac:dyDescent="0.25">
      <c r="A861" t="s">
        <v>961</v>
      </c>
      <c r="B861">
        <v>0.22</v>
      </c>
      <c r="C861" t="s">
        <v>103</v>
      </c>
    </row>
    <row r="862" spans="1:3" x14ac:dyDescent="0.25">
      <c r="A862" t="s">
        <v>962</v>
      </c>
      <c r="B862">
        <v>1.44</v>
      </c>
      <c r="C862" t="s">
        <v>103</v>
      </c>
    </row>
    <row r="863" spans="1:3" x14ac:dyDescent="0.25">
      <c r="A863" t="s">
        <v>963</v>
      </c>
      <c r="B863">
        <v>0.39</v>
      </c>
      <c r="C863" t="s">
        <v>103</v>
      </c>
    </row>
    <row r="864" spans="1:3" x14ac:dyDescent="0.25">
      <c r="A864" t="s">
        <v>964</v>
      </c>
      <c r="B864">
        <v>0.35</v>
      </c>
      <c r="C864" t="s">
        <v>103</v>
      </c>
    </row>
    <row r="865" spans="1:3" x14ac:dyDescent="0.25">
      <c r="A865" t="s">
        <v>965</v>
      </c>
      <c r="B865">
        <v>1.19</v>
      </c>
      <c r="C865" t="s">
        <v>103</v>
      </c>
    </row>
    <row r="866" spans="1:3" x14ac:dyDescent="0.25">
      <c r="A866" t="s">
        <v>966</v>
      </c>
      <c r="B866">
        <v>1.07</v>
      </c>
      <c r="C866" t="s">
        <v>103</v>
      </c>
    </row>
    <row r="867" spans="1:3" x14ac:dyDescent="0.25">
      <c r="A867" t="s">
        <v>967</v>
      </c>
      <c r="B867">
        <v>2.08</v>
      </c>
      <c r="C867" t="s">
        <v>113</v>
      </c>
    </row>
    <row r="868" spans="1:3" x14ac:dyDescent="0.25">
      <c r="A868" t="s">
        <v>968</v>
      </c>
      <c r="B868">
        <v>0.08</v>
      </c>
      <c r="C868" t="s">
        <v>105</v>
      </c>
    </row>
    <row r="869" spans="1:3" x14ac:dyDescent="0.25">
      <c r="A869" t="s">
        <v>969</v>
      </c>
      <c r="B869">
        <v>0.91</v>
      </c>
      <c r="C869" t="s">
        <v>103</v>
      </c>
    </row>
    <row r="870" spans="1:3" x14ac:dyDescent="0.25">
      <c r="A870" t="s">
        <v>970</v>
      </c>
      <c r="B870">
        <v>0.01</v>
      </c>
      <c r="C870" t="s">
        <v>105</v>
      </c>
    </row>
    <row r="871" spans="1:3" x14ac:dyDescent="0.25">
      <c r="A871" t="s">
        <v>971</v>
      </c>
      <c r="B871">
        <v>0.62</v>
      </c>
      <c r="C871" t="s">
        <v>103</v>
      </c>
    </row>
    <row r="872" spans="1:3" x14ac:dyDescent="0.25">
      <c r="A872" t="s">
        <v>972</v>
      </c>
      <c r="B872">
        <v>4.04</v>
      </c>
      <c r="C872" t="s">
        <v>113</v>
      </c>
    </row>
    <row r="873" spans="1:3" x14ac:dyDescent="0.25">
      <c r="A873" t="s">
        <v>973</v>
      </c>
      <c r="B873">
        <v>0.98</v>
      </c>
      <c r="C873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C6"/>
  <sheetViews>
    <sheetView workbookViewId="0">
      <selection sqref="A1:C6"/>
    </sheetView>
  </sheetViews>
  <sheetFormatPr defaultRowHeight="15" x14ac:dyDescent="0.25"/>
  <cols>
    <col min="3" max="3" width="65" bestFit="1" customWidth="1"/>
  </cols>
  <sheetData>
    <row r="1" spans="1:3" x14ac:dyDescent="0.25">
      <c r="A1" t="s">
        <v>40</v>
      </c>
    </row>
    <row r="2" spans="1:3" x14ac:dyDescent="0.25">
      <c r="B2" t="s">
        <v>30</v>
      </c>
      <c r="C2" t="s">
        <v>35</v>
      </c>
    </row>
    <row r="3" spans="1:3" x14ac:dyDescent="0.25">
      <c r="B3" t="s">
        <v>31</v>
      </c>
      <c r="C3" t="s">
        <v>36</v>
      </c>
    </row>
    <row r="4" spans="1:3" x14ac:dyDescent="0.25">
      <c r="B4" t="s">
        <v>32</v>
      </c>
      <c r="C4" t="s">
        <v>37</v>
      </c>
    </row>
    <row r="5" spans="1:3" x14ac:dyDescent="0.25">
      <c r="B5" t="s">
        <v>33</v>
      </c>
      <c r="C5" t="s">
        <v>38</v>
      </c>
    </row>
    <row r="6" spans="1:3" x14ac:dyDescent="0.25">
      <c r="B6" t="s">
        <v>34</v>
      </c>
      <c r="C6" t="s">
        <v>39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101" r:id="rId3" name="CheckBox5">
          <controlPr defaultSize="0" autoLine="0" r:id="rId4">
            <anchor moveWithCells="1">
              <from>
                <xdr:col>0</xdr:col>
                <xdr:colOff>361950</xdr:colOff>
                <xdr:row>5</xdr:row>
                <xdr:rowOff>19050</xdr:rowOff>
              </from>
              <to>
                <xdr:col>0</xdr:col>
                <xdr:colOff>495300</xdr:colOff>
                <xdr:row>5</xdr:row>
                <xdr:rowOff>180975</xdr:rowOff>
              </to>
            </anchor>
          </controlPr>
        </control>
      </mc:Choice>
      <mc:Fallback>
        <control shapeId="4101" r:id="rId3" name="CheckBox5"/>
      </mc:Fallback>
    </mc:AlternateContent>
    <mc:AlternateContent xmlns:mc="http://schemas.openxmlformats.org/markup-compatibility/2006">
      <mc:Choice Requires="x14">
        <control shapeId="4100" r:id="rId5" name="CheckBox4">
          <controlPr defaultSize="0" autoLine="0" r:id="rId6">
            <anchor moveWithCells="1">
              <from>
                <xdr:col>0</xdr:col>
                <xdr:colOff>361950</xdr:colOff>
                <xdr:row>4</xdr:row>
                <xdr:rowOff>19050</xdr:rowOff>
              </from>
              <to>
                <xdr:col>0</xdr:col>
                <xdr:colOff>495300</xdr:colOff>
                <xdr:row>4</xdr:row>
                <xdr:rowOff>180975</xdr:rowOff>
              </to>
            </anchor>
          </controlPr>
        </control>
      </mc:Choice>
      <mc:Fallback>
        <control shapeId="4100" r:id="rId5" name="CheckBox4"/>
      </mc:Fallback>
    </mc:AlternateContent>
    <mc:AlternateContent xmlns:mc="http://schemas.openxmlformats.org/markup-compatibility/2006">
      <mc:Choice Requires="x14">
        <control shapeId="4099" r:id="rId7" name="CheckBox3">
          <controlPr defaultSize="0" autoLine="0" r:id="rId8">
            <anchor moveWithCells="1">
              <from>
                <xdr:col>0</xdr:col>
                <xdr:colOff>361950</xdr:colOff>
                <xdr:row>3</xdr:row>
                <xdr:rowOff>19050</xdr:rowOff>
              </from>
              <to>
                <xdr:col>0</xdr:col>
                <xdr:colOff>495300</xdr:colOff>
                <xdr:row>3</xdr:row>
                <xdr:rowOff>180975</xdr:rowOff>
              </to>
            </anchor>
          </controlPr>
        </control>
      </mc:Choice>
      <mc:Fallback>
        <control shapeId="4099" r:id="rId7" name="CheckBox3"/>
      </mc:Fallback>
    </mc:AlternateContent>
    <mc:AlternateContent xmlns:mc="http://schemas.openxmlformats.org/markup-compatibility/2006">
      <mc:Choice Requires="x14">
        <control shapeId="4098" r:id="rId9" name="CheckBox2">
          <controlPr defaultSize="0" autoLine="0" r:id="rId10">
            <anchor moveWithCells="1">
              <from>
                <xdr:col>0</xdr:col>
                <xdr:colOff>361950</xdr:colOff>
                <xdr:row>2</xdr:row>
                <xdr:rowOff>19050</xdr:rowOff>
              </from>
              <to>
                <xdr:col>0</xdr:col>
                <xdr:colOff>495300</xdr:colOff>
                <xdr:row>2</xdr:row>
                <xdr:rowOff>180975</xdr:rowOff>
              </to>
            </anchor>
          </controlPr>
        </control>
      </mc:Choice>
      <mc:Fallback>
        <control shapeId="4098" r:id="rId9" name="CheckBox2"/>
      </mc:Fallback>
    </mc:AlternateContent>
    <mc:AlternateContent xmlns:mc="http://schemas.openxmlformats.org/markup-compatibility/2006">
      <mc:Choice Requires="x14">
        <control shapeId="4097" r:id="rId11" name="CheckBox1">
          <controlPr defaultSize="0" autoLine="0" r:id="rId12">
            <anchor moveWithCells="1">
              <from>
                <xdr:col>0</xdr:col>
                <xdr:colOff>361950</xdr:colOff>
                <xdr:row>1</xdr:row>
                <xdr:rowOff>19050</xdr:rowOff>
              </from>
              <to>
                <xdr:col>0</xdr:col>
                <xdr:colOff>495300</xdr:colOff>
                <xdr:row>1</xdr:row>
                <xdr:rowOff>180975</xdr:rowOff>
              </to>
            </anchor>
          </controlPr>
        </control>
      </mc:Choice>
      <mc:Fallback>
        <control shapeId="4097" r:id="rId11" name="CheckBox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B30"/>
    </sheetView>
  </sheetViews>
  <sheetFormatPr defaultRowHeight="15" x14ac:dyDescent="0.25"/>
  <cols>
    <col min="1" max="1" width="22.140625" bestFit="1" customWidth="1"/>
    <col min="2" max="2" width="102.7109375" bestFit="1" customWidth="1"/>
    <col min="3" max="3" width="40.140625" bestFit="1" customWidth="1"/>
  </cols>
  <sheetData>
    <row r="1" spans="1:5" x14ac:dyDescent="0.25">
      <c r="A1" s="18" t="s">
        <v>41</v>
      </c>
      <c r="B1" s="18"/>
      <c r="C1" s="5"/>
      <c r="D1" s="5"/>
      <c r="E1" s="5"/>
    </row>
    <row r="3" spans="1:5" x14ac:dyDescent="0.25">
      <c r="A3" s="4" t="s">
        <v>43</v>
      </c>
      <c r="B3" s="4" t="s">
        <v>42</v>
      </c>
    </row>
    <row r="5" spans="1:5" x14ac:dyDescent="0.25">
      <c r="A5" t="s">
        <v>44</v>
      </c>
      <c r="B5" t="s">
        <v>45</v>
      </c>
    </row>
    <row r="6" spans="1:5" x14ac:dyDescent="0.25">
      <c r="A6" t="s">
        <v>46</v>
      </c>
      <c r="B6" t="s">
        <v>47</v>
      </c>
    </row>
    <row r="7" spans="1:5" x14ac:dyDescent="0.25">
      <c r="A7" t="s">
        <v>50</v>
      </c>
      <c r="B7" t="s">
        <v>56</v>
      </c>
    </row>
    <row r="8" spans="1:5" x14ac:dyDescent="0.25">
      <c r="A8" t="s">
        <v>48</v>
      </c>
      <c r="B8" t="s">
        <v>49</v>
      </c>
    </row>
    <row r="9" spans="1:5" x14ac:dyDescent="0.25">
      <c r="A9" t="s">
        <v>51</v>
      </c>
      <c r="B9" t="s">
        <v>52</v>
      </c>
    </row>
    <row r="10" spans="1:5" x14ac:dyDescent="0.25">
      <c r="A10" t="s">
        <v>53</v>
      </c>
      <c r="B10" t="s">
        <v>54</v>
      </c>
    </row>
    <row r="11" spans="1:5" x14ac:dyDescent="0.25">
      <c r="A11" t="s">
        <v>55</v>
      </c>
      <c r="B11" t="s">
        <v>57</v>
      </c>
    </row>
    <row r="12" spans="1:5" x14ac:dyDescent="0.25">
      <c r="A12" t="s">
        <v>58</v>
      </c>
      <c r="B12" t="s">
        <v>72</v>
      </c>
    </row>
    <row r="13" spans="1:5" x14ac:dyDescent="0.25">
      <c r="A13" t="s">
        <v>59</v>
      </c>
      <c r="B13" t="s">
        <v>60</v>
      </c>
    </row>
    <row r="14" spans="1:5" x14ac:dyDescent="0.25">
      <c r="A14" t="s">
        <v>61</v>
      </c>
      <c r="B14" t="s">
        <v>65</v>
      </c>
    </row>
    <row r="15" spans="1:5" x14ac:dyDescent="0.25">
      <c r="A15" t="s">
        <v>8</v>
      </c>
      <c r="B15" t="s">
        <v>62</v>
      </c>
    </row>
    <row r="16" spans="1:5" x14ac:dyDescent="0.25">
      <c r="A16" t="s">
        <v>19</v>
      </c>
      <c r="B16" t="s">
        <v>62</v>
      </c>
    </row>
    <row r="17" spans="1:2" x14ac:dyDescent="0.25">
      <c r="A17" t="s">
        <v>63</v>
      </c>
      <c r="B17" t="s">
        <v>64</v>
      </c>
    </row>
    <row r="18" spans="1:2" x14ac:dyDescent="0.25">
      <c r="A18" t="s">
        <v>66</v>
      </c>
      <c r="B18" t="s">
        <v>67</v>
      </c>
    </row>
    <row r="19" spans="1:2" x14ac:dyDescent="0.25">
      <c r="A19" t="s">
        <v>68</v>
      </c>
      <c r="B19" t="s">
        <v>69</v>
      </c>
    </row>
    <row r="20" spans="1:2" x14ac:dyDescent="0.25">
      <c r="A20" t="s">
        <v>70</v>
      </c>
      <c r="B20" t="s">
        <v>71</v>
      </c>
    </row>
    <row r="21" spans="1:2" x14ac:dyDescent="0.25">
      <c r="A21" t="s">
        <v>73</v>
      </c>
      <c r="B21" t="s">
        <v>74</v>
      </c>
    </row>
    <row r="22" spans="1:2" x14ac:dyDescent="0.25">
      <c r="A22" t="s">
        <v>75</v>
      </c>
      <c r="B22" t="s">
        <v>76</v>
      </c>
    </row>
    <row r="23" spans="1:2" x14ac:dyDescent="0.25">
      <c r="A23" t="s">
        <v>77</v>
      </c>
      <c r="B23" t="s">
        <v>78</v>
      </c>
    </row>
    <row r="24" spans="1:2" x14ac:dyDescent="0.25">
      <c r="A24" t="s">
        <v>22</v>
      </c>
      <c r="B24" t="s">
        <v>79</v>
      </c>
    </row>
    <row r="25" spans="1:2" x14ac:dyDescent="0.25">
      <c r="A25" t="s">
        <v>80</v>
      </c>
      <c r="B25" t="s">
        <v>81</v>
      </c>
    </row>
    <row r="26" spans="1:2" x14ac:dyDescent="0.25">
      <c r="A26" t="s">
        <v>82</v>
      </c>
      <c r="B26" t="s">
        <v>83</v>
      </c>
    </row>
    <row r="27" spans="1:2" x14ac:dyDescent="0.25">
      <c r="A27" t="s">
        <v>84</v>
      </c>
      <c r="B27" t="s">
        <v>85</v>
      </c>
    </row>
    <row r="28" spans="1:2" x14ac:dyDescent="0.25">
      <c r="A28" t="s">
        <v>86</v>
      </c>
      <c r="B28" t="s">
        <v>87</v>
      </c>
    </row>
    <row r="29" spans="1:2" x14ac:dyDescent="0.25">
      <c r="A29" t="s">
        <v>88</v>
      </c>
      <c r="B29" t="s">
        <v>89</v>
      </c>
    </row>
    <row r="30" spans="1:2" x14ac:dyDescent="0.25">
      <c r="A30" t="s">
        <v>90</v>
      </c>
      <c r="B30" t="s">
        <v>91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"/>
  <sheetViews>
    <sheetView workbookViewId="0">
      <selection activeCell="G20" sqref="G20"/>
    </sheetView>
  </sheetViews>
  <sheetFormatPr defaultRowHeight="15" x14ac:dyDescent="0.25"/>
  <cols>
    <col min="1" max="1" width="23.28515625" bestFit="1" customWidth="1"/>
    <col min="2" max="2" width="10.5703125" bestFit="1" customWidth="1"/>
  </cols>
  <sheetData>
    <row r="1" spans="1:10" x14ac:dyDescent="0.25">
      <c r="A1" t="s">
        <v>0</v>
      </c>
      <c r="B1" s="1">
        <v>100</v>
      </c>
      <c r="C1" t="s">
        <v>2</v>
      </c>
    </row>
    <row r="2" spans="1:10" x14ac:dyDescent="0.25">
      <c r="A2" t="s">
        <v>1</v>
      </c>
      <c r="B2" s="1">
        <v>500</v>
      </c>
      <c r="C2" t="s">
        <v>2</v>
      </c>
    </row>
    <row r="3" spans="1:10" x14ac:dyDescent="0.25">
      <c r="A3" t="s">
        <v>4</v>
      </c>
      <c r="B3" s="2">
        <v>0.03</v>
      </c>
      <c r="C3" t="s">
        <v>2</v>
      </c>
    </row>
    <row r="4" spans="1:10" x14ac:dyDescent="0.25">
      <c r="A4" t="s">
        <v>5</v>
      </c>
      <c r="B4" s="3">
        <v>0.12989999999999999</v>
      </c>
      <c r="C4" t="s">
        <v>6</v>
      </c>
    </row>
    <row r="5" spans="1:10" x14ac:dyDescent="0.25">
      <c r="A5" t="s">
        <v>7</v>
      </c>
      <c r="B5" s="1">
        <v>600</v>
      </c>
      <c r="C5" t="s">
        <v>3</v>
      </c>
    </row>
    <row r="6" spans="1:10" x14ac:dyDescent="0.25">
      <c r="A6" t="s">
        <v>8</v>
      </c>
      <c r="B6" s="1">
        <v>200</v>
      </c>
      <c r="C6" t="s">
        <v>6</v>
      </c>
      <c r="D6" t="s">
        <v>9</v>
      </c>
    </row>
    <row r="7" spans="1:10" x14ac:dyDescent="0.25">
      <c r="A7" t="s">
        <v>10</v>
      </c>
      <c r="C7" t="s">
        <v>11</v>
      </c>
    </row>
    <row r="8" spans="1:10" x14ac:dyDescent="0.25">
      <c r="A8" t="s">
        <v>12</v>
      </c>
      <c r="C8" t="s">
        <v>11</v>
      </c>
    </row>
    <row r="9" spans="1:10" x14ac:dyDescent="0.25">
      <c r="A9" t="s">
        <v>13</v>
      </c>
      <c r="B9" s="1">
        <v>125</v>
      </c>
      <c r="C9" t="s">
        <v>2</v>
      </c>
    </row>
    <row r="10" spans="1:10" x14ac:dyDescent="0.25">
      <c r="A10" t="s">
        <v>14</v>
      </c>
      <c r="B10" s="1">
        <v>4000</v>
      </c>
      <c r="C10" t="s">
        <v>2</v>
      </c>
      <c r="D10" t="s">
        <v>15</v>
      </c>
      <c r="J10">
        <f>70000*0.03</f>
        <v>2100</v>
      </c>
    </row>
    <row r="11" spans="1:10" x14ac:dyDescent="0.25">
      <c r="A11" t="s">
        <v>16</v>
      </c>
      <c r="B11" s="1">
        <v>500</v>
      </c>
      <c r="C11" t="s">
        <v>2</v>
      </c>
    </row>
    <row r="12" spans="1:10" x14ac:dyDescent="0.25">
      <c r="A12" t="s">
        <v>17</v>
      </c>
      <c r="B12" s="3">
        <f>1%/12</f>
        <v>8.3333333333333339E-4</v>
      </c>
      <c r="C12" t="s">
        <v>6</v>
      </c>
      <c r="D12" t="s">
        <v>18</v>
      </c>
    </row>
    <row r="13" spans="1:10" x14ac:dyDescent="0.25">
      <c r="A13" t="s">
        <v>19</v>
      </c>
      <c r="B13" s="1">
        <v>0.01</v>
      </c>
      <c r="C13" t="s">
        <v>6</v>
      </c>
      <c r="D13" t="s">
        <v>20</v>
      </c>
    </row>
    <row r="14" spans="1:10" x14ac:dyDescent="0.25">
      <c r="A14" t="s">
        <v>21</v>
      </c>
      <c r="B14" s="1">
        <v>2500</v>
      </c>
      <c r="C14" t="s">
        <v>3</v>
      </c>
    </row>
    <row r="15" spans="1:10" x14ac:dyDescent="0.25">
      <c r="A15" t="s">
        <v>22</v>
      </c>
      <c r="B15" s="3">
        <v>3.9E-2</v>
      </c>
      <c r="C15" t="s">
        <v>23</v>
      </c>
      <c r="D15" t="s">
        <v>25</v>
      </c>
    </row>
    <row r="16" spans="1:10" x14ac:dyDescent="0.25">
      <c r="A16" t="s">
        <v>24</v>
      </c>
      <c r="B16" s="1">
        <v>900</v>
      </c>
      <c r="C16" t="s">
        <v>23</v>
      </c>
    </row>
    <row r="17" spans="1:3" x14ac:dyDescent="0.25">
      <c r="A17" t="s">
        <v>26</v>
      </c>
      <c r="B17" s="2">
        <v>0.28000000000000003</v>
      </c>
      <c r="C17" t="s">
        <v>27</v>
      </c>
    </row>
    <row r="18" spans="1:3" x14ac:dyDescent="0.25">
      <c r="A18" t="s">
        <v>29</v>
      </c>
      <c r="B18" s="2">
        <v>0.15</v>
      </c>
      <c r="C18" t="s">
        <v>27</v>
      </c>
    </row>
    <row r="19" spans="1:3" x14ac:dyDescent="0.25">
      <c r="A19" t="s">
        <v>28</v>
      </c>
      <c r="B19" s="3">
        <v>6.5000000000000002E-2</v>
      </c>
      <c r="C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67</vt:i4>
      </vt:variant>
    </vt:vector>
  </HeadingPairs>
  <TitlesOfParts>
    <vt:vector size="76" baseType="lpstr">
      <vt:lpstr>Property Data</vt:lpstr>
      <vt:lpstr>Estimated Costs</vt:lpstr>
      <vt:lpstr>Data Dictionary</vt:lpstr>
      <vt:lpstr>Influence Chart</vt:lpstr>
      <vt:lpstr>Sub Value</vt:lpstr>
      <vt:lpstr>Sub Variance</vt:lpstr>
      <vt:lpstr>UATools</vt:lpstr>
      <vt:lpstr>Variables</vt:lpstr>
      <vt:lpstr>Sheet1</vt:lpstr>
      <vt:lpstr>Addr</vt:lpstr>
      <vt:lpstr>AdvProm</vt:lpstr>
      <vt:lpstr>AmtFin</vt:lpstr>
      <vt:lpstr>AnnInt</vt:lpstr>
      <vt:lpstr>AnnPropTax</vt:lpstr>
      <vt:lpstr>AskPrice</vt:lpstr>
      <vt:lpstr>Bath</vt:lpstr>
      <vt:lpstr>Bed</vt:lpstr>
      <vt:lpstr>BsmtSF</vt:lpstr>
      <vt:lpstr>BuyClosCost</vt:lpstr>
      <vt:lpstr>BuyingCost</vt:lpstr>
      <vt:lpstr>BuyRate</vt:lpstr>
      <vt:lpstr>CityTax</vt:lpstr>
      <vt:lpstr>Clean</vt:lpstr>
      <vt:lpstr>ClosCost</vt:lpstr>
      <vt:lpstr>CommRate</vt:lpstr>
      <vt:lpstr>CountyTax</vt:lpstr>
      <vt:lpstr>DivFact</vt:lpstr>
      <vt:lpstr>DolSf</vt:lpstr>
      <vt:lpstr>DownDol</vt:lpstr>
      <vt:lpstr>DownPmt</vt:lpstr>
      <vt:lpstr>EstHomeIns</vt:lpstr>
      <vt:lpstr>EstIns</vt:lpstr>
      <vt:lpstr>EstProf</vt:lpstr>
      <vt:lpstr>EstProj</vt:lpstr>
      <vt:lpstr>EstRehab</vt:lpstr>
      <vt:lpstr>EstRevSq</vt:lpstr>
      <vt:lpstr>EstSellP</vt:lpstr>
      <vt:lpstr>EstTaxes</vt:lpstr>
      <vt:lpstr>FinArea</vt:lpstr>
      <vt:lpstr>GarSf</vt:lpstr>
      <vt:lpstr>HoldCost</vt:lpstr>
      <vt:lpstr>InitFin</vt:lpstr>
      <vt:lpstr>LawnAnn</vt:lpstr>
      <vt:lpstr>LawnMain</vt:lpstr>
      <vt:lpstr>LoanInt</vt:lpstr>
      <vt:lpstr>logFinArea</vt:lpstr>
      <vt:lpstr>MaxOff</vt:lpstr>
      <vt:lpstr>MinProf</vt:lpstr>
      <vt:lpstr>MktSell</vt:lpstr>
      <vt:lpstr>MoneyCost</vt:lpstr>
      <vt:lpstr>MonYr</vt:lpstr>
      <vt:lpstr>OrigRate</vt:lpstr>
      <vt:lpstr>ProfCon</vt:lpstr>
      <vt:lpstr>PropAppr</vt:lpstr>
      <vt:lpstr>PropTax</vt:lpstr>
      <vt:lpstr>PurchP</vt:lpstr>
      <vt:lpstr>RehabCost</vt:lpstr>
      <vt:lpstr>RehCostSf</vt:lpstr>
      <vt:lpstr>SaleComm</vt:lpstr>
      <vt:lpstr>SellClosCost</vt:lpstr>
      <vt:lpstr>SellClosRate</vt:lpstr>
      <vt:lpstr>SellingCost</vt:lpstr>
      <vt:lpstr>SqrtRev</vt:lpstr>
      <vt:lpstr>Stage</vt:lpstr>
      <vt:lpstr>Stor</vt:lpstr>
      <vt:lpstr>Subd</vt:lpstr>
      <vt:lpstr>TotCost</vt:lpstr>
      <vt:lpstr>totFinArea</vt:lpstr>
      <vt:lpstr>TotRev</vt:lpstr>
      <vt:lpstr>Util</vt:lpstr>
      <vt:lpstr>UtilRate</vt:lpstr>
      <vt:lpstr>ValBin</vt:lpstr>
      <vt:lpstr>VarBin</vt:lpstr>
      <vt:lpstr>Warr</vt:lpstr>
      <vt:lpstr>YrBuilt</vt:lpstr>
      <vt:lpstr>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Hungerman</dc:creator>
  <cp:lastModifiedBy>Joseph Hungerman</cp:lastModifiedBy>
  <cp:lastPrinted>2017-09-30T19:14:28Z</cp:lastPrinted>
  <dcterms:created xsi:type="dcterms:W3CDTF">2017-08-06T11:27:42Z</dcterms:created>
  <dcterms:modified xsi:type="dcterms:W3CDTF">2017-11-13T09:58:22Z</dcterms:modified>
</cp:coreProperties>
</file>